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8"/>
  <workbookPr defaultThemeVersion="166925"/>
  <mc:AlternateContent xmlns:mc="http://schemas.openxmlformats.org/markup-compatibility/2006">
    <mc:Choice Requires="x15">
      <x15ac:absPath xmlns:x15ac="http://schemas.microsoft.com/office/spreadsheetml/2010/11/ac" url="C:\Users\karmendez\Downloads\"/>
    </mc:Choice>
  </mc:AlternateContent>
  <xr:revisionPtr revIDLastSave="6" documentId="8_{2DF18BAB-299D-4BFC-9954-F5565BB805F7}" xr6:coauthVersionLast="47" xr6:coauthVersionMax="47" xr10:uidLastSave="{3E663B7A-A16B-47EC-81E3-C8FC762FF26E}"/>
  <bookViews>
    <workbookView xWindow="-120" yWindow="-120" windowWidth="29040" windowHeight="15840" xr2:uid="{507F47E3-5D73-4CC0-9364-8684CC824115}"/>
  </bookViews>
  <sheets>
    <sheet name="Adjudicaciones Ago-22 (MIPYMES)" sheetId="19" r:id="rId1"/>
    <sheet name="Adjudicaciones Ago-22 (GENERAL)" sheetId="17" r:id="rId2"/>
    <sheet name="PACC X AREA VER 02" sheetId="8" state="hidden" r:id="rId3"/>
    <sheet name="PACC X AREA VER 03" sheetId="10" state="hidden" r:id="rId4"/>
    <sheet name="PACC RES AJUSTE VER03" sheetId="12" state="hidden" r:id="rId5"/>
    <sheet name="AJUSTES PACC" sheetId="9" state="hidden" r:id="rId6"/>
  </sheets>
  <definedNames>
    <definedName name="_xlnm._FilterDatabase" localSheetId="1" hidden="1">'Adjudicaciones Ago-22 (GENERAL)'!$A$10:$Q$10</definedName>
    <definedName name="_xlnm._FilterDatabase" localSheetId="0" hidden="1">'Adjudicaciones Ago-22 (MIPYMES)'!$A$10:$Q$10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6" i="12" l="1"/>
  <c r="K52" i="12"/>
  <c r="O46" i="12"/>
  <c r="K51" i="12"/>
  <c r="N46" i="12"/>
  <c r="K50" i="12"/>
  <c r="M46" i="12"/>
  <c r="K49" i="12"/>
  <c r="C235" i="10"/>
  <c r="B235" i="10"/>
  <c r="F9" i="10"/>
  <c r="E9" i="10"/>
  <c r="D9" i="10"/>
  <c r="C9" i="10"/>
  <c r="B9" i="10"/>
  <c r="S48" i="10"/>
  <c r="R47" i="10"/>
  <c r="P24" i="10"/>
  <c r="Q24" i="10"/>
  <c r="R24" i="10"/>
  <c r="S24" i="10"/>
  <c r="O24" i="10"/>
  <c r="F161" i="10"/>
  <c r="S161" i="10"/>
  <c r="F162" i="10"/>
  <c r="S162" i="10"/>
  <c r="F163" i="10"/>
  <c r="S163" i="10"/>
  <c r="F164" i="10"/>
  <c r="S164" i="10"/>
  <c r="B165" i="10"/>
  <c r="C165" i="10"/>
  <c r="D165" i="10"/>
  <c r="E165" i="10"/>
  <c r="F165" i="10"/>
  <c r="O166" i="10"/>
  <c r="P166" i="10"/>
  <c r="Q166" i="10"/>
  <c r="R166" i="10"/>
  <c r="S166" i="10"/>
  <c r="O167" i="10"/>
  <c r="P167" i="10"/>
  <c r="Q167" i="10"/>
  <c r="R167" i="10"/>
  <c r="S167" i="10"/>
  <c r="F174" i="10"/>
  <c r="S174" i="10"/>
  <c r="F175" i="10"/>
  <c r="S175" i="10"/>
  <c r="F176" i="10"/>
  <c r="S176" i="10"/>
  <c r="F177" i="10"/>
  <c r="S177" i="10"/>
  <c r="B178" i="10"/>
  <c r="C178" i="10"/>
  <c r="D178" i="10"/>
  <c r="E178" i="10"/>
  <c r="F178" i="10"/>
  <c r="O179" i="10"/>
  <c r="P179" i="10"/>
  <c r="Q179" i="10"/>
  <c r="R179" i="10"/>
  <c r="S179" i="10"/>
  <c r="O180" i="10"/>
  <c r="P180" i="10"/>
  <c r="Q180" i="10"/>
  <c r="R180" i="10"/>
  <c r="S180" i="10"/>
  <c r="F187" i="10"/>
  <c r="S187" i="10"/>
  <c r="F188" i="10"/>
  <c r="S188" i="10"/>
  <c r="F189" i="10"/>
  <c r="S189" i="10"/>
  <c r="F190" i="10"/>
  <c r="S190" i="10"/>
  <c r="B191" i="10"/>
  <c r="C191" i="10"/>
  <c r="D191" i="10"/>
  <c r="E191" i="10"/>
  <c r="F191" i="10"/>
  <c r="O192" i="10"/>
  <c r="P192" i="10"/>
  <c r="Q192" i="10"/>
  <c r="R192" i="10"/>
  <c r="S192" i="10"/>
  <c r="O193" i="10"/>
  <c r="P193" i="10"/>
  <c r="Q193" i="10"/>
  <c r="R193" i="10"/>
  <c r="S193" i="10"/>
  <c r="F200" i="10"/>
  <c r="S200" i="10"/>
  <c r="F201" i="10"/>
  <c r="S201" i="10"/>
  <c r="F202" i="10"/>
  <c r="S202" i="10"/>
  <c r="F203" i="10"/>
  <c r="S203" i="10"/>
  <c r="B204" i="10"/>
  <c r="C204" i="10"/>
  <c r="D204" i="10"/>
  <c r="E204" i="10"/>
  <c r="F204" i="10"/>
  <c r="O205" i="10"/>
  <c r="P205" i="10"/>
  <c r="Q205" i="10"/>
  <c r="R205" i="10"/>
  <c r="S205" i="10"/>
  <c r="O206" i="10"/>
  <c r="P206" i="10"/>
  <c r="Q206" i="10"/>
  <c r="R206" i="10"/>
  <c r="S206" i="10"/>
  <c r="F213" i="10"/>
  <c r="S213" i="10"/>
  <c r="F214" i="10"/>
  <c r="S214" i="10"/>
  <c r="F215" i="10"/>
  <c r="S215" i="10"/>
  <c r="F216" i="10"/>
  <c r="S216" i="10"/>
  <c r="B217" i="10"/>
  <c r="C217" i="10"/>
  <c r="D217" i="10"/>
  <c r="E217" i="10"/>
  <c r="F217" i="10"/>
  <c r="O218" i="10"/>
  <c r="P218" i="10"/>
  <c r="Q218" i="10"/>
  <c r="R218" i="10"/>
  <c r="S218" i="10"/>
  <c r="O219" i="10"/>
  <c r="P219" i="10"/>
  <c r="Q219" i="10"/>
  <c r="R219" i="10"/>
  <c r="S219" i="10"/>
  <c r="F226" i="10"/>
  <c r="S226" i="10"/>
  <c r="F227" i="10"/>
  <c r="S227" i="10"/>
  <c r="F228" i="10"/>
  <c r="S228" i="10"/>
  <c r="F229" i="10"/>
  <c r="S229" i="10"/>
  <c r="B230" i="10"/>
  <c r="C230" i="10"/>
  <c r="D230" i="10"/>
  <c r="E230" i="10"/>
  <c r="F230" i="10"/>
  <c r="O231" i="10"/>
  <c r="P231" i="10"/>
  <c r="Q231" i="10"/>
  <c r="R231" i="10"/>
  <c r="S231" i="10"/>
  <c r="O232" i="10"/>
  <c r="P232" i="10"/>
  <c r="Q232" i="10"/>
  <c r="R232" i="10"/>
  <c r="S232" i="10"/>
  <c r="H235" i="10"/>
  <c r="I235" i="10"/>
  <c r="J235" i="10"/>
  <c r="K235" i="10"/>
  <c r="F148" i="10"/>
  <c r="S148" i="10"/>
  <c r="F149" i="10"/>
  <c r="S149" i="10"/>
  <c r="F150" i="10"/>
  <c r="S150" i="10"/>
  <c r="F151" i="10"/>
  <c r="S151" i="10"/>
  <c r="B152" i="10"/>
  <c r="C152" i="10"/>
  <c r="D152" i="10"/>
  <c r="E152" i="10"/>
  <c r="F152" i="10"/>
  <c r="O153" i="10"/>
  <c r="P153" i="10"/>
  <c r="Q153" i="10"/>
  <c r="R153" i="10"/>
  <c r="S153" i="10"/>
  <c r="O154" i="10"/>
  <c r="P154" i="10"/>
  <c r="Q154" i="10"/>
  <c r="R154" i="10"/>
  <c r="S154" i="10"/>
  <c r="F135" i="10"/>
  <c r="S135" i="10"/>
  <c r="F136" i="10"/>
  <c r="S136" i="10"/>
  <c r="F137" i="10"/>
  <c r="S137" i="10"/>
  <c r="F138" i="10"/>
  <c r="S138" i="10"/>
  <c r="B139" i="10"/>
  <c r="C139" i="10"/>
  <c r="D139" i="10"/>
  <c r="E139" i="10"/>
  <c r="F139" i="10"/>
  <c r="O140" i="10"/>
  <c r="P140" i="10"/>
  <c r="Q140" i="10"/>
  <c r="R140" i="10"/>
  <c r="S140" i="10"/>
  <c r="O141" i="10"/>
  <c r="P141" i="10"/>
  <c r="Q141" i="10"/>
  <c r="R141" i="10"/>
  <c r="S141" i="10"/>
  <c r="F122" i="10"/>
  <c r="S122" i="10"/>
  <c r="F123" i="10"/>
  <c r="S123" i="10"/>
  <c r="F124" i="10"/>
  <c r="S124" i="10"/>
  <c r="F125" i="10"/>
  <c r="S125" i="10"/>
  <c r="B126" i="10"/>
  <c r="C126" i="10"/>
  <c r="D126" i="10"/>
  <c r="E126" i="10"/>
  <c r="F126" i="10"/>
  <c r="S126" i="10"/>
  <c r="O127" i="10"/>
  <c r="P127" i="10"/>
  <c r="Q127" i="10"/>
  <c r="R127" i="10"/>
  <c r="S127" i="10"/>
  <c r="O128" i="10"/>
  <c r="P128" i="10"/>
  <c r="Q128" i="10"/>
  <c r="R128" i="10"/>
  <c r="S128" i="10"/>
  <c r="F109" i="10"/>
  <c r="S109" i="10"/>
  <c r="F110" i="10"/>
  <c r="S110" i="10"/>
  <c r="F111" i="10"/>
  <c r="S111" i="10"/>
  <c r="F112" i="10"/>
  <c r="S112" i="10"/>
  <c r="B113" i="10"/>
  <c r="C113" i="10"/>
  <c r="D113" i="10"/>
  <c r="E113" i="10"/>
  <c r="F113" i="10"/>
  <c r="O114" i="10"/>
  <c r="P114" i="10"/>
  <c r="Q114" i="10"/>
  <c r="R114" i="10"/>
  <c r="S114" i="10"/>
  <c r="O115" i="10"/>
  <c r="P115" i="10"/>
  <c r="Q115" i="10"/>
  <c r="R115" i="10"/>
  <c r="S115" i="10"/>
  <c r="F96" i="10"/>
  <c r="S96" i="10"/>
  <c r="F97" i="10"/>
  <c r="S97" i="10"/>
  <c r="F98" i="10"/>
  <c r="S98" i="10"/>
  <c r="F99" i="10"/>
  <c r="S99" i="10"/>
  <c r="B100" i="10"/>
  <c r="C100" i="10"/>
  <c r="D100" i="10"/>
  <c r="E100" i="10"/>
  <c r="F100" i="10"/>
  <c r="O101" i="10"/>
  <c r="P101" i="10"/>
  <c r="Q101" i="10"/>
  <c r="R101" i="10"/>
  <c r="S101" i="10"/>
  <c r="O102" i="10"/>
  <c r="P102" i="10"/>
  <c r="Q102" i="10"/>
  <c r="R102" i="10"/>
  <c r="S102" i="10"/>
  <c r="F83" i="10"/>
  <c r="S83" i="10"/>
  <c r="F84" i="10"/>
  <c r="S84" i="10"/>
  <c r="F85" i="10"/>
  <c r="S85" i="10"/>
  <c r="F86" i="10"/>
  <c r="S86" i="10"/>
  <c r="B87" i="10"/>
  <c r="C87" i="10"/>
  <c r="D87" i="10"/>
  <c r="E87" i="10"/>
  <c r="F87" i="10"/>
  <c r="O88" i="10"/>
  <c r="P88" i="10"/>
  <c r="Q88" i="10"/>
  <c r="R88" i="10"/>
  <c r="S88" i="10"/>
  <c r="O89" i="10"/>
  <c r="P89" i="10"/>
  <c r="Q89" i="10"/>
  <c r="R89" i="10"/>
  <c r="S89" i="10"/>
  <c r="F70" i="10"/>
  <c r="S70" i="10"/>
  <c r="F71" i="10"/>
  <c r="S71" i="10"/>
  <c r="F72" i="10"/>
  <c r="S72" i="10"/>
  <c r="F73" i="10"/>
  <c r="S73" i="10"/>
  <c r="B74" i="10"/>
  <c r="C74" i="10"/>
  <c r="D74" i="10"/>
  <c r="E74" i="10"/>
  <c r="F74" i="10"/>
  <c r="O75" i="10"/>
  <c r="P75" i="10"/>
  <c r="Q75" i="10"/>
  <c r="R75" i="10"/>
  <c r="S75" i="10"/>
  <c r="O76" i="10"/>
  <c r="P76" i="10"/>
  <c r="Q76" i="10"/>
  <c r="R76" i="10"/>
  <c r="S76" i="10"/>
  <c r="F57" i="10"/>
  <c r="S57" i="10"/>
  <c r="F58" i="10"/>
  <c r="S58" i="10"/>
  <c r="F59" i="10"/>
  <c r="S59" i="10"/>
  <c r="F60" i="10"/>
  <c r="S60" i="10"/>
  <c r="B61" i="10"/>
  <c r="C61" i="10"/>
  <c r="D61" i="10"/>
  <c r="E61" i="10"/>
  <c r="F61" i="10"/>
  <c r="O62" i="10"/>
  <c r="P62" i="10"/>
  <c r="Q62" i="10"/>
  <c r="R62" i="10"/>
  <c r="S62" i="10"/>
  <c r="O63" i="10"/>
  <c r="P63" i="10"/>
  <c r="Q63" i="10"/>
  <c r="R63" i="10"/>
  <c r="S63" i="10"/>
  <c r="S44" i="10"/>
  <c r="S45" i="10"/>
  <c r="S46" i="10"/>
  <c r="S47" i="10"/>
  <c r="D235" i="10"/>
  <c r="E235" i="10"/>
  <c r="O49" i="10"/>
  <c r="O50" i="10"/>
  <c r="P49" i="10"/>
  <c r="P50" i="10"/>
  <c r="Q49" i="10"/>
  <c r="Q50" i="10"/>
  <c r="R49" i="10"/>
  <c r="R50" i="10"/>
  <c r="S49" i="10"/>
  <c r="S50" i="10"/>
  <c r="F31" i="10"/>
  <c r="S31" i="10"/>
  <c r="F32" i="10"/>
  <c r="S32" i="10"/>
  <c r="F33" i="10"/>
  <c r="S33" i="10"/>
  <c r="F34" i="10"/>
  <c r="S34" i="10"/>
  <c r="B35" i="10"/>
  <c r="C35" i="10"/>
  <c r="D35" i="10"/>
  <c r="E35" i="10"/>
  <c r="F35" i="10"/>
  <c r="O36" i="10"/>
  <c r="P36" i="10"/>
  <c r="Q36" i="10"/>
  <c r="R36" i="10"/>
  <c r="S36" i="10"/>
  <c r="O37" i="10"/>
  <c r="P37" i="10"/>
  <c r="Q37" i="10"/>
  <c r="R37" i="10"/>
  <c r="S37" i="10"/>
  <c r="B22" i="10"/>
  <c r="C22" i="10"/>
  <c r="D22" i="10"/>
  <c r="E22" i="10"/>
  <c r="F22" i="10"/>
  <c r="F5" i="10"/>
  <c r="E6" i="10"/>
  <c r="F6" i="10"/>
  <c r="E7" i="10"/>
  <c r="F7" i="10"/>
  <c r="F8" i="10"/>
  <c r="O10" i="10"/>
  <c r="P10" i="10"/>
  <c r="Q10" i="10"/>
  <c r="R10" i="10"/>
  <c r="S10" i="10"/>
  <c r="O11" i="10"/>
  <c r="P11" i="10"/>
  <c r="Q11" i="10"/>
  <c r="R11" i="10"/>
  <c r="S11" i="10"/>
  <c r="F235" i="8"/>
  <c r="K235" i="8"/>
  <c r="J235" i="8"/>
  <c r="I235" i="8"/>
  <c r="H235" i="8"/>
  <c r="F30" i="9"/>
  <c r="G30" i="9"/>
  <c r="F6" i="9"/>
  <c r="F148" i="8"/>
  <c r="S148" i="8"/>
  <c r="F149" i="8"/>
  <c r="S149" i="8"/>
  <c r="F150" i="8"/>
  <c r="S150" i="8"/>
  <c r="F151" i="8"/>
  <c r="S151" i="8"/>
  <c r="B152" i="8"/>
  <c r="C152" i="8"/>
  <c r="D152" i="8"/>
  <c r="E152" i="8"/>
  <c r="F152" i="8"/>
  <c r="O153" i="8"/>
  <c r="P153" i="8"/>
  <c r="Q153" i="8"/>
  <c r="R153" i="8"/>
  <c r="S153" i="8"/>
  <c r="O154" i="8"/>
  <c r="P154" i="8"/>
  <c r="Q154" i="8"/>
  <c r="R154" i="8"/>
  <c r="S154" i="8"/>
  <c r="F161" i="8"/>
  <c r="S161" i="8"/>
  <c r="F162" i="8"/>
  <c r="S162" i="8"/>
  <c r="F163" i="8"/>
  <c r="S163" i="8"/>
  <c r="F164" i="8"/>
  <c r="S164" i="8"/>
  <c r="B165" i="8"/>
  <c r="C165" i="8"/>
  <c r="D165" i="8"/>
  <c r="E165" i="8"/>
  <c r="F165" i="8"/>
  <c r="O166" i="8"/>
  <c r="P166" i="8"/>
  <c r="Q166" i="8"/>
  <c r="R166" i="8"/>
  <c r="S166" i="8"/>
  <c r="O167" i="8"/>
  <c r="P167" i="8"/>
  <c r="Q167" i="8"/>
  <c r="R167" i="8"/>
  <c r="S167" i="8"/>
  <c r="F174" i="8"/>
  <c r="S174" i="8"/>
  <c r="F175" i="8"/>
  <c r="S175" i="8"/>
  <c r="F176" i="8"/>
  <c r="S176" i="8"/>
  <c r="F177" i="8"/>
  <c r="S177" i="8"/>
  <c r="B178" i="8"/>
  <c r="C178" i="8"/>
  <c r="D178" i="8"/>
  <c r="E178" i="8"/>
  <c r="F178" i="8"/>
  <c r="O179" i="8"/>
  <c r="P179" i="8"/>
  <c r="Q179" i="8"/>
  <c r="R179" i="8"/>
  <c r="S179" i="8"/>
  <c r="O180" i="8"/>
  <c r="P180" i="8"/>
  <c r="Q180" i="8"/>
  <c r="R180" i="8"/>
  <c r="S180" i="8"/>
  <c r="F187" i="8"/>
  <c r="S187" i="8"/>
  <c r="F188" i="8"/>
  <c r="S188" i="8"/>
  <c r="F189" i="8"/>
  <c r="S189" i="8"/>
  <c r="F190" i="8"/>
  <c r="S190" i="8"/>
  <c r="B191" i="8"/>
  <c r="C191" i="8"/>
  <c r="D191" i="8"/>
  <c r="E191" i="8"/>
  <c r="F191" i="8"/>
  <c r="O192" i="8"/>
  <c r="P192" i="8"/>
  <c r="Q192" i="8"/>
  <c r="R192" i="8"/>
  <c r="S192" i="8"/>
  <c r="O193" i="8"/>
  <c r="P193" i="8"/>
  <c r="Q193" i="8"/>
  <c r="R193" i="8"/>
  <c r="S193" i="8"/>
  <c r="F200" i="8"/>
  <c r="S200" i="8"/>
  <c r="F201" i="8"/>
  <c r="S201" i="8"/>
  <c r="F202" i="8"/>
  <c r="S202" i="8"/>
  <c r="F203" i="8"/>
  <c r="S203" i="8"/>
  <c r="B204" i="8"/>
  <c r="C204" i="8"/>
  <c r="D204" i="8"/>
  <c r="E204" i="8"/>
  <c r="F204" i="8"/>
  <c r="O205" i="8"/>
  <c r="P205" i="8"/>
  <c r="Q205" i="8"/>
  <c r="R205" i="8"/>
  <c r="S205" i="8"/>
  <c r="O206" i="8"/>
  <c r="P206" i="8"/>
  <c r="Q206" i="8"/>
  <c r="R206" i="8"/>
  <c r="S206" i="8"/>
  <c r="F213" i="8"/>
  <c r="S213" i="8"/>
  <c r="F214" i="8"/>
  <c r="S214" i="8"/>
  <c r="F215" i="8"/>
  <c r="S215" i="8"/>
  <c r="F216" i="8"/>
  <c r="S216" i="8"/>
  <c r="B217" i="8"/>
  <c r="C217" i="8"/>
  <c r="D217" i="8"/>
  <c r="E217" i="8"/>
  <c r="F217" i="8"/>
  <c r="O218" i="8"/>
  <c r="P218" i="8"/>
  <c r="Q218" i="8"/>
  <c r="R218" i="8"/>
  <c r="S218" i="8"/>
  <c r="O219" i="8"/>
  <c r="P219" i="8"/>
  <c r="Q219" i="8"/>
  <c r="R219" i="8"/>
  <c r="S219" i="8"/>
  <c r="F226" i="8"/>
  <c r="S226" i="8"/>
  <c r="F227" i="8"/>
  <c r="S227" i="8"/>
  <c r="F228" i="8"/>
  <c r="S228" i="8"/>
  <c r="F229" i="8"/>
  <c r="S229" i="8"/>
  <c r="B230" i="8"/>
  <c r="C230" i="8"/>
  <c r="D230" i="8"/>
  <c r="E230" i="8"/>
  <c r="F230" i="8"/>
  <c r="O231" i="8"/>
  <c r="P231" i="8"/>
  <c r="Q231" i="8"/>
  <c r="R231" i="8"/>
  <c r="S231" i="8"/>
  <c r="O232" i="8"/>
  <c r="P232" i="8"/>
  <c r="Q232" i="8"/>
  <c r="R232" i="8"/>
  <c r="S232" i="8"/>
  <c r="F135" i="8"/>
  <c r="S135" i="8"/>
  <c r="F136" i="8"/>
  <c r="S136" i="8"/>
  <c r="F137" i="8"/>
  <c r="S137" i="8"/>
  <c r="F138" i="8"/>
  <c r="S138" i="8"/>
  <c r="B139" i="8"/>
  <c r="C139" i="8"/>
  <c r="D139" i="8"/>
  <c r="E139" i="8"/>
  <c r="F139" i="8"/>
  <c r="O140" i="8"/>
  <c r="P140" i="8"/>
  <c r="Q140" i="8"/>
  <c r="R140" i="8"/>
  <c r="S140" i="8"/>
  <c r="O141" i="8"/>
  <c r="P141" i="8"/>
  <c r="Q141" i="8"/>
  <c r="R141" i="8"/>
  <c r="S141" i="8"/>
  <c r="F122" i="8"/>
  <c r="S122" i="8"/>
  <c r="F123" i="8"/>
  <c r="S123" i="8"/>
  <c r="F124" i="8"/>
  <c r="S124" i="8"/>
  <c r="F125" i="8"/>
  <c r="S125" i="8"/>
  <c r="B126" i="8"/>
  <c r="C126" i="8"/>
  <c r="D126" i="8"/>
  <c r="E126" i="8"/>
  <c r="F126" i="8"/>
  <c r="S126" i="8"/>
  <c r="O127" i="8"/>
  <c r="P127" i="8"/>
  <c r="Q127" i="8"/>
  <c r="R127" i="8"/>
  <c r="S127" i="8"/>
  <c r="O128" i="8"/>
  <c r="P128" i="8"/>
  <c r="Q128" i="8"/>
  <c r="R128" i="8"/>
  <c r="S128" i="8"/>
  <c r="F109" i="8"/>
  <c r="S109" i="8"/>
  <c r="F110" i="8"/>
  <c r="S110" i="8"/>
  <c r="F111" i="8"/>
  <c r="S111" i="8"/>
  <c r="F112" i="8"/>
  <c r="S112" i="8"/>
  <c r="B113" i="8"/>
  <c r="C113" i="8"/>
  <c r="D113" i="8"/>
  <c r="E113" i="8"/>
  <c r="F113" i="8"/>
  <c r="O114" i="8"/>
  <c r="P114" i="8"/>
  <c r="Q114" i="8"/>
  <c r="R114" i="8"/>
  <c r="S114" i="8"/>
  <c r="O115" i="8"/>
  <c r="P115" i="8"/>
  <c r="Q115" i="8"/>
  <c r="R115" i="8"/>
  <c r="S115" i="8"/>
  <c r="F96" i="8"/>
  <c r="S96" i="8"/>
  <c r="F97" i="8"/>
  <c r="S97" i="8"/>
  <c r="F98" i="8"/>
  <c r="S98" i="8"/>
  <c r="F99" i="8"/>
  <c r="S99" i="8"/>
  <c r="B100" i="8"/>
  <c r="C100" i="8"/>
  <c r="D100" i="8"/>
  <c r="E100" i="8"/>
  <c r="F100" i="8"/>
  <c r="O101" i="8"/>
  <c r="P101" i="8"/>
  <c r="Q101" i="8"/>
  <c r="R101" i="8"/>
  <c r="S101" i="8"/>
  <c r="O102" i="8"/>
  <c r="P102" i="8"/>
  <c r="Q102" i="8"/>
  <c r="R102" i="8"/>
  <c r="S102" i="8"/>
  <c r="F83" i="8"/>
  <c r="S83" i="8"/>
  <c r="F84" i="8"/>
  <c r="S84" i="8"/>
  <c r="F85" i="8"/>
  <c r="S85" i="8"/>
  <c r="F86" i="8"/>
  <c r="S86" i="8"/>
  <c r="B87" i="8"/>
  <c r="C87" i="8"/>
  <c r="D87" i="8"/>
  <c r="E87" i="8"/>
  <c r="F87" i="8"/>
  <c r="O88" i="8"/>
  <c r="P88" i="8"/>
  <c r="Q88" i="8"/>
  <c r="R88" i="8"/>
  <c r="S88" i="8"/>
  <c r="O89" i="8"/>
  <c r="P89" i="8"/>
  <c r="Q89" i="8"/>
  <c r="R89" i="8"/>
  <c r="S89" i="8"/>
  <c r="F70" i="8"/>
  <c r="S70" i="8"/>
  <c r="F71" i="8"/>
  <c r="S71" i="8"/>
  <c r="F72" i="8"/>
  <c r="S72" i="8"/>
  <c r="F73" i="8"/>
  <c r="S73" i="8"/>
  <c r="B74" i="8"/>
  <c r="C74" i="8"/>
  <c r="D74" i="8"/>
  <c r="E74" i="8"/>
  <c r="F74" i="8"/>
  <c r="O75" i="8"/>
  <c r="P75" i="8"/>
  <c r="Q75" i="8"/>
  <c r="R75" i="8"/>
  <c r="S75" i="8"/>
  <c r="O76" i="8"/>
  <c r="P76" i="8"/>
  <c r="Q76" i="8"/>
  <c r="R76" i="8"/>
  <c r="S76" i="8"/>
  <c r="F57" i="8"/>
  <c r="S57" i="8"/>
  <c r="F58" i="8"/>
  <c r="S58" i="8"/>
  <c r="F59" i="8"/>
  <c r="S59" i="8"/>
  <c r="F60" i="8"/>
  <c r="S60" i="8"/>
  <c r="B61" i="8"/>
  <c r="C61" i="8"/>
  <c r="D61" i="8"/>
  <c r="E61" i="8"/>
  <c r="F61" i="8"/>
  <c r="O62" i="8"/>
  <c r="P62" i="8"/>
  <c r="Q62" i="8"/>
  <c r="R62" i="8"/>
  <c r="S62" i="8"/>
  <c r="O63" i="8"/>
  <c r="P63" i="8"/>
  <c r="Q63" i="8"/>
  <c r="R63" i="8"/>
  <c r="S63" i="8"/>
  <c r="S44" i="8"/>
  <c r="F45" i="8"/>
  <c r="S45" i="8"/>
  <c r="S46" i="8"/>
  <c r="S47" i="8"/>
  <c r="B48" i="8"/>
  <c r="C48" i="8"/>
  <c r="D48" i="8"/>
  <c r="E48" i="8"/>
  <c r="F48" i="8"/>
  <c r="O49" i="8"/>
  <c r="P49" i="8"/>
  <c r="Q49" i="8"/>
  <c r="R49" i="8"/>
  <c r="S49" i="8"/>
  <c r="O50" i="8"/>
  <c r="P50" i="8"/>
  <c r="Q50" i="8"/>
  <c r="R50" i="8"/>
  <c r="S50" i="8"/>
  <c r="F31" i="8"/>
  <c r="S31" i="8"/>
  <c r="F32" i="8"/>
  <c r="S32" i="8"/>
  <c r="F33" i="8"/>
  <c r="S33" i="8"/>
  <c r="F34" i="8"/>
  <c r="S34" i="8"/>
  <c r="B35" i="8"/>
  <c r="C35" i="8"/>
  <c r="D35" i="8"/>
  <c r="E35" i="8"/>
  <c r="F35" i="8"/>
  <c r="O36" i="8"/>
  <c r="P36" i="8"/>
  <c r="Q36" i="8"/>
  <c r="R36" i="8"/>
  <c r="S36" i="8"/>
  <c r="O37" i="8"/>
  <c r="P37" i="8"/>
  <c r="Q37" i="8"/>
  <c r="R37" i="8"/>
  <c r="S37" i="8"/>
  <c r="B22" i="8"/>
  <c r="C22" i="8"/>
  <c r="D22" i="8"/>
  <c r="E22" i="8"/>
  <c r="F22" i="8"/>
  <c r="F5" i="8"/>
  <c r="E6" i="8"/>
  <c r="F6" i="8"/>
  <c r="E7" i="8"/>
  <c r="F7" i="8"/>
  <c r="F8" i="8"/>
  <c r="F9" i="8"/>
  <c r="B10" i="8"/>
  <c r="C10" i="8"/>
  <c r="D10" i="8"/>
  <c r="E10" i="8"/>
  <c r="F10" i="8"/>
  <c r="O10" i="8"/>
  <c r="P10" i="8"/>
  <c r="Q10" i="8"/>
  <c r="R10" i="8"/>
  <c r="S10" i="8"/>
  <c r="O11" i="8"/>
  <c r="P11" i="8"/>
  <c r="Q11" i="8"/>
  <c r="R11" i="8"/>
  <c r="S11" i="8"/>
  <c r="F235" i="10"/>
  <c r="S235" i="10"/>
  <c r="R235" i="10"/>
  <c r="Q235" i="10"/>
  <c r="P235" i="10"/>
  <c r="O235" i="10"/>
  <c r="S235" i="8"/>
  <c r="R235" i="8"/>
  <c r="Q235" i="8"/>
  <c r="P235" i="8"/>
  <c r="O235" i="8"/>
  <c r="E235" i="8"/>
  <c r="D235" i="8"/>
  <c r="C235" i="8"/>
  <c r="B235" i="8"/>
</calcChain>
</file>

<file path=xl/sharedStrings.xml><?xml version="1.0" encoding="utf-8"?>
<sst xmlns="http://schemas.openxmlformats.org/spreadsheetml/2006/main" count="2889" uniqueCount="548">
  <si>
    <t>Fecha elaboración: 21 de septiembre 2022</t>
  </si>
  <si>
    <t>ADJUDICACIONES AGOSTO 2022 (MIPYMES)</t>
  </si>
  <si>
    <t>FECHA DE SOLICITUD</t>
  </si>
  <si>
    <t xml:space="preserve">DPTO. SOLICITANTE </t>
  </si>
  <si>
    <t>DESCRIPCIÓN RESUMIDA DE LO QUE SE REQUIERE</t>
  </si>
  <si>
    <t xml:space="preserve">CÓDIGO ASIGNADO </t>
  </si>
  <si>
    <t>TIPO DE UMBRAL</t>
  </si>
  <si>
    <t xml:space="preserve">TIPO DE ADQUISICIÓN </t>
  </si>
  <si>
    <t>ESTADO DEL PROCESO</t>
  </si>
  <si>
    <t xml:space="preserve">FECHA PUBLICACIÓN </t>
  </si>
  <si>
    <t>FECHA ADJUDICACION</t>
  </si>
  <si>
    <t>FECHA ORDEN DE COMPRA</t>
  </si>
  <si>
    <t xml:space="preserve">NO. DE ORDEN DE COMPRAS </t>
  </si>
  <si>
    <t xml:space="preserve">MYPYMES </t>
  </si>
  <si>
    <t>TIPO DE MIPYME</t>
  </si>
  <si>
    <t>GENERO</t>
  </si>
  <si>
    <t>SUPLIDOR</t>
  </si>
  <si>
    <t>RNC SUPLIDOR</t>
  </si>
  <si>
    <t>MONTO ADJUDICADO</t>
  </si>
  <si>
    <t xml:space="preserve">DIRECCIÓN ADMINISTRATIVA </t>
  </si>
  <si>
    <t>ADQUISICION DE PAPEL BOND PARA USO A NIVEL NACIONAL</t>
  </si>
  <si>
    <t xml:space="preserve">CP-CPJ-BS-10-2022 </t>
  </si>
  <si>
    <t>COMPARACIÓN DE PRECIOS</t>
  </si>
  <si>
    <t>BIEN</t>
  </si>
  <si>
    <t>ADJUDICADO</t>
  </si>
  <si>
    <t>20/06/2022</t>
  </si>
  <si>
    <t>31/08/2022</t>
  </si>
  <si>
    <t>NO</t>
  </si>
  <si>
    <t>NO APLICA</t>
  </si>
  <si>
    <t>MASCULINO</t>
  </si>
  <si>
    <t>EDITORA CORRIPIO, SAS</t>
  </si>
  <si>
    <t>17/05/2022</t>
  </si>
  <si>
    <t xml:space="preserve">DIRECCIÓN DE INFRAESTRUCTURA FÍSICA </t>
  </si>
  <si>
    <t>IMPLEMENTACIÓN DE MEJORAS DE INFRAESTRUCTURA FÍSICA EN NAVE DE ALMACÉN DE MANGANAGUA DISTRITO NACIONAL</t>
  </si>
  <si>
    <t>CP-CPJ-05-2022</t>
  </si>
  <si>
    <t>OBRA</t>
  </si>
  <si>
    <t>15/06/2022</t>
  </si>
  <si>
    <t>SI</t>
  </si>
  <si>
    <t>MIPYME</t>
  </si>
  <si>
    <t>PP TOPOGRAFIA E INGENIERIA, SRL</t>
  </si>
  <si>
    <t>ADECUACIÓN DE ESPACIOS PARA CCN, OFICINAS DE JUECES Y  TRIBUNAL DE TIERRAS  EN DISTINTO PALACIOS DE JUSTICIA (LOTE 5)</t>
  </si>
  <si>
    <t>CONSORCIO VIASAN-GA</t>
  </si>
  <si>
    <t>ADECUACIÓN DE ESPACIOS PARA CCN, OFICINAS DE JUECES Y  TRIBUNAL DE TIERRAS  EN DISTINTO PALACIOS DE JUSTICIA (LOTE 6)</t>
  </si>
  <si>
    <t>HENRY VELOZ CIVIL GROUP SRL</t>
  </si>
  <si>
    <t>DIRECCIÓN DE TECNOLOGÍAS DE LA INFORMACIÓN</t>
  </si>
  <si>
    <t>SOLICITUD OPTIMIZACION DE LA PLATAFORMA DE FIRMA ELECTRONICA DEL PJ</t>
  </si>
  <si>
    <t>PEPU-CPJ-07-2022</t>
  </si>
  <si>
    <t>EXCEPCIÓN</t>
  </si>
  <si>
    <t>SERVICIO</t>
  </si>
  <si>
    <t>ND</t>
  </si>
  <si>
    <t>AVANSI, SRL</t>
  </si>
  <si>
    <t>23/06/2022</t>
  </si>
  <si>
    <t>RENOVACION SERVICIOS DE INTERNET ALTERNO SEDE PRINCIPAL CPJ</t>
  </si>
  <si>
    <t>PEPU-CPJ-08-2022</t>
  </si>
  <si>
    <t>WIND TELECOM, S.A</t>
  </si>
  <si>
    <t>27/06/2022</t>
  </si>
  <si>
    <t>CONSTRUCCIÓN DE 12 PEDESTALES DE 0.60 M X 0.60 M DE ZAPATA Y 0.30 M X 0.40 M DE ALTURA TOTAL DE 0.40 M PARA COLOCACIÓN DE FURGONES EN EL PARQUE INDUSTRIAL DUARTE</t>
  </si>
  <si>
    <t>CSM-2022-180</t>
  </si>
  <si>
    <t>SIMPLE</t>
  </si>
  <si>
    <t>FEMENINO</t>
  </si>
  <si>
    <t>PARQUE INDUSTRIAL DUARTE SRL</t>
  </si>
  <si>
    <t>30/06/2022</t>
  </si>
  <si>
    <t xml:space="preserve">DIRECCIÓN DE COMUNICACIÓN INSTITUCIONAL </t>
  </si>
  <si>
    <t>CONTRATACIÓN 8 SERVICIOS DE TELEPROMTER DE CÁMARA O PRESIDENCIAL SEGUN SE REQUIERA, PARA LAS ALOCUCIONES Y/O DISCURSOS DEL MAGISTRADO PRESIDENTE DE LA SUPREMA CORTE DE JUSTICIA Y DEL CONSEJO DEL PODER JUDICIAL, EN LOS DIVERSOS ACTOS INSTITUCIONALES A REALIZARSE EN EL AÑO 2022 EN EL PODER JUDICIAL DOMINICANO Y SUS DEPENDENCIAS. ASIMISMO, LA COLOCACIÓN EN DIFERENTES ESCENARIOS.</t>
  </si>
  <si>
    <t>CSM-2022-170</t>
  </si>
  <si>
    <t>MENOR</t>
  </si>
  <si>
    <t>20/07/2022</t>
  </si>
  <si>
    <t>EVS FILMS PRODUCCION, SRL</t>
  </si>
  <si>
    <t>DIRECCION POLICIA DE PROTECCION JUDICIAL</t>
  </si>
  <si>
    <t>COMPRA DE (150) BASTONES ELECTRICOS CON LINTERNAS TRIPLE DEFENSA</t>
  </si>
  <si>
    <t>CSM-2022-165</t>
  </si>
  <si>
    <t>14/07/2022</t>
  </si>
  <si>
    <t>M &amp; R TACTICALS, SRL</t>
  </si>
  <si>
    <t>13/07/2022</t>
  </si>
  <si>
    <t>ADQUISICION DE SELLOS AUTOTINTADOS PARA USO A NIVEL NACIONAL</t>
  </si>
  <si>
    <t>CSM-2022-169</t>
  </si>
  <si>
    <t>19/07/2022</t>
  </si>
  <si>
    <t>MUJER</t>
  </si>
  <si>
    <t>PUBLI MASTER, EIRL</t>
  </si>
  <si>
    <t>25/07/2022</t>
  </si>
  <si>
    <t>SUMINISTRO E INSTALACIÓN DE CORTINAS PARA SALAS DE AUDIENCIAS Y DESCANSO DE ESCALERA. EDIFICIO DE LAS CORTES DE APELACIÓN DEL DISTRITO NACIONAL</t>
  </si>
  <si>
    <t>CSM-2022-171</t>
  </si>
  <si>
    <t>26/07/2022</t>
  </si>
  <si>
    <t>BLINDS COMPANY SRL</t>
  </si>
  <si>
    <t>ADQUISICION DE ARTICULOS DE OFCINA GASTABLES REEMPLAZABLES USO A NIVEL NACIONAL (RENGLONES ADJUDICADOS 1, 4, 6, 11, 16, 17, 21, 26 Y 27)</t>
  </si>
  <si>
    <t>CSM-2022-176</t>
  </si>
  <si>
    <t>30/08/2022</t>
  </si>
  <si>
    <t>VELEZ IMPORT SRL</t>
  </si>
  <si>
    <t>ADQUISICION DE ARTICULOS DE OFCINA GASTABLES REEMPLAZABLES USO A NIVEL NACIONAL (RENGLONES ADJUDICADOS 2,3,5,7-9,12-14,15,18-20,22-25)</t>
  </si>
  <si>
    <t xml:space="preserve">OFFITEK SRL </t>
  </si>
  <si>
    <t>ADQUISICION DE ARTICULOS DE OFCINA GASTABLES REEMPLAZABLES USO A NIVEL NACIONAL (RENGLONES ADJUDICADOS  10 Y 17)</t>
  </si>
  <si>
    <t>COMPU-OFFICE DOMINICANA SRL</t>
  </si>
  <si>
    <t>28/07/2022</t>
  </si>
  <si>
    <t>SOLICITUD COMPRA DE (190) CHAMACOS TIPO CAMUFLAJE DIGITAL CON ZIPER</t>
  </si>
  <si>
    <t>CSM-2022-173</t>
  </si>
  <si>
    <t>23/08/2022</t>
  </si>
  <si>
    <t>24/08/2022</t>
  </si>
  <si>
    <t>TORCLOW, SRL</t>
  </si>
  <si>
    <t>SUMINISTRO E INSTALACIÓN DE 4 PIZARRAS NEGRAS DE CRISTAL FLOTANTE</t>
  </si>
  <si>
    <t>CSM-2022-172</t>
  </si>
  <si>
    <t>ADQUISICIÓN HERRAMIENTA DE REGISTRO Y VERIFICACION DE IDENTIDAD DE LOS USUARIOS</t>
  </si>
  <si>
    <t>CSM-2022-175</t>
  </si>
  <si>
    <t>18/08/2022</t>
  </si>
  <si>
    <t>APPLAB, SRL</t>
  </si>
  <si>
    <t>29/07/2022</t>
  </si>
  <si>
    <t>ADQUISICIÓN E INSTALACIÓN DE TOLDOS EN EL CENTRO DE ENTREVISTAS Y EL TNNA DE SAN JUAN, ACCESO DE PARQUEOS DE JUECES DE PJ DE BARAHONA</t>
  </si>
  <si>
    <t>CSM-2022-174</t>
  </si>
  <si>
    <t>22/08/2022</t>
  </si>
  <si>
    <t>QUITASOLES AMBIENTALES, SRL</t>
  </si>
  <si>
    <t>SOLICITUD PARA LA PERFORACIÓN DE UN (1) POZO TUBULAR PARA ABASTECIMIENTO DE AGUA POTABLE, EN DIÁMETRO DE DIEZ (10") PARA ENCAMISARLO EN OCHO (8") EN TUBERÍA DE PVC DE DOSCIENTOS DIEZ PIES (210') DE PROFUNDIDAD</t>
  </si>
  <si>
    <t>CSM-2022-182</t>
  </si>
  <si>
    <t>25/08/2022</t>
  </si>
  <si>
    <t>PERFORACIONES PIÑA SRL</t>
  </si>
  <si>
    <t>SOLICITUD CAMBIO PANALES DE RADIADOR PLANTA ELECTRICA EN EL PALACIO DE LA CORTE DE APELACIÓN DEL DISTRITO NACIONAL</t>
  </si>
  <si>
    <t>CSM-2022-183</t>
  </si>
  <si>
    <t>17/08/2022</t>
  </si>
  <si>
    <t>26/08/2022</t>
  </si>
  <si>
    <t>29/08/2022</t>
  </si>
  <si>
    <t>REFRIASU LOGISTIC AND CONSTRUCTION, S.R.L</t>
  </si>
  <si>
    <t>SOLICITUD MATERIALES DE EBANISTERÍA TERCER PEDIDO 2022 (RENGLONES ADJUDICADOS NO. 1,4,5,7,17 Y 18)</t>
  </si>
  <si>
    <t>CSM-2022-177</t>
  </si>
  <si>
    <t>LA INNOVACION, SRL</t>
  </si>
  <si>
    <t>SOLICITUD MATERIALES DE EBANISTERÍA TERCER PEDIDO 2022 (RENGLON ADJUDICADO NO.20)</t>
  </si>
  <si>
    <t>SERVICIOS EMPRESARIALES CANAAN SRL</t>
  </si>
  <si>
    <t>SOLICITUD MATERIALES DE EBANISTERÍA TERCER PEDIDO 2022 (RENGLONES ADJUDICADOS NO. 2,3,10,11, 12,14,15,16 Y 19)</t>
  </si>
  <si>
    <t>ROMAN PAREDES INDUSTRIAL SRL</t>
  </si>
  <si>
    <t>SOLICITUD MATERIALES DE EBANISTERÍA TERCER PEDIDO 2022 (RENGLON ADJUDICADO NO. 6)</t>
  </si>
  <si>
    <t>TONOS &amp; COLORES SRL</t>
  </si>
  <si>
    <t>SOLICITUD MATERIALES DE EBANISTERÍA TERCER PEDIDO 2022 (RENGLONES ADJUDICADOS NO. 8 Y 9)</t>
  </si>
  <si>
    <t>CENTRO FERRETERO PEÑA RUBIO SRL</t>
  </si>
  <si>
    <t>COMPRA DE  (31) JUEGO DE TRAJES PARA ESCOLTAS (RENG. 1)</t>
  </si>
  <si>
    <t>CSM-2022-178</t>
  </si>
  <si>
    <t>BORDADOS Y ALGO MAS, SRL</t>
  </si>
  <si>
    <t>COMPRA DE  (31) JUEGO DE TRAJES PARA ESCOLTAS (RENG. 2-5)</t>
  </si>
  <si>
    <t>AGAP CORPORATION BENCOSME, SRL</t>
  </si>
  <si>
    <t>DÉCIMA SALA CIVIL Y COMERCIAL DEL JUZGADO DE PRIMERA INSTANCIA DEL DISTRITO NACIONAL, ESPECIALIZADA EN ASUNTOS DE REESTRUCTURACIÓN.</t>
  </si>
  <si>
    <t>PUBLICACIÓN EN UN PERIÓDICO DE CIRCULACIÓN NACIONAL Y EN UN PERIÓDICO DE SAN FRANCISCO DE MACORÍS, PREFERIBLEMENTE PARA EL MIÉRCOLES 17 DEL MES DE AGOSTO DEL PRESENTE AÑO, LA RESOLUCIÓN NÚM. 1532-2022-SRES-00021, RELATIVA AL PROCESO DE REESTRUCTURACIÓN. MUNNE, S.R.L</t>
  </si>
  <si>
    <t>CSM-2022-179</t>
  </si>
  <si>
    <t>001-2022 (POR FUERA)</t>
  </si>
  <si>
    <t>EDITORA LISTIN DIARIO, SA</t>
  </si>
  <si>
    <t>002-2022</t>
  </si>
  <si>
    <t>NEURONAS DEL JAYA, SRL</t>
  </si>
  <si>
    <t>ADQUISICION DE PAPEL DE HIGIENE PARA USO A NIVEL NACIONAL</t>
  </si>
  <si>
    <t>CSM-2022-181</t>
  </si>
  <si>
    <t>15/08/2022</t>
  </si>
  <si>
    <t>GTG INDUSTRIAL, SRL</t>
  </si>
  <si>
    <t>SISTEMA INTEGRAL DE INTELIGENCIA ARTIFICIAL PARA CIBERDEFENSA</t>
  </si>
  <si>
    <t>CSM-2022-184</t>
  </si>
  <si>
    <t xml:space="preserve">NAP DEL CARIBE, INC </t>
  </si>
  <si>
    <t xml:space="preserve">DIRECCIÓN DE GESTIÓN HUMANA Y CARRERA JUDICIAL ADMINISTRATIVA </t>
  </si>
  <si>
    <t>CONTRATACION DE MEDIO DE PRENSA ESCRITA PARA PUBLICIDAD CONCURSOS PJ POR UN PERIODO DE 5 MESES</t>
  </si>
  <si>
    <t>CSM-2022-187</t>
  </si>
  <si>
    <t>GRUPO DIARIO LIBRE, SA</t>
  </si>
  <si>
    <t>CONTRATACIÓN DE SERVICIOS DE INSPECCIÓN DE DETECCIÓN DE FILTRACIÓN CON  CÁMARA TERMOGRÁFICA</t>
  </si>
  <si>
    <t>CSM-2022-186</t>
  </si>
  <si>
    <t>GESTION ENERGETICA E INDUSTRIAL SUAPORT (GEISA), S.R.L</t>
  </si>
  <si>
    <t>DIRECCIÓN DE PLANIFICACIÓN</t>
  </si>
  <si>
    <t>CONTRATACIÓN AGENCIAS PARA ADQUISICIÓN DE BOLETOS AÉREOS Y HOSPEDAJES (LOTE 2)</t>
  </si>
  <si>
    <t>CSM-2022-188</t>
  </si>
  <si>
    <t>19/08/2022</t>
  </si>
  <si>
    <t>SERVICES TRAVEL SRL</t>
  </si>
  <si>
    <t>SOLICITUD ADENDA POR AUMENTO DE MONTO ODC 30769 CONTRATACIÓN AGENCIAS PARA ADQUISICIÓN DE BOLETOS AÉREOS Y HOSPEDAJES (LOTE 2)</t>
  </si>
  <si>
    <t>20/09/2022</t>
  </si>
  <si>
    <t>CONTRATACIÓN AGENCIAS PARA ADQUISICIÓN DE BOLETOS AÉREOS Y HOSPEDAJES (LOTE 1)</t>
  </si>
  <si>
    <t>AGENCIA DE VIAJES MILENA TOURS, SRL</t>
  </si>
  <si>
    <t>SOLICITUD ADENDA POR AUMENTO DE MONTO ODC 30775 CONTRATACIÓN AGENCIAS PARA ADQUISICIÓN DE BOLETOS AÉREOS Y HOSPEDAJES (LOTE I)</t>
  </si>
  <si>
    <t xml:space="preserve">DIRECCIÓN GENERAL DE ADMINISTRACIÓN Y CARRERA JUDICIAL </t>
  </si>
  <si>
    <t>ALMUERZO/REFRIGERIO EN UN HOTEL PARA ENCUENTROS REGIONALES CON JUECES DE SANTIAGO, MONTECRISTI, PUERTO PLATA, VALVERDE, DAJABÓN Y SANTIAGO RODRÍGUEZ</t>
  </si>
  <si>
    <t>CSM-2022-189</t>
  </si>
  <si>
    <t>CARIDELPA, SA</t>
  </si>
  <si>
    <t>ADQUISICIÓN BOLETO AÉREO Y HOSPEDAJE PARA PARTICIPACIÓN DEL LIC. ANGEL BRITO COMO EXPOSITOR PARA EL CURSO DE FORMACIÓN POR COMPETENCIAS DENTRO DEL PERIODO DE EVALUACIÓN DEL DESEMPEÑO DE MAGISTRADOS Y JUECES DE CARRERA DEL INSTITUTO SUPERIOR DE LA JUDICATURA DE PANAMÁ</t>
  </si>
  <si>
    <t>CSM-2022-190</t>
  </si>
  <si>
    <t>AGENCIA DE VIAJE MILENA TOURS, SRL</t>
  </si>
  <si>
    <t>ADQUISICIÓN T-SHIRTS PARA COLABORADORES DE LA DIRECCIÓN  DE PLANIFICACIÓN ALUSIVO A LA PLANIFICACIÓN DEL AÑO 2023.</t>
  </si>
  <si>
    <t>CSM-2022-193</t>
  </si>
  <si>
    <t>BATISSA, SRL</t>
  </si>
  <si>
    <t>DIRECCIÓN ADMINISTRATIVA</t>
  </si>
  <si>
    <t>ADQUISICIÓN DE TIKETS DE COMBUSTIBLE</t>
  </si>
  <si>
    <t>CSM-2022-195</t>
  </si>
  <si>
    <t>V ENERGY, S.A.</t>
  </si>
  <si>
    <t>SERVICIO DE ALQUILER DE VEHÍCULO PARA SER UTILIZADO POR JUECES DURANTE LOS MANTENIMIENTOS PREVENTIVOS Y CORRECTIVOS DE LAS UNIDADES ASIGNADAS.</t>
  </si>
  <si>
    <t>CSM-2022-197</t>
  </si>
  <si>
    <t>ANDEL STAR INC</t>
  </si>
  <si>
    <t>Yerina Reyes Carrazana</t>
  </si>
  <si>
    <t>Gerente Compras y Contrataciones</t>
  </si>
  <si>
    <t>ADJUDICACIONES AGOSTO 2022 (GENERAL)</t>
  </si>
  <si>
    <t>002-2022 (POR FUERA)</t>
  </si>
  <si>
    <t>PLAN DE ADQUISICIÓN AÑO 2022</t>
  </si>
  <si>
    <t>ComMen</t>
  </si>
  <si>
    <t>ComSim</t>
  </si>
  <si>
    <t>Licita</t>
  </si>
  <si>
    <t>ComPre</t>
  </si>
  <si>
    <t>PACC APROBADO PARA LA ADQUISICIÓN DE BIENES Y SERVICIOS - 2022</t>
  </si>
  <si>
    <t>Procedimientos adquisición</t>
  </si>
  <si>
    <t>T1</t>
  </si>
  <si>
    <t>T2</t>
  </si>
  <si>
    <t>T3</t>
  </si>
  <si>
    <t>T4</t>
  </si>
  <si>
    <t>Total</t>
  </si>
  <si>
    <t>Procedimiento adquisición</t>
  </si>
  <si>
    <t>T1-RD$</t>
  </si>
  <si>
    <t>T2-RD$</t>
  </si>
  <si>
    <t>T3-RD$</t>
  </si>
  <si>
    <t>T4-RD$</t>
  </si>
  <si>
    <t>PACC RD$ aprobado</t>
  </si>
  <si>
    <t>Comparación precios</t>
  </si>
  <si>
    <t>Compra menor</t>
  </si>
  <si>
    <t>Compra simple</t>
  </si>
  <si>
    <t>Licitación</t>
  </si>
  <si>
    <t xml:space="preserve">Licitación </t>
  </si>
  <si>
    <t>Transferencia(ajustes)</t>
  </si>
  <si>
    <t>Total adquisiciones</t>
  </si>
  <si>
    <t>Total PACC aprobado</t>
  </si>
  <si>
    <t>Total PACC ajustado</t>
  </si>
  <si>
    <t>DIRECCIÓN INFRAESTRUCTURA</t>
  </si>
  <si>
    <t>DIRECCIÓN TECNOLOGÍA Y TELECOMUNICACIÓN</t>
  </si>
  <si>
    <t xml:space="preserve"> </t>
  </si>
  <si>
    <t>PACC Aprobado</t>
  </si>
  <si>
    <t>DIRECCIÓN GESTIÓN HUMANA</t>
  </si>
  <si>
    <t>PACC aprobado Contraloría</t>
  </si>
  <si>
    <t>DIRECCIÓN LEGAL</t>
  </si>
  <si>
    <t>DIRECCIÓN PROTECCIÓN JUDICIAL</t>
  </si>
  <si>
    <t>DIRECCIÓN GENERAL TÉCNICA</t>
  </si>
  <si>
    <t>DIRECCIÓN DE JUSTICIA INCLUSIVA</t>
  </si>
  <si>
    <t>DIRECCIÓN DE PROYECTOS</t>
  </si>
  <si>
    <t>DIRECCIÓN DE ANÁLISIS Y POLÍTICAS PÚBLICAS</t>
  </si>
  <si>
    <t>SECRETARÍA SUPREMA CORTE DE JUSTICIA</t>
  </si>
  <si>
    <t>CONTRALORÍA</t>
  </si>
  <si>
    <t>INSPECTORÍA</t>
  </si>
  <si>
    <t>DIRECCIÓN GENERAL DE SERVICIO JUDICIAL</t>
  </si>
  <si>
    <t>COORDINACIÓN GENERAL DE COMUNICACIÓN</t>
  </si>
  <si>
    <t>DIRECCIÓN DE PRENSA Y COMUNICACIONES</t>
  </si>
  <si>
    <t>DIRECCIÓN DE COMUNICACIÓN AL USUARIO</t>
  </si>
  <si>
    <t>TOTAL GENERAL</t>
  </si>
  <si>
    <t>enero - marzo 2022</t>
  </si>
  <si>
    <r>
      <t>AREA</t>
    </r>
    <r>
      <rPr>
        <sz val="8"/>
        <color rgb="FFFFFFFF"/>
        <rFont val="Calibri"/>
        <charset val="1"/>
      </rPr>
      <t> </t>
    </r>
  </si>
  <si>
    <r>
      <t>TIPO DE COMPRA</t>
    </r>
    <r>
      <rPr>
        <sz val="8"/>
        <color rgb="FFFFFFFF"/>
        <rFont val="Calibri"/>
        <charset val="1"/>
      </rPr>
      <t> </t>
    </r>
  </si>
  <si>
    <r>
      <t>T1</t>
    </r>
    <r>
      <rPr>
        <sz val="8"/>
        <color rgb="FFFFFFFF"/>
        <rFont val="Calibri"/>
        <charset val="1"/>
      </rPr>
      <t> </t>
    </r>
  </si>
  <si>
    <r>
      <t>T2</t>
    </r>
    <r>
      <rPr>
        <sz val="8"/>
        <color rgb="FFFFFFFF"/>
        <rFont val="Calibri"/>
        <charset val="1"/>
      </rPr>
      <t> </t>
    </r>
  </si>
  <si>
    <r>
      <t>T3</t>
    </r>
    <r>
      <rPr>
        <sz val="8"/>
        <color rgb="FFFFFFFF"/>
        <rFont val="Calibri"/>
        <charset val="1"/>
      </rPr>
      <t> </t>
    </r>
  </si>
  <si>
    <r>
      <t>T4</t>
    </r>
    <r>
      <rPr>
        <sz val="8"/>
        <color rgb="FFFFFFFF"/>
        <rFont val="Calibri"/>
        <charset val="1"/>
      </rPr>
      <t> </t>
    </r>
  </si>
  <si>
    <r>
      <t>Total Trámite</t>
    </r>
    <r>
      <rPr>
        <sz val="8"/>
        <color rgb="FFFFFFFF"/>
        <rFont val="Calibri"/>
        <charset val="1"/>
      </rPr>
      <t> </t>
    </r>
  </si>
  <si>
    <r>
      <t>Trámite</t>
    </r>
    <r>
      <rPr>
        <sz val="8"/>
        <color rgb="FF000000"/>
        <rFont val="Calibri"/>
        <charset val="1"/>
      </rPr>
      <t> </t>
    </r>
  </si>
  <si>
    <r>
      <t>Presupuesto</t>
    </r>
    <r>
      <rPr>
        <sz val="8"/>
        <color rgb="FF000000"/>
        <rFont val="Calibri"/>
        <charset val="1"/>
      </rPr>
      <t> </t>
    </r>
  </si>
  <si>
    <t>LICITACIÓN</t>
  </si>
  <si>
    <t>COMPARACIÓN PRECIO</t>
  </si>
  <si>
    <r>
      <t>Gestión Humana</t>
    </r>
    <r>
      <rPr>
        <sz val="8"/>
        <color rgb="FF000000"/>
        <rFont val="Calibri"/>
        <charset val="1"/>
      </rPr>
      <t> </t>
    </r>
  </si>
  <si>
    <t>Licitación Pública </t>
  </si>
  <si>
    <t> </t>
  </si>
  <si>
    <t>2 </t>
  </si>
  <si>
    <t>$70.200.000,00  </t>
  </si>
  <si>
    <t>3 </t>
  </si>
  <si>
    <t>24 </t>
  </si>
  <si>
    <t>Comparación de Precios </t>
  </si>
  <si>
    <t>1 </t>
  </si>
  <si>
    <t>$2.500.000,00  </t>
  </si>
  <si>
    <t>$5.310.000,00  </t>
  </si>
  <si>
    <t>$2.362.000,00  </t>
  </si>
  <si>
    <t>4 </t>
  </si>
  <si>
    <t>Compras Menores </t>
  </si>
  <si>
    <t>$3.050.000,00  </t>
  </si>
  <si>
    <t>$6.790.000,00  </t>
  </si>
  <si>
    <t>$1.650.000,00  </t>
  </si>
  <si>
    <t>5 </t>
  </si>
  <si>
    <t>$3.943.000,00  </t>
  </si>
  <si>
    <t>15 </t>
  </si>
  <si>
    <t>Compras Simples </t>
  </si>
  <si>
    <t>$70.000,00  </t>
  </si>
  <si>
    <t>$100.000,00  </t>
  </si>
  <si>
    <r>
      <t>Administración del Servicio Judicial</t>
    </r>
    <r>
      <rPr>
        <sz val="8"/>
        <color rgb="FF000000"/>
        <rFont val="Calibri"/>
        <charset val="1"/>
      </rPr>
      <t> </t>
    </r>
  </si>
  <si>
    <t>$52.000.000,00  </t>
  </si>
  <si>
    <t>17 </t>
  </si>
  <si>
    <t>$6.250.000,00  </t>
  </si>
  <si>
    <t>$4.300.000,00  </t>
  </si>
  <si>
    <t>$4.470.000,00  </t>
  </si>
  <si>
    <t>$780.000,00  </t>
  </si>
  <si>
    <t>9 </t>
  </si>
  <si>
    <t>$84.500,00  </t>
  </si>
  <si>
    <r>
      <t>Dirección Legal</t>
    </r>
    <r>
      <rPr>
        <sz val="8"/>
        <color rgb="FF000000"/>
        <rFont val="Calibri"/>
        <charset val="1"/>
      </rPr>
      <t> </t>
    </r>
  </si>
  <si>
    <t>$3.000.000,00  </t>
  </si>
  <si>
    <t>$1.140.000,00  </t>
  </si>
  <si>
    <t>$250.000,00  </t>
  </si>
  <si>
    <t>CÓDIGO </t>
  </si>
  <si>
    <t>AREA RESPONSABLE </t>
  </si>
  <si>
    <t>TIPO DE DOCUMENTO </t>
  </si>
  <si>
    <t>NOMBRE DEL DOCUMENTO </t>
  </si>
  <si>
    <t>ESTATUS </t>
  </si>
  <si>
    <t>$11.512,00  </t>
  </si>
  <si>
    <t>Reglamento </t>
  </si>
  <si>
    <t>Gerencia de Compras y Contrataciones </t>
  </si>
  <si>
    <t>Reglamento de Compras de Bienes y Contrataciones de Obras y Servicios </t>
  </si>
  <si>
    <t>Vigente </t>
  </si>
  <si>
    <r>
      <t>Dirección Central Policia</t>
    </r>
    <r>
      <rPr>
        <sz val="8"/>
        <color rgb="FF000000"/>
        <rFont val="Calibri"/>
        <charset val="1"/>
      </rPr>
      <t> </t>
    </r>
  </si>
  <si>
    <t>$1.754.500,00  </t>
  </si>
  <si>
    <t>$2.390.000,00  </t>
  </si>
  <si>
    <t>$420.000,00  </t>
  </si>
  <si>
    <t>6 </t>
  </si>
  <si>
    <t>PRO-CCO-ABS-001 </t>
  </si>
  <si>
    <t>Procedimiento </t>
  </si>
  <si>
    <t>Compras y contrataciones bajo modalidad de Comparación Precios </t>
  </si>
  <si>
    <r>
      <t>Justicia Inclusiva</t>
    </r>
    <r>
      <rPr>
        <sz val="8"/>
        <color rgb="FF000000"/>
        <rFont val="Calibri"/>
        <charset val="1"/>
      </rPr>
      <t> </t>
    </r>
  </si>
  <si>
    <t>$3.490.400,00  </t>
  </si>
  <si>
    <t>$1.120.000,00  </t>
  </si>
  <si>
    <t>7 </t>
  </si>
  <si>
    <t>PRO-CCO-GPO-001 </t>
  </si>
  <si>
    <t>Compra y contrataciones de proveedor único o exclusivo </t>
  </si>
  <si>
    <t>$108.000,00  </t>
  </si>
  <si>
    <t>$83.400,00  </t>
  </si>
  <si>
    <t>PRO-CCO-ABS-002 </t>
  </si>
  <si>
    <t>Compras y contrataciones simples y menores </t>
  </si>
  <si>
    <r>
      <t>Coordinación General de Comunicaciones</t>
    </r>
    <r>
      <rPr>
        <sz val="8"/>
        <color rgb="FF000000"/>
        <rFont val="Calibri"/>
        <charset val="1"/>
      </rPr>
      <t> </t>
    </r>
  </si>
  <si>
    <t>$3.115.200,00  </t>
  </si>
  <si>
    <t>PRO-CCO-ABS-007 </t>
  </si>
  <si>
    <t>Sorteo de Obras </t>
  </si>
  <si>
    <t>$30.000,00  </t>
  </si>
  <si>
    <t>$44.000,00  </t>
  </si>
  <si>
    <t>PRO-CCO-ABS-003 </t>
  </si>
  <si>
    <t>Compra y contrataciones licitación restringida y pública </t>
  </si>
  <si>
    <r>
      <t>Prensa y Comunicaciones</t>
    </r>
    <r>
      <rPr>
        <sz val="8"/>
        <color rgb="FF000000"/>
        <rFont val="Calibri"/>
        <charset val="1"/>
      </rPr>
      <t> </t>
    </r>
  </si>
  <si>
    <t>$5.867.900,00  </t>
  </si>
  <si>
    <t>$2.580.000,00  </t>
  </si>
  <si>
    <t>19 </t>
  </si>
  <si>
    <t>PRO-CCO-ABS-004 </t>
  </si>
  <si>
    <t>compra y contrataciones de urgencia institucional </t>
  </si>
  <si>
    <t>$1.320.000,00  </t>
  </si>
  <si>
    <t>$3.848.000,00  </t>
  </si>
  <si>
    <t>$1.300.000,00  </t>
  </si>
  <si>
    <t>$4.400.000,00  </t>
  </si>
  <si>
    <t>13 </t>
  </si>
  <si>
    <t>PRO-CCO-ABS-008 </t>
  </si>
  <si>
    <t>Suscripción de servicios, membresía o similares a través de canales electrónicos </t>
  </si>
  <si>
    <t>$95.000,00  </t>
  </si>
  <si>
    <t>PRO-CCO-ABS-005 </t>
  </si>
  <si>
    <t>Tramitación de Impugnaciones </t>
  </si>
  <si>
    <r>
      <t>Comunicación al Usuario</t>
    </r>
    <r>
      <rPr>
        <sz val="8"/>
        <color rgb="FF000000"/>
        <rFont val="Calibri"/>
        <charset val="1"/>
      </rPr>
      <t> </t>
    </r>
  </si>
  <si>
    <t>$3.314.000,00  </t>
  </si>
  <si>
    <t>PRO-CCO-ABS-006 </t>
  </si>
  <si>
    <t>Solicitud de modificación de contrato u órden </t>
  </si>
  <si>
    <t>$2.000.000,00  </t>
  </si>
  <si>
    <t>$200.000,00  </t>
  </si>
  <si>
    <t>$600.000,00  </t>
  </si>
  <si>
    <t>$1.600.000,00  </t>
  </si>
  <si>
    <r>
      <t>Proyectos</t>
    </r>
    <r>
      <rPr>
        <sz val="8"/>
        <color rgb="FF000000"/>
        <rFont val="Calibri"/>
        <charset val="1"/>
      </rPr>
      <t> </t>
    </r>
  </si>
  <si>
    <t>$1.530.000,00  </t>
  </si>
  <si>
    <t>$500.000,00  </t>
  </si>
  <si>
    <r>
      <t>Contraloría General</t>
    </r>
    <r>
      <rPr>
        <sz val="8"/>
        <color rgb="FF000000"/>
        <rFont val="Calibri"/>
        <charset val="1"/>
      </rPr>
      <t> </t>
    </r>
  </si>
  <si>
    <t>$110.000,00  </t>
  </si>
  <si>
    <r>
      <t>Inspectoría</t>
    </r>
    <r>
      <rPr>
        <sz val="8"/>
        <color rgb="FF000000"/>
        <rFont val="Calibri"/>
        <charset val="1"/>
      </rPr>
      <t> </t>
    </r>
  </si>
  <si>
    <t>$450.000,00  </t>
  </si>
  <si>
    <r>
      <t>Dirección Análisis y Politícas Públicas</t>
    </r>
    <r>
      <rPr>
        <sz val="8"/>
        <color rgb="FF000000"/>
        <rFont val="Calibri"/>
        <charset val="1"/>
      </rPr>
      <t> </t>
    </r>
  </si>
  <si>
    <t>$7.500.000,00  </t>
  </si>
  <si>
    <r>
      <t>Infraestructura</t>
    </r>
    <r>
      <rPr>
        <sz val="8"/>
        <color rgb="FF000000"/>
        <rFont val="Calibri"/>
        <charset val="1"/>
      </rPr>
      <t> </t>
    </r>
  </si>
  <si>
    <t>8 </t>
  </si>
  <si>
    <t>74.843.000,00  </t>
  </si>
  <si>
    <t>12 </t>
  </si>
  <si>
    <t>174.377.085,00  </t>
  </si>
  <si>
    <t>392.092.199,00  </t>
  </si>
  <si>
    <t>$181.760.274,42  </t>
  </si>
  <si>
    <t>28 </t>
  </si>
  <si>
    <t>96 </t>
  </si>
  <si>
    <t>$8.313.166,00  </t>
  </si>
  <si>
    <t>4.815.000,00  </t>
  </si>
  <si>
    <t>3.170.000,00  </t>
  </si>
  <si>
    <t>14.221.000,00  </t>
  </si>
  <si>
    <t>9.999.749,00  </t>
  </si>
  <si>
    <t>2.520.000,00  </t>
  </si>
  <si>
    <t>16 </t>
  </si>
  <si>
    <t>$9.190.622,00  </t>
  </si>
  <si>
    <t>43 </t>
  </si>
  <si>
    <t>$2.420.000,00  </t>
  </si>
  <si>
    <t>11 </t>
  </si>
  <si>
    <t>$877.500,00  </t>
  </si>
  <si>
    <r>
      <t>Dirección de Tecnología </t>
    </r>
    <r>
      <rPr>
        <sz val="8"/>
        <color rgb="FF000000"/>
        <rFont val="Calibri"/>
        <charset val="1"/>
      </rPr>
      <t> </t>
    </r>
  </si>
  <si>
    <t>93.362.270,42  </t>
  </si>
  <si>
    <t>$17.200.000,00 </t>
  </si>
  <si>
    <t>39 </t>
  </si>
  <si>
    <t>$16.084.400,00  </t>
  </si>
  <si>
    <t>$7.285.000,00  </t>
  </si>
  <si>
    <t>$6.934.248,00  </t>
  </si>
  <si>
    <t>175.000,00  </t>
  </si>
  <si>
    <t>$4.215.500,00  </t>
  </si>
  <si>
    <t>$235.000,00  </t>
  </si>
  <si>
    <t>$187.000,00  </t>
  </si>
  <si>
    <r>
      <t>Dirección de Administrativa </t>
    </r>
    <r>
      <rPr>
        <sz val="8"/>
        <color rgb="FF000000"/>
        <rFont val="Calibri"/>
        <charset val="1"/>
      </rPr>
      <t> </t>
    </r>
  </si>
  <si>
    <t>8.800.000,00    </t>
  </si>
  <si>
    <t>14.000.000,00    </t>
  </si>
  <si>
    <t>82 </t>
  </si>
  <si>
    <t>$13.734.550,50  </t>
  </si>
  <si>
    <t>15.212.862,26    </t>
  </si>
  <si>
    <t>15.496.104,26    </t>
  </si>
  <si>
    <t>$25.776.804,05  </t>
  </si>
  <si>
    <t>19.438.319,68    </t>
  </si>
  <si>
    <t>23.739.397,68    </t>
  </si>
  <si>
    <t>10.189.237,38    </t>
  </si>
  <si>
    <t>54 </t>
  </si>
  <si>
    <t>$60.000,00  </t>
  </si>
  <si>
    <t>153.800,00    </t>
  </si>
  <si>
    <t>60.000,00    </t>
  </si>
  <si>
    <t>488.862,13    </t>
  </si>
  <si>
    <t>10 </t>
  </si>
  <si>
    <r>
      <t>Dirección de Planificacion</t>
    </r>
    <r>
      <rPr>
        <sz val="8"/>
        <color rgb="FF000000"/>
        <rFont val="Calibri"/>
        <charset val="1"/>
      </rPr>
      <t> </t>
    </r>
  </si>
  <si>
    <t>0 </t>
  </si>
  <si>
    <t>3.700.000,00    </t>
  </si>
  <si>
    <t>269.322,00  </t>
  </si>
  <si>
    <t>2.800.000,00    </t>
  </si>
  <si>
    <t>2.411.372,08    </t>
  </si>
  <si>
    <t>1.500.000,00    </t>
  </si>
  <si>
    <r>
      <t>Secretaría General SCJ</t>
    </r>
    <r>
      <rPr>
        <sz val="8"/>
        <color rgb="FF000000"/>
        <rFont val="Calibri"/>
        <charset val="1"/>
      </rPr>
      <t> </t>
    </r>
  </si>
  <si>
    <t>1.000.000,00  </t>
  </si>
  <si>
    <t>1.000.000,00    </t>
  </si>
  <si>
    <t>  </t>
  </si>
  <si>
    <t>100 </t>
  </si>
  <si>
    <t>$296.256.260,97  </t>
  </si>
  <si>
    <t>83 </t>
  </si>
  <si>
    <t>$279.701.527,94  </t>
  </si>
  <si>
    <t>52 </t>
  </si>
  <si>
    <t>$537.470.031,02  </t>
  </si>
  <si>
    <t>87 </t>
  </si>
  <si>
    <t>$315.989.100,19  </t>
  </si>
  <si>
    <t>323 </t>
  </si>
  <si>
    <t>PLAN</t>
  </si>
  <si>
    <t>EJEC</t>
  </si>
  <si>
    <t xml:space="preserve">LICITACIÓN  </t>
  </si>
  <si>
    <t>COMPARACIÓN PRECIOS</t>
  </si>
  <si>
    <t>COMPRA MENOR</t>
  </si>
  <si>
    <t>COMPRA SIMPLE</t>
  </si>
  <si>
    <t>PACC aprobado versión 1</t>
  </si>
  <si>
    <t>PACC ajustado versión 2</t>
  </si>
  <si>
    <t>Diferencia</t>
  </si>
  <si>
    <t>EXCLUSIONES (REDUCCIÓN DE MONTO RD$ AL MONTO TOTAL DEL PACC APROBADO POR EL CPJ PARA EL 2022)</t>
  </si>
  <si>
    <r>
      <t xml:space="preserve">CUR </t>
    </r>
    <r>
      <rPr>
        <sz val="8"/>
        <color rgb="FF000000"/>
        <rFont val="Calibri"/>
        <scheme val="minor"/>
      </rPr>
      <t>(Código Único de Requerimiento)</t>
    </r>
  </si>
  <si>
    <t>Descripción del Centro de Costo</t>
  </si>
  <si>
    <t>Solicitante</t>
  </si>
  <si>
    <r>
      <t>Requerimiento (</t>
    </r>
    <r>
      <rPr>
        <sz val="8"/>
        <color rgb="FF000000"/>
        <rFont val="Calibri"/>
        <scheme val="minor"/>
      </rPr>
      <t>Bien o Servicio</t>
    </r>
    <r>
      <rPr>
        <b/>
        <sz val="8"/>
        <color rgb="FF000000"/>
        <rFont val="Calibri"/>
        <scheme val="minor"/>
      </rPr>
      <t>)</t>
    </r>
  </si>
  <si>
    <r>
      <t xml:space="preserve">Descripción del Requerimiento </t>
    </r>
    <r>
      <rPr>
        <sz val="8"/>
        <color rgb="FF000000"/>
        <rFont val="Calibri"/>
        <scheme val="minor"/>
      </rPr>
      <t>(Bien o Servicio)</t>
    </r>
  </si>
  <si>
    <t>Presupuesto Solicitado 2022 RD$</t>
  </si>
  <si>
    <t xml:space="preserve">Motivo de exclusión </t>
  </si>
  <si>
    <t>Dirección de Infraestructura Física</t>
  </si>
  <si>
    <t>Obras</t>
  </si>
  <si>
    <t>Diseño y reserva para Ciudad Judicial Distrito Nacional</t>
  </si>
  <si>
    <t>Transferencia al Ministerio de Vivienda</t>
  </si>
  <si>
    <t>Diseño y ubicación de terreno de palacio de justicia de Boca Chica</t>
  </si>
  <si>
    <t>Dirección de Tecnologías de la Información y la Comunicación</t>
  </si>
  <si>
    <t>Dirección Financiera</t>
  </si>
  <si>
    <t>Software</t>
  </si>
  <si>
    <t>Software ERP. Adquisición de sistema financiero ERP y consultoría de implementación</t>
  </si>
  <si>
    <t>Transferencia al PNUD</t>
  </si>
  <si>
    <t>Licencia de software</t>
  </si>
  <si>
    <t>Suscripción Microsoft azure</t>
  </si>
  <si>
    <t>No  conlleva un proceso de compras</t>
  </si>
  <si>
    <t>Servicios de hospedaje de operación de sitios web</t>
  </si>
  <si>
    <t>Servicio de colocación servidores y equipos de computación, seguridad, redes + redundancia fuera del país</t>
  </si>
  <si>
    <t>Licencias</t>
  </si>
  <si>
    <t>Suscripción Microsoft Azure (consumo Diciembre 2021 y Enero 2022)</t>
  </si>
  <si>
    <t>Direccion Financiera</t>
  </si>
  <si>
    <t>Contratación Servicios</t>
  </si>
  <si>
    <t>Consultoria de acompañamiento de implementación de ERP</t>
  </si>
  <si>
    <t>Dirección Legal</t>
  </si>
  <si>
    <t>Servicios legales</t>
  </si>
  <si>
    <t>Servicios legales de abogado especialista en derecho administrativo constitucional</t>
  </si>
  <si>
    <t>Servicios legales profesionales de litigio y consultoría general externa</t>
  </si>
  <si>
    <t>Dirección de Prensa y Comunicaciones</t>
  </si>
  <si>
    <t>Alimentos y bebidas</t>
  </si>
  <si>
    <t>Refrigerio para implementación de las políticas de comunicación institucional del PJ a nivel nacional (talleres para introducir las  políticas,  encuentros en los 11 departamentos judiciales y talleres de vocería).</t>
  </si>
  <si>
    <t>Transferencia a la ENJ</t>
  </si>
  <si>
    <t>Publicidad y propaganda</t>
  </si>
  <si>
    <t>Suscripción periódicos medios de comunicación nacionales (ejemplares distribuidos en los 11 departamentos judiciales)</t>
  </si>
  <si>
    <t>Dirección Administrativa</t>
  </si>
  <si>
    <t>Rotulación y laminado de unidades vehiculares</t>
  </si>
  <si>
    <t>Mantenimiento - lavado ejecutivo</t>
  </si>
  <si>
    <t>Lavado ejecutivo</t>
  </si>
  <si>
    <t>Lavado sencillo</t>
  </si>
  <si>
    <t>Mantenimiento - lavado sencillo</t>
  </si>
  <si>
    <t>Dirección General Técnica</t>
  </si>
  <si>
    <t>Notario/a</t>
  </si>
  <si>
    <t>Fase nacional del XVI concurso internacional de trabajo monográfico en torno al código iberoamericano de ética</t>
  </si>
  <si>
    <t>Notarios</t>
  </si>
  <si>
    <t>Mantenimiento correctivo vehículos</t>
  </si>
  <si>
    <t>Mantenimiento - correctivo</t>
  </si>
  <si>
    <t>Mantenimiento</t>
  </si>
  <si>
    <t>Mantenimiento - lavado, provisión pintura  unidades vehiculares</t>
  </si>
  <si>
    <t>Mantenimiento preventivo vehículos</t>
  </si>
  <si>
    <t>Mantenimiento - preventivo</t>
  </si>
  <si>
    <t>Seguridad privada</t>
  </si>
  <si>
    <t>Sepose servicios seguridad contratada</t>
  </si>
  <si>
    <t>Equipo de Transporte</t>
  </si>
  <si>
    <t>Adquisición  automóviles gasoil</t>
  </si>
  <si>
    <t>TOTAL MONTO A REDUCIR DEL PACC APROBADO CPJ</t>
  </si>
  <si>
    <r>
      <t>PROGRAMACIONES INTERNAS (MOVIMIENTO DE PARTIDAS DESDE ÁREA DE ORIGEN HACIA HAREA QUE EJECUTARÁ LOS FONDOS)</t>
    </r>
    <r>
      <rPr>
        <sz val="8"/>
        <color rgb="FF000000"/>
        <rFont val="Calibri"/>
        <charset val="1"/>
      </rPr>
      <t> </t>
    </r>
  </si>
  <si>
    <r>
      <t xml:space="preserve">CUR </t>
    </r>
    <r>
      <rPr>
        <sz val="8"/>
        <color rgb="FF000000"/>
        <rFont val="Calibri"/>
        <charset val="1"/>
      </rPr>
      <t>(Código Único de Requerimiento) </t>
    </r>
  </si>
  <si>
    <r>
      <t>Solicitante</t>
    </r>
    <r>
      <rPr>
        <sz val="8"/>
        <color rgb="FF000000"/>
        <rFont val="Calibri"/>
        <charset val="1"/>
      </rPr>
      <t> </t>
    </r>
  </si>
  <si>
    <r>
      <t>Area transferido para el tramite de compras</t>
    </r>
    <r>
      <rPr>
        <sz val="8"/>
        <color rgb="FF000000"/>
        <rFont val="Calibri"/>
        <charset val="1"/>
      </rPr>
      <t> </t>
    </r>
  </si>
  <si>
    <r>
      <t>Requerimiento (</t>
    </r>
    <r>
      <rPr>
        <sz val="8"/>
        <color rgb="FF000000"/>
        <rFont val="Calibri"/>
        <charset val="1"/>
      </rPr>
      <t>Bien o Servicio</t>
    </r>
    <r>
      <rPr>
        <b/>
        <sz val="8"/>
        <color rgb="FF000000"/>
        <rFont val="Calibri"/>
        <charset val="1"/>
      </rPr>
      <t>)</t>
    </r>
    <r>
      <rPr>
        <sz val="8"/>
        <color rgb="FF000000"/>
        <rFont val="Calibri"/>
        <charset val="1"/>
      </rPr>
      <t> </t>
    </r>
  </si>
  <si>
    <r>
      <t xml:space="preserve">Descripción del Requerimiento </t>
    </r>
    <r>
      <rPr>
        <sz val="8"/>
        <color rgb="FF000000"/>
        <rFont val="Calibri"/>
        <charset val="1"/>
      </rPr>
      <t>(Bien o Servicio) </t>
    </r>
  </si>
  <si>
    <r>
      <t>Presupuesto Solicitado 2022 RD$</t>
    </r>
    <r>
      <rPr>
        <sz val="8"/>
        <color rgb="FF000000"/>
        <rFont val="Calibri"/>
        <charset val="1"/>
      </rPr>
      <t> </t>
    </r>
  </si>
  <si>
    <r>
      <t>Comentario</t>
    </r>
    <r>
      <rPr>
        <sz val="8"/>
        <color rgb="FF000000"/>
        <rFont val="Calibri"/>
        <charset val="1"/>
      </rPr>
      <t> </t>
    </r>
  </si>
  <si>
    <t>221440004 </t>
  </si>
  <si>
    <t>Dirección Administrativa </t>
  </si>
  <si>
    <t>Dirección de Prensa y Comunicaciones </t>
  </si>
  <si>
    <t>Banderas / símbolos </t>
  </si>
  <si>
    <t>Asta de bandera </t>
  </si>
  <si>
    <t>Area Procolo asumirá esta función de forma permanente. </t>
  </si>
  <si>
    <t>221440005 </t>
  </si>
  <si>
    <t>Pines para jueces </t>
  </si>
  <si>
    <t>221440023 </t>
  </si>
  <si>
    <t>Enmarcado símbolo patrio tamaño grande 13 x 19 pulgadas con vidrio </t>
  </si>
  <si>
    <t>221440024 </t>
  </si>
  <si>
    <t>Enmarcado símbolo patrio tamaño mediano 18 x 24 pulgadas con vidrio </t>
  </si>
  <si>
    <t>221440006 </t>
  </si>
  <si>
    <t>Banderas banderas poder judicial interior / exterior: hechas de nylon </t>
  </si>
  <si>
    <t>221440007 </t>
  </si>
  <si>
    <t>Banderas dominicanas interior / exterior: hechas de nylon </t>
  </si>
  <si>
    <t>221440008 </t>
  </si>
  <si>
    <t>Banderas dominicanas interior: hechas de seda </t>
  </si>
  <si>
    <t>221440009 </t>
  </si>
  <si>
    <t>Banderas poder judicial interior: hechas de seda </t>
  </si>
  <si>
    <t>222740002 </t>
  </si>
  <si>
    <t>Secretaría General S.C.J. </t>
  </si>
  <si>
    <t>Alimentos y bebidas </t>
  </si>
  <si>
    <t>Refrigerios para el pleno de la SCJ </t>
  </si>
  <si>
    <t>Area Administrativa realiza las contrataciones por volumen evitando fraccionamiento. </t>
  </si>
  <si>
    <t>222550052 </t>
  </si>
  <si>
    <t>Administración General del Servicio Judicial </t>
  </si>
  <si>
    <t>Refrigerio </t>
  </si>
  <si>
    <t>Para reuniones y talleres </t>
  </si>
  <si>
    <t>221260027 </t>
  </si>
  <si>
    <t>Dirección de Gestión Humana </t>
  </si>
  <si>
    <r>
      <t>Adquisición de bienes para las distintas sesiones de inducciones (onboarding)/adquisición de bienes o servicios para de nuevo ingreso en posiciones de estatuto simplificado.</t>
    </r>
    <r>
      <rPr>
        <sz val="8"/>
        <color rgb="FF000000"/>
        <rFont val="WordVisiCarriageReturn_MSFontSe"/>
        <charset val="1"/>
      </rPr>
      <t> </t>
    </r>
    <r>
      <rPr>
        <sz val="8"/>
        <color rgb="FF000000"/>
        <rFont val="Calibri"/>
        <charset val="1"/>
      </rPr>
      <t xml:space="preserve">
  </t>
    </r>
  </si>
  <si>
    <t>222040023 </t>
  </si>
  <si>
    <t>Dirección de Planificación </t>
  </si>
  <si>
    <t>Refrigerio actividades de la dirección de planificación </t>
  </si>
  <si>
    <t>221840004 </t>
  </si>
  <si>
    <t>Dirección General Técnica </t>
  </si>
  <si>
    <t>222340002 </t>
  </si>
  <si>
    <t>Dirección de Proyectos </t>
  </si>
  <si>
    <t>Refrigerios </t>
  </si>
  <si>
    <t>221840002 </t>
  </si>
  <si>
    <t>Fase nacional del XVI concurso internacional de trabajo monográfico en torno al código iberoamericano de ética </t>
  </si>
  <si>
    <t>Dirección Prensa y Comunicación</t>
  </si>
  <si>
    <t>Contenido Multimedia</t>
  </si>
  <si>
    <t>Reducción del centro de costo de Publicidad en medios tradicionales y digitales</t>
  </si>
  <si>
    <t>para poder contratar Creación y transmisión de contenido multimedia para consumo interno y externo del Poder Judicial</t>
  </si>
  <si>
    <t>222540030 </t>
  </si>
  <si>
    <t>Folders color rojos </t>
  </si>
  <si>
    <t>Utilizados en los diferentes centros de servicios para identificación de documentos de asuntos urgentes </t>
  </si>
  <si>
    <t>Se había transferido en un inicio a Dirección Administrativa pero en vista de la particularidad de los mismos se coloca nuevamente en Servicio Judicial  </t>
  </si>
  <si>
    <t>222550033 </t>
  </si>
  <si>
    <t>Adquisición de folders o separadores.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</si>
</sst>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quot;$&quot;* #,##0.00_);_(&quot;$&quot;* \(#,##0.00\);_(&quot;$&quot;* &quot;-&quot;??_);_(@_)"/>
    <numFmt numFmtId="165" formatCode="_(* #,##0.00_);_(* \(#,##0.00\);_(* &quot;-&quot;??_);_(@_)"/>
    <numFmt numFmtId="166" formatCode="_(* #,##0_);_(* \(#,##0\);_(* &quot;-&quot;??_);_(@_)"/>
  </numFmts>
  <fonts count="42">
    <font>
      <sz val="11"/>
      <color theme="1"/>
      <name val="Calibri"/>
      <family val="2"/>
      <scheme val="minor"/>
    </font>
    <font>
      <sz val="11"/>
      <color theme="1"/>
      <name val="Calibri"/>
      <family val="2"/>
      <scheme val="minor"/>
    </font>
    <font>
      <sz val="11"/>
      <color rgb="FF000000"/>
      <name val="Calibri"/>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0"/>
      <name val="Arial"/>
      <family val="2"/>
    </font>
    <font>
      <sz val="10"/>
      <color rgb="FF000000"/>
      <name val="Calibri"/>
      <family val="2"/>
      <charset val="1"/>
    </font>
    <font>
      <sz val="10"/>
      <color theme="1"/>
      <name val="Calibri"/>
      <family val="2"/>
      <charset val="1"/>
    </font>
    <font>
      <sz val="10"/>
      <color rgb="FF000000"/>
      <name val="Calibri"/>
      <charset val="1"/>
    </font>
    <font>
      <sz val="10"/>
      <color theme="1"/>
      <name val="Calibri"/>
      <charset val="1"/>
    </font>
    <font>
      <b/>
      <sz val="9"/>
      <color rgb="FFFFFFFF"/>
      <name val="Calibri"/>
      <family val="2"/>
      <scheme val="minor"/>
    </font>
    <font>
      <sz val="9"/>
      <color theme="1"/>
      <name val="Calibri"/>
      <family val="2"/>
      <scheme val="minor"/>
    </font>
    <font>
      <b/>
      <sz val="9"/>
      <color theme="1"/>
      <name val="Calibri"/>
      <family val="2"/>
      <scheme val="minor"/>
    </font>
    <font>
      <b/>
      <sz val="9"/>
      <color rgb="FF000000"/>
      <name val="Calibri"/>
      <family val="2"/>
      <scheme val="minor"/>
    </font>
    <font>
      <b/>
      <sz val="8"/>
      <color rgb="FF000000"/>
      <name val="Calibri"/>
    </font>
    <font>
      <sz val="8"/>
      <color theme="1"/>
      <name val="Calibri"/>
      <family val="2"/>
      <scheme val="minor"/>
    </font>
    <font>
      <sz val="8"/>
      <color rgb="FF000000"/>
      <name val="Calibri"/>
      <family val="2"/>
      <scheme val="minor"/>
    </font>
    <font>
      <b/>
      <sz val="9"/>
      <color rgb="FF2F75B5"/>
      <name val="Calibri"/>
      <family val="2"/>
      <scheme val="minor"/>
    </font>
    <font>
      <sz val="9"/>
      <color rgb="FFFFFFFF"/>
      <name val="Calibri"/>
      <family val="2"/>
      <scheme val="minor"/>
    </font>
    <font>
      <b/>
      <sz val="11"/>
      <color rgb="FFFFFFFF"/>
      <name val="Calibri"/>
    </font>
    <font>
      <sz val="8"/>
      <color theme="1"/>
      <name val="Calibri"/>
    </font>
    <font>
      <b/>
      <sz val="8"/>
      <color theme="1"/>
      <name val="Calibri"/>
    </font>
    <font>
      <sz val="8"/>
      <color theme="0"/>
      <name val="Calibri"/>
    </font>
    <font>
      <sz val="8"/>
      <name val="Calibri"/>
    </font>
    <font>
      <sz val="8"/>
      <color rgb="FF000000"/>
      <name val="Calibri"/>
      <scheme val="minor"/>
    </font>
    <font>
      <b/>
      <sz val="8"/>
      <color rgb="FF000000"/>
      <name val="Calibri"/>
      <scheme val="minor"/>
    </font>
    <font>
      <sz val="8"/>
      <color rgb="FF000000"/>
      <name val="Calibri"/>
      <charset val="1"/>
    </font>
    <font>
      <b/>
      <sz val="8"/>
      <color rgb="FF000000"/>
      <name val="Calibri"/>
      <charset val="1"/>
    </font>
    <font>
      <sz val="7"/>
      <name val="Calibri"/>
      <charset val="1"/>
    </font>
    <font>
      <sz val="8"/>
      <color rgb="FF000000"/>
      <name val="WordVisiCarriageReturn_MSFontSe"/>
      <charset val="1"/>
    </font>
    <font>
      <sz val="7"/>
      <color rgb="FF000000"/>
      <name val="Calibri"/>
      <charset val="1"/>
    </font>
    <font>
      <sz val="9"/>
      <color rgb="FF4472C4"/>
      <name val="Calibri"/>
      <family val="2"/>
      <scheme val="minor"/>
    </font>
    <font>
      <b/>
      <sz val="8"/>
      <color rgb="FFFFFFFF"/>
      <name val="Calibri"/>
      <charset val="1"/>
    </font>
    <font>
      <sz val="11"/>
      <name val="Calibri"/>
      <charset val="1"/>
    </font>
    <font>
      <sz val="8"/>
      <name val="Calibri"/>
      <charset val="1"/>
    </font>
    <font>
      <sz val="8"/>
      <color rgb="FFFFFFFF"/>
      <name val="Calibri"/>
      <charset val="1"/>
    </font>
    <font>
      <sz val="8"/>
      <name val="Arial"/>
      <charset val="1"/>
    </font>
    <font>
      <sz val="8"/>
      <color rgb="FF000000"/>
      <name val="Arial"/>
      <charset val="1"/>
    </font>
    <font>
      <b/>
      <u/>
      <sz val="11"/>
      <color rgb="FF000000"/>
      <name val="Calibri"/>
      <family val="2"/>
      <scheme val="minor"/>
    </font>
    <font>
      <b/>
      <sz val="11"/>
      <color theme="1"/>
      <name val="Calibri"/>
      <family val="2"/>
      <scheme val="minor"/>
    </font>
  </fonts>
  <fills count="3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rgb="FFAEAAAA"/>
        <bgColor indexed="64"/>
      </patternFill>
    </fill>
    <fill>
      <patternFill patternType="solid">
        <fgColor rgb="FF000000"/>
        <bgColor indexed="64"/>
      </patternFill>
    </fill>
    <fill>
      <patternFill patternType="solid">
        <fgColor rgb="FFE7E6E6"/>
        <bgColor indexed="64"/>
      </patternFill>
    </fill>
    <fill>
      <patternFill patternType="solid">
        <fgColor rgb="FFD0CECE"/>
        <bgColor indexed="64"/>
      </patternFill>
    </fill>
    <fill>
      <patternFill patternType="solid">
        <fgColor rgb="FFD9E1F2"/>
        <bgColor indexed="64"/>
      </patternFill>
    </fill>
    <fill>
      <patternFill patternType="solid">
        <fgColor rgb="FFDDEBF7"/>
        <bgColor indexed="64"/>
      </patternFill>
    </fill>
    <fill>
      <patternFill patternType="solid">
        <fgColor rgb="FFB4C6E7"/>
        <bgColor indexed="64"/>
      </patternFill>
    </fill>
    <fill>
      <patternFill patternType="solid">
        <fgColor rgb="FFEDEDED"/>
        <bgColor indexed="64"/>
      </patternFill>
    </fill>
    <fill>
      <patternFill patternType="solid">
        <fgColor rgb="FF305496"/>
        <bgColor indexed="64"/>
      </patternFill>
    </fill>
    <fill>
      <patternFill patternType="solid">
        <fgColor rgb="FFFFF2CC"/>
        <bgColor indexed="64"/>
      </patternFill>
    </fill>
    <fill>
      <patternFill patternType="solid">
        <fgColor rgb="FF2F75B5"/>
        <bgColor indexed="64"/>
      </patternFill>
    </fill>
    <fill>
      <patternFill patternType="solid">
        <fgColor rgb="FF1F4E78"/>
        <bgColor indexed="64"/>
      </patternFill>
    </fill>
    <fill>
      <patternFill patternType="solid">
        <fgColor rgb="FFFFD966"/>
        <bgColor indexed="64"/>
      </patternFill>
    </fill>
    <fill>
      <patternFill patternType="solid">
        <fgColor rgb="FF0050DD"/>
        <bgColor indexed="64"/>
      </patternFill>
    </fill>
    <fill>
      <patternFill patternType="solid">
        <fgColor rgb="FFBFBFBF"/>
        <bgColor indexed="64"/>
      </patternFill>
    </fill>
    <fill>
      <patternFill patternType="solid">
        <fgColor rgb="FF757171"/>
        <bgColor indexed="64"/>
      </patternFill>
    </fill>
    <fill>
      <patternFill patternType="solid">
        <fgColor rgb="FF4472C4"/>
        <bgColor indexed="64"/>
      </patternFill>
    </fill>
    <fill>
      <patternFill patternType="solid">
        <fgColor rgb="FF0070C0"/>
        <bgColor indexed="64"/>
      </patternFill>
    </fill>
    <fill>
      <patternFill patternType="solid">
        <fgColor rgb="FFACB9CA"/>
        <bgColor indexed="64"/>
      </patternFill>
    </fill>
    <fill>
      <patternFill patternType="solid">
        <fgColor rgb="FFD9D9D9"/>
        <bgColor indexed="64"/>
      </patternFill>
    </fill>
    <fill>
      <patternFill patternType="solid">
        <fgColor rgb="FFDEEAF6"/>
        <bgColor indexed="64"/>
      </patternFill>
    </fill>
    <fill>
      <patternFill patternType="solid">
        <fgColor rgb="FFD9E2F3"/>
        <bgColor indexed="64"/>
      </patternFill>
    </fill>
    <fill>
      <patternFill patternType="solid">
        <fgColor theme="8" tint="0.39997558519241921"/>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0" fontId="7" fillId="0" borderId="0"/>
  </cellStyleXfs>
  <cellXfs count="186">
    <xf numFmtId="0" fontId="0" fillId="0" borderId="0" xfId="0"/>
    <xf numFmtId="0" fontId="0" fillId="0" borderId="0" xfId="0" applyAlignment="1">
      <alignment horizontal="center" vertical="center"/>
    </xf>
    <xf numFmtId="0" fontId="0" fillId="0" borderId="0" xfId="0" applyAlignment="1">
      <alignment vertical="center"/>
    </xf>
    <xf numFmtId="0" fontId="5" fillId="4" borderId="2" xfId="0" applyFont="1" applyFill="1" applyBorder="1" applyAlignment="1">
      <alignment horizontal="center" vertical="center" wrapText="1"/>
    </xf>
    <xf numFmtId="14" fontId="5" fillId="0" borderId="4" xfId="0" applyNumberFormat="1" applyFont="1" applyBorder="1" applyAlignment="1">
      <alignment horizontal="center" vertical="center" wrapText="1"/>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4" xfId="0" applyFont="1" applyBorder="1" applyAlignment="1">
      <alignment horizontal="center" vertical="center"/>
    </xf>
    <xf numFmtId="14" fontId="5" fillId="0" borderId="6" xfId="0" applyNumberFormat="1" applyFont="1" applyBorder="1" applyAlignment="1">
      <alignment horizontal="center" vertical="center" wrapText="1"/>
    </xf>
    <xf numFmtId="14" fontId="5" fillId="0" borderId="6" xfId="0" applyNumberFormat="1" applyFont="1" applyBorder="1" applyAlignment="1">
      <alignment horizontal="center" vertical="center"/>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wrapText="1"/>
    </xf>
    <xf numFmtId="0" fontId="3" fillId="0" borderId="4" xfId="0" applyFont="1" applyBorder="1" applyAlignment="1">
      <alignment horizontal="center" vertical="center" wrapText="1"/>
    </xf>
    <xf numFmtId="14" fontId="5" fillId="0" borderId="4" xfId="0" applyNumberFormat="1" applyFont="1" applyBorder="1" applyAlignment="1">
      <alignment horizontal="center" vertical="center"/>
    </xf>
    <xf numFmtId="0" fontId="3" fillId="0" borderId="7" xfId="0" applyFont="1" applyBorder="1" applyAlignment="1">
      <alignment horizontal="center" vertical="center" wrapText="1"/>
    </xf>
    <xf numFmtId="0" fontId="8" fillId="0" borderId="4" xfId="0" applyFont="1" applyBorder="1" applyAlignment="1">
      <alignment vertical="center" wrapText="1"/>
    </xf>
    <xf numFmtId="164" fontId="4" fillId="3" borderId="2" xfId="1"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0" borderId="4" xfId="0" applyFont="1" applyBorder="1" applyAlignment="1">
      <alignment vertical="center" wrapText="1"/>
    </xf>
    <xf numFmtId="0" fontId="5" fillId="0" borderId="2" xfId="0" applyFont="1" applyBorder="1" applyAlignment="1">
      <alignment horizontal="center" vertical="center" wrapText="1"/>
    </xf>
    <xf numFmtId="164" fontId="5" fillId="0" borderId="4" xfId="1" applyFont="1" applyBorder="1" applyAlignment="1">
      <alignment horizontal="center" vertical="center" wrapText="1"/>
    </xf>
    <xf numFmtId="0" fontId="5" fillId="0" borderId="4" xfId="0" applyFont="1" applyBorder="1" applyAlignment="1">
      <alignment horizontal="left" vertical="center" wrapText="1"/>
    </xf>
    <xf numFmtId="164" fontId="5" fillId="0" borderId="4" xfId="1" applyFont="1" applyBorder="1" applyAlignment="1">
      <alignment horizontal="center" vertical="center"/>
    </xf>
    <xf numFmtId="0" fontId="5" fillId="0" borderId="6" xfId="0" applyFont="1" applyBorder="1" applyAlignment="1">
      <alignment horizontal="center" vertical="center" wrapText="1"/>
    </xf>
    <xf numFmtId="0" fontId="6" fillId="5" borderId="4" xfId="0" applyFont="1" applyFill="1" applyBorder="1" applyAlignment="1">
      <alignment horizontal="center" vertical="center"/>
    </xf>
    <xf numFmtId="14" fontId="5" fillId="0" borderId="2" xfId="0" applyNumberFormat="1" applyFont="1" applyBorder="1" applyAlignment="1">
      <alignment horizontal="center" vertical="center"/>
    </xf>
    <xf numFmtId="0" fontId="9" fillId="0" borderId="1" xfId="0" applyFont="1" applyBorder="1" applyAlignment="1">
      <alignment vertical="center" wrapText="1"/>
    </xf>
    <xf numFmtId="14" fontId="5" fillId="0" borderId="2" xfId="0" applyNumberFormat="1" applyFont="1" applyBorder="1" applyAlignment="1">
      <alignment horizontal="center" vertical="center" wrapText="1"/>
    </xf>
    <xf numFmtId="0" fontId="8" fillId="0" borderId="5" xfId="0" applyFont="1" applyBorder="1" applyAlignment="1">
      <alignment vertical="center" wrapText="1"/>
    </xf>
    <xf numFmtId="14" fontId="5" fillId="0" borderId="3" xfId="0" applyNumberFormat="1" applyFont="1" applyBorder="1" applyAlignment="1">
      <alignment horizontal="center" vertical="center" wrapText="1"/>
    </xf>
    <xf numFmtId="0" fontId="5" fillId="0" borderId="2" xfId="0" applyFont="1" applyBorder="1" applyAlignment="1">
      <alignment horizontal="center" vertical="center"/>
    </xf>
    <xf numFmtId="0" fontId="3" fillId="0" borderId="18" xfId="0" applyFont="1" applyBorder="1" applyAlignment="1">
      <alignment horizontal="center" vertical="center" wrapText="1"/>
    </xf>
    <xf numFmtId="0" fontId="10" fillId="0" borderId="4" xfId="0" applyFont="1" applyBorder="1" applyAlignment="1">
      <alignment vertical="center" wrapText="1"/>
    </xf>
    <xf numFmtId="0" fontId="13" fillId="7" borderId="0" xfId="0" applyFont="1" applyFill="1"/>
    <xf numFmtId="0" fontId="13" fillId="0" borderId="0" xfId="0" applyFont="1"/>
    <xf numFmtId="0" fontId="12" fillId="0" borderId="0" xfId="0" applyFont="1" applyAlignment="1">
      <alignment horizontal="center"/>
    </xf>
    <xf numFmtId="0" fontId="13" fillId="0" borderId="0" xfId="0" applyFont="1" applyAlignment="1">
      <alignment horizontal="center" vertical="center"/>
    </xf>
    <xf numFmtId="0" fontId="13" fillId="0" borderId="7" xfId="0" applyFont="1" applyBorder="1"/>
    <xf numFmtId="0" fontId="13" fillId="0" borderId="7" xfId="0" applyFont="1" applyBorder="1" applyAlignment="1">
      <alignment horizontal="center" vertical="center"/>
    </xf>
    <xf numFmtId="0" fontId="13" fillId="0" borderId="7" xfId="0" applyFont="1" applyBorder="1" applyAlignment="1">
      <alignment horizontal="left" vertical="center"/>
    </xf>
    <xf numFmtId="0" fontId="9" fillId="0" borderId="7" xfId="0" applyFont="1" applyBorder="1" applyAlignment="1">
      <alignment horizontal="left" vertical="center" wrapText="1"/>
    </xf>
    <xf numFmtId="0" fontId="11" fillId="0" borderId="4" xfId="0" applyFont="1" applyBorder="1" applyAlignment="1">
      <alignment vertical="center" wrapText="1"/>
    </xf>
    <xf numFmtId="0" fontId="0" fillId="7" borderId="0" xfId="0" applyFill="1"/>
    <xf numFmtId="43" fontId="13" fillId="0" borderId="0" xfId="0" applyNumberFormat="1" applyFont="1"/>
    <xf numFmtId="3" fontId="13" fillId="0" borderId="0" xfId="0" applyNumberFormat="1" applyFont="1"/>
    <xf numFmtId="0" fontId="12" fillId="0" borderId="0" xfId="0" applyFont="1"/>
    <xf numFmtId="0" fontId="15" fillId="0" borderId="0" xfId="0" applyFont="1" applyAlignment="1">
      <alignment horizontal="center"/>
    </xf>
    <xf numFmtId="43" fontId="12" fillId="17" borderId="0" xfId="0" applyNumberFormat="1" applyFont="1" applyFill="1"/>
    <xf numFmtId="0" fontId="17" fillId="0" borderId="0" xfId="0" applyFont="1" applyAlignment="1">
      <alignment horizontal="center" vertical="center"/>
    </xf>
    <xf numFmtId="0" fontId="18" fillId="18" borderId="0" xfId="0" applyFont="1" applyFill="1" applyAlignment="1">
      <alignment horizontal="center" vertical="center"/>
    </xf>
    <xf numFmtId="4" fontId="2" fillId="0" borderId="0" xfId="0" applyNumberFormat="1" applyFont="1" applyAlignment="1">
      <alignment horizontal="right" vertical="center"/>
    </xf>
    <xf numFmtId="4" fontId="21" fillId="0" borderId="0" xfId="0" applyNumberFormat="1" applyFont="1" applyAlignment="1">
      <alignment horizontal="right" vertical="center"/>
    </xf>
    <xf numFmtId="0" fontId="12" fillId="16" borderId="0" xfId="0" applyFont="1" applyFill="1" applyAlignment="1">
      <alignment horizontal="center"/>
    </xf>
    <xf numFmtId="0" fontId="12" fillId="17" borderId="0" xfId="0" applyFont="1" applyFill="1" applyAlignment="1">
      <alignment horizontal="center"/>
    </xf>
    <xf numFmtId="43" fontId="12" fillId="16" borderId="0" xfId="0" applyNumberFormat="1" applyFont="1" applyFill="1"/>
    <xf numFmtId="0" fontId="22" fillId="0" borderId="4" xfId="0" applyFont="1" applyBorder="1" applyAlignment="1">
      <alignment vertical="center" wrapText="1"/>
    </xf>
    <xf numFmtId="0" fontId="22" fillId="0" borderId="4" xfId="0" applyFont="1" applyBorder="1" applyAlignment="1" applyProtection="1">
      <alignment horizontal="center" vertical="center"/>
      <protection locked="0"/>
    </xf>
    <xf numFmtId="0" fontId="22" fillId="0" borderId="4" xfId="0" applyFont="1" applyBorder="1" applyAlignment="1" applyProtection="1">
      <alignment vertical="center" wrapText="1"/>
      <protection locked="0"/>
    </xf>
    <xf numFmtId="0" fontId="22" fillId="0" borderId="4" xfId="0" applyFont="1" applyBorder="1" applyAlignment="1" applyProtection="1">
      <alignment horizontal="left" vertical="center" wrapText="1"/>
      <protection locked="0"/>
    </xf>
    <xf numFmtId="0" fontId="22" fillId="4" borderId="4" xfId="0" applyFont="1" applyFill="1" applyBorder="1" applyAlignment="1" applyProtection="1">
      <alignment horizontal="center" vertical="center"/>
      <protection locked="0"/>
    </xf>
    <xf numFmtId="0" fontId="22" fillId="4" borderId="4" xfId="0" applyFont="1" applyFill="1" applyBorder="1" applyAlignment="1">
      <alignment vertical="center" wrapText="1"/>
    </xf>
    <xf numFmtId="0" fontId="22" fillId="4" borderId="4" xfId="0" applyFont="1" applyFill="1" applyBorder="1" applyAlignment="1" applyProtection="1">
      <alignment horizontal="left" vertical="center" wrapText="1"/>
      <protection locked="0"/>
    </xf>
    <xf numFmtId="0" fontId="22" fillId="4" borderId="4" xfId="0" applyFont="1" applyFill="1" applyBorder="1" applyAlignment="1" applyProtection="1">
      <alignment vertical="center" wrapText="1"/>
      <protection locked="0"/>
    </xf>
    <xf numFmtId="0" fontId="22" fillId="0" borderId="0" xfId="0" applyFont="1"/>
    <xf numFmtId="166" fontId="22" fillId="0" borderId="0" xfId="0" applyNumberFormat="1" applyFont="1"/>
    <xf numFmtId="0" fontId="23" fillId="0" borderId="0" xfId="0" applyFont="1" applyAlignment="1">
      <alignment horizontal="right"/>
    </xf>
    <xf numFmtId="0" fontId="24" fillId="19" borderId="7" xfId="0" applyFont="1" applyFill="1" applyBorder="1" applyAlignment="1">
      <alignment horizontal="right" vertical="center"/>
    </xf>
    <xf numFmtId="4" fontId="25" fillId="0" borderId="7" xfId="0" applyNumberFormat="1" applyFont="1" applyBorder="1" applyAlignment="1">
      <alignment vertical="center"/>
    </xf>
    <xf numFmtId="0" fontId="16" fillId="11" borderId="2"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20" fillId="14" borderId="7" xfId="0" applyFont="1" applyFill="1" applyBorder="1" applyAlignment="1">
      <alignment vertical="center" wrapText="1"/>
    </xf>
    <xf numFmtId="0" fontId="20" fillId="14" borderId="7" xfId="0" applyFont="1" applyFill="1" applyBorder="1" applyAlignment="1">
      <alignment horizontal="center" vertical="center" wrapText="1"/>
    </xf>
    <xf numFmtId="0" fontId="13" fillId="13" borderId="7" xfId="0" applyFont="1" applyFill="1" applyBorder="1" applyAlignment="1">
      <alignment horizontal="center" vertical="center"/>
    </xf>
    <xf numFmtId="0" fontId="12" fillId="16" borderId="7" xfId="0" applyFont="1" applyFill="1" applyBorder="1"/>
    <xf numFmtId="0" fontId="15" fillId="10" borderId="7" xfId="0" applyFont="1" applyFill="1" applyBorder="1" applyAlignment="1">
      <alignment horizontal="center"/>
    </xf>
    <xf numFmtId="0" fontId="15" fillId="6" borderId="7" xfId="0" applyFont="1" applyFill="1" applyBorder="1" applyAlignment="1">
      <alignment horizontal="center"/>
    </xf>
    <xf numFmtId="43" fontId="13" fillId="0" borderId="7" xfId="0" applyNumberFormat="1" applyFont="1" applyBorder="1"/>
    <xf numFmtId="43" fontId="13" fillId="13" borderId="7" xfId="0" applyNumberFormat="1" applyFont="1" applyFill="1" applyBorder="1"/>
    <xf numFmtId="0" fontId="13" fillId="15" borderId="7" xfId="0" applyFont="1" applyFill="1" applyBorder="1"/>
    <xf numFmtId="43" fontId="13" fillId="15" borderId="7" xfId="0" applyNumberFormat="1" applyFont="1" applyFill="1" applyBorder="1"/>
    <xf numFmtId="0" fontId="20" fillId="16" borderId="7" xfId="0" applyFont="1" applyFill="1" applyBorder="1"/>
    <xf numFmtId="43" fontId="20" fillId="16" borderId="7" xfId="0" applyNumberFormat="1" applyFont="1" applyFill="1" applyBorder="1"/>
    <xf numFmtId="0" fontId="14" fillId="8" borderId="7" xfId="0" applyFont="1" applyFill="1" applyBorder="1"/>
    <xf numFmtId="43" fontId="14" fillId="8" borderId="7" xfId="0" applyNumberFormat="1" applyFont="1" applyFill="1" applyBorder="1"/>
    <xf numFmtId="43" fontId="14" fillId="6" borderId="7" xfId="0" applyNumberFormat="1" applyFont="1" applyFill="1" applyBorder="1"/>
    <xf numFmtId="0" fontId="13" fillId="0" borderId="18" xfId="0" applyFont="1" applyBorder="1" applyAlignment="1">
      <alignment horizontal="left" vertical="center"/>
    </xf>
    <xf numFmtId="0" fontId="13" fillId="0" borderId="18" xfId="0" applyFont="1" applyBorder="1" applyAlignment="1">
      <alignment horizontal="center" vertical="center"/>
    </xf>
    <xf numFmtId="0" fontId="13" fillId="13" borderId="18" xfId="0" applyFont="1" applyFill="1" applyBorder="1" applyAlignment="1">
      <alignment horizontal="center" vertical="center"/>
    </xf>
    <xf numFmtId="0" fontId="14"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vertical="center" wrapText="1"/>
    </xf>
    <xf numFmtId="0" fontId="15" fillId="8" borderId="0" xfId="0" applyFont="1" applyFill="1" applyAlignment="1">
      <alignment horizontal="center"/>
    </xf>
    <xf numFmtId="0" fontId="17" fillId="11" borderId="7" xfId="0" applyFont="1" applyFill="1" applyBorder="1" applyAlignment="1">
      <alignment horizontal="center" vertical="center"/>
    </xf>
    <xf numFmtId="0" fontId="16" fillId="9" borderId="0" xfId="0" applyFont="1" applyFill="1" applyAlignment="1">
      <alignment vertical="center"/>
    </xf>
    <xf numFmtId="0" fontId="22" fillId="0" borderId="0" xfId="0" applyFont="1" applyAlignment="1">
      <alignment wrapText="1"/>
    </xf>
    <xf numFmtId="165" fontId="22" fillId="0" borderId="0" xfId="0" applyNumberFormat="1" applyFont="1"/>
    <xf numFmtId="165" fontId="25" fillId="0" borderId="7" xfId="0" applyNumberFormat="1" applyFont="1" applyBorder="1" applyAlignment="1">
      <alignment vertical="center"/>
    </xf>
    <xf numFmtId="165" fontId="16" fillId="11" borderId="2" xfId="2" applyFont="1" applyFill="1" applyBorder="1" applyAlignment="1">
      <alignment horizontal="center" vertical="center" wrapText="1"/>
    </xf>
    <xf numFmtId="165" fontId="23" fillId="0" borderId="4" xfId="0" applyNumberFormat="1" applyFont="1" applyBorder="1" applyAlignment="1" applyProtection="1">
      <alignment horizontal="center" vertical="center"/>
      <protection locked="0"/>
    </xf>
    <xf numFmtId="165" fontId="22" fillId="0" borderId="0" xfId="2" applyFont="1" applyAlignment="1">
      <alignment vertical="center"/>
    </xf>
    <xf numFmtId="165" fontId="23" fillId="20" borderId="0" xfId="0" applyNumberFormat="1" applyFont="1" applyFill="1"/>
    <xf numFmtId="0" fontId="29" fillId="11" borderId="7" xfId="0" applyFont="1" applyFill="1" applyBorder="1" applyAlignment="1">
      <alignment wrapText="1"/>
    </xf>
    <xf numFmtId="165" fontId="29" fillId="11" borderId="7" xfId="0" applyNumberFormat="1" applyFont="1" applyFill="1" applyBorder="1" applyAlignment="1">
      <alignment wrapText="1"/>
    </xf>
    <xf numFmtId="0" fontId="28" fillId="0" borderId="7" xfId="0" applyFont="1" applyBorder="1" applyAlignment="1">
      <alignment wrapText="1"/>
    </xf>
    <xf numFmtId="165" fontId="22" fillId="0" borderId="7" xfId="0" applyNumberFormat="1" applyFont="1" applyBorder="1" applyAlignment="1" applyProtection="1">
      <alignment horizontal="center" vertical="center"/>
      <protection locked="0"/>
    </xf>
    <xf numFmtId="0" fontId="30" fillId="5" borderId="7" xfId="0" applyFont="1" applyFill="1" applyBorder="1" applyAlignment="1">
      <alignment wrapText="1"/>
    </xf>
    <xf numFmtId="0" fontId="28" fillId="0" borderId="7" xfId="0" applyFont="1" applyBorder="1" applyAlignment="1">
      <alignment horizontal="left" wrapText="1"/>
    </xf>
    <xf numFmtId="0" fontId="32" fillId="5" borderId="7" xfId="0" applyFont="1" applyFill="1" applyBorder="1" applyAlignment="1">
      <alignment wrapText="1"/>
    </xf>
    <xf numFmtId="0" fontId="33" fillId="0" borderId="7" xfId="0" applyFont="1" applyBorder="1" applyAlignment="1">
      <alignment horizontal="center" vertical="center"/>
    </xf>
    <xf numFmtId="0" fontId="12" fillId="22" borderId="0" xfId="0" applyFont="1" applyFill="1" applyAlignment="1">
      <alignment horizontal="center"/>
    </xf>
    <xf numFmtId="0" fontId="29" fillId="24" borderId="7" xfId="0" applyFont="1" applyFill="1" applyBorder="1" applyAlignment="1">
      <alignment wrapText="1"/>
    </xf>
    <xf numFmtId="0" fontId="29" fillId="25" borderId="7" xfId="0" applyFont="1" applyFill="1" applyBorder="1" applyAlignment="1">
      <alignment wrapText="1"/>
    </xf>
    <xf numFmtId="0" fontId="35" fillId="0" borderId="7" xfId="0" applyFont="1" applyBorder="1" applyAlignment="1">
      <alignment wrapText="1"/>
    </xf>
    <xf numFmtId="0" fontId="29" fillId="0" borderId="7" xfId="0" applyFont="1" applyBorder="1" applyAlignment="1">
      <alignment wrapText="1"/>
    </xf>
    <xf numFmtId="0" fontId="35" fillId="0" borderId="12" xfId="0" applyFont="1" applyBorder="1" applyAlignment="1">
      <alignment wrapText="1"/>
    </xf>
    <xf numFmtId="0" fontId="28" fillId="26" borderId="7" xfId="0" applyFont="1" applyFill="1" applyBorder="1" applyAlignment="1">
      <alignment wrapText="1"/>
    </xf>
    <xf numFmtId="0" fontId="0" fillId="0" borderId="0" xfId="0" applyAlignment="1">
      <alignment horizontal="center"/>
    </xf>
    <xf numFmtId="0" fontId="29" fillId="0" borderId="7" xfId="0" applyFont="1" applyBorder="1" applyAlignment="1">
      <alignment vertical="center" wrapText="1"/>
    </xf>
    <xf numFmtId="0" fontId="35" fillId="0" borderId="10" xfId="0" applyFont="1" applyBorder="1" applyAlignment="1">
      <alignment vertical="center" wrapText="1"/>
    </xf>
    <xf numFmtId="0" fontId="28" fillId="8" borderId="7" xfId="0" applyFont="1" applyFill="1" applyBorder="1" applyAlignment="1">
      <alignment wrapText="1"/>
    </xf>
    <xf numFmtId="0" fontId="35" fillId="8" borderId="7" xfId="0" applyFont="1" applyFill="1" applyBorder="1" applyAlignment="1">
      <alignment wrapText="1"/>
    </xf>
    <xf numFmtId="0" fontId="28" fillId="8" borderId="18" xfId="0" applyFont="1" applyFill="1" applyBorder="1" applyAlignment="1">
      <alignment horizontal="center" vertical="center" wrapText="1"/>
    </xf>
    <xf numFmtId="0" fontId="28" fillId="0" borderId="7" xfId="0" applyFont="1" applyBorder="1" applyAlignment="1">
      <alignment horizontal="center" vertical="center" wrapText="1"/>
    </xf>
    <xf numFmtId="0" fontId="36" fillId="8" borderId="7" xfId="0" applyFont="1" applyFill="1" applyBorder="1" applyAlignment="1">
      <alignment wrapText="1"/>
    </xf>
    <xf numFmtId="0" fontId="29" fillId="8" borderId="7" xfId="0" applyFont="1" applyFill="1" applyBorder="1" applyAlignment="1">
      <alignment vertical="center" wrapText="1"/>
    </xf>
    <xf numFmtId="0" fontId="28" fillId="8" borderId="7" xfId="0" applyFont="1" applyFill="1" applyBorder="1" applyAlignment="1">
      <alignment horizontal="center" vertical="center" wrapText="1"/>
    </xf>
    <xf numFmtId="0" fontId="28" fillId="8" borderId="18" xfId="0" applyFont="1" applyFill="1" applyBorder="1" applyAlignment="1">
      <alignment wrapText="1"/>
    </xf>
    <xf numFmtId="0" fontId="29" fillId="8" borderId="7" xfId="0" applyFont="1" applyFill="1" applyBorder="1" applyAlignment="1">
      <alignment wrapText="1"/>
    </xf>
    <xf numFmtId="0" fontId="28" fillId="8" borderId="7" xfId="0" applyFont="1" applyFill="1" applyBorder="1" applyAlignment="1">
      <alignment horizontal="center" wrapText="1"/>
    </xf>
    <xf numFmtId="0" fontId="28" fillId="0" borderId="7" xfId="0" applyFont="1" applyBorder="1" applyAlignment="1">
      <alignment horizontal="center" wrapText="1"/>
    </xf>
    <xf numFmtId="0" fontId="28" fillId="8" borderId="18" xfId="0" applyFont="1" applyFill="1" applyBorder="1" applyAlignment="1">
      <alignment horizontal="center" wrapText="1"/>
    </xf>
    <xf numFmtId="0" fontId="35" fillId="26" borderId="7" xfId="0" applyFont="1" applyFill="1" applyBorder="1" applyAlignment="1">
      <alignment horizontal="center" wrapText="1"/>
    </xf>
    <xf numFmtId="0" fontId="13" fillId="8" borderId="0" xfId="0" applyFont="1" applyFill="1" applyAlignment="1">
      <alignment horizontal="center" wrapText="1"/>
    </xf>
    <xf numFmtId="0" fontId="13" fillId="8" borderId="20" xfId="0" applyFont="1" applyFill="1" applyBorder="1" applyAlignment="1">
      <alignment horizontal="center"/>
    </xf>
    <xf numFmtId="0" fontId="29" fillId="12" borderId="7" xfId="0" applyFont="1" applyFill="1" applyBorder="1" applyAlignment="1">
      <alignment horizontal="center" vertical="center" wrapText="1"/>
    </xf>
    <xf numFmtId="0" fontId="10" fillId="0" borderId="7" xfId="0" applyFont="1" applyBorder="1" applyAlignment="1">
      <alignment wrapText="1"/>
    </xf>
    <xf numFmtId="0" fontId="38" fillId="27" borderId="7" xfId="0" applyFont="1" applyFill="1" applyBorder="1" applyAlignment="1">
      <alignment wrapText="1"/>
    </xf>
    <xf numFmtId="0" fontId="39" fillId="27" borderId="7" xfId="0" applyFont="1" applyFill="1" applyBorder="1" applyAlignment="1">
      <alignment wrapText="1"/>
    </xf>
    <xf numFmtId="0" fontId="39" fillId="27" borderId="7" xfId="0" applyFont="1" applyFill="1" applyBorder="1" applyAlignment="1">
      <alignment horizontal="center" vertical="center" wrapText="1"/>
    </xf>
    <xf numFmtId="164" fontId="5" fillId="0" borderId="4" xfId="0" applyNumberFormat="1" applyFont="1" applyBorder="1" applyAlignment="1">
      <alignment horizontal="center" vertical="center"/>
    </xf>
    <xf numFmtId="0" fontId="40" fillId="0" borderId="0" xfId="0" applyFont="1"/>
    <xf numFmtId="0" fontId="9" fillId="0" borderId="18" xfId="0" applyFont="1" applyBorder="1" applyAlignment="1">
      <alignment wrapText="1"/>
    </xf>
    <xf numFmtId="164" fontId="5" fillId="0" borderId="2" xfId="1" applyFont="1" applyBorder="1" applyAlignment="1">
      <alignment horizontal="center" vertical="center"/>
    </xf>
    <xf numFmtId="0" fontId="4" fillId="29" borderId="4" xfId="0" applyFont="1" applyFill="1" applyBorder="1" applyAlignment="1">
      <alignment horizontal="center" vertical="center" wrapText="1"/>
    </xf>
    <xf numFmtId="0" fontId="4" fillId="28" borderId="4" xfId="0" applyFont="1" applyFill="1" applyBorder="1" applyAlignment="1">
      <alignment horizontal="center" vertical="center"/>
    </xf>
    <xf numFmtId="0" fontId="4" fillId="2" borderId="4" xfId="0" applyFont="1" applyFill="1" applyBorder="1" applyAlignment="1">
      <alignment horizontal="center" vertical="center"/>
    </xf>
    <xf numFmtId="0" fontId="19" fillId="0" borderId="0" xfId="0" applyFont="1" applyAlignment="1">
      <alignment horizontal="center"/>
    </xf>
    <xf numFmtId="0" fontId="14" fillId="0" borderId="0" xfId="0" applyFont="1" applyAlignment="1">
      <alignment horizontal="center"/>
    </xf>
    <xf numFmtId="0" fontId="13" fillId="12" borderId="8" xfId="0" applyFont="1" applyFill="1" applyBorder="1" applyAlignment="1">
      <alignment horizontal="center"/>
    </xf>
    <xf numFmtId="0" fontId="28" fillId="0" borderId="7" xfId="0" applyFont="1" applyBorder="1" applyAlignment="1">
      <alignment horizontal="center" vertical="center" wrapText="1"/>
    </xf>
    <xf numFmtId="0" fontId="29" fillId="8" borderId="18" xfId="0" applyFont="1" applyFill="1" applyBorder="1" applyAlignment="1">
      <alignment vertical="center" wrapText="1"/>
    </xf>
    <xf numFmtId="0" fontId="29" fillId="8" borderId="16" xfId="0" applyFont="1" applyFill="1" applyBorder="1" applyAlignment="1">
      <alignment vertical="center" wrapText="1"/>
    </xf>
    <xf numFmtId="0" fontId="29" fillId="8" borderId="15" xfId="0" applyFont="1" applyFill="1" applyBorder="1" applyAlignment="1">
      <alignment vertical="center" wrapText="1"/>
    </xf>
    <xf numFmtId="0" fontId="28" fillId="8" borderId="18" xfId="0" applyFont="1" applyFill="1" applyBorder="1" applyAlignment="1">
      <alignment horizontal="center" vertical="center" wrapText="1"/>
    </xf>
    <xf numFmtId="0" fontId="28" fillId="8" borderId="16"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29" fillId="0" borderId="18" xfId="0" applyFont="1" applyBorder="1" applyAlignment="1">
      <alignment vertical="center" wrapText="1"/>
    </xf>
    <xf numFmtId="0" fontId="29" fillId="0" borderId="16" xfId="0" applyFont="1" applyBorder="1" applyAlignment="1">
      <alignment vertical="center" wrapText="1"/>
    </xf>
    <xf numFmtId="0" fontId="29" fillId="0" borderId="15" xfId="0" applyFont="1" applyBorder="1" applyAlignment="1">
      <alignment vertical="center" wrapText="1"/>
    </xf>
    <xf numFmtId="0" fontId="28" fillId="0" borderId="18"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5" xfId="0" applyFont="1" applyBorder="1" applyAlignment="1">
      <alignment horizontal="center" vertical="center" wrapText="1"/>
    </xf>
    <xf numFmtId="0" fontId="34" fillId="21" borderId="19" xfId="0" applyFont="1" applyFill="1" applyBorder="1" applyAlignment="1">
      <alignment wrapText="1"/>
    </xf>
    <xf numFmtId="0" fontId="34" fillId="21" borderId="13" xfId="0" applyFont="1" applyFill="1" applyBorder="1" applyAlignment="1">
      <alignment wrapText="1"/>
    </xf>
    <xf numFmtId="0" fontId="34" fillId="21" borderId="17" xfId="0" applyFont="1" applyFill="1" applyBorder="1" applyAlignment="1">
      <alignment wrapText="1"/>
    </xf>
    <xf numFmtId="0" fontId="34" fillId="21" borderId="14" xfId="0" applyFont="1" applyFill="1" applyBorder="1" applyAlignment="1">
      <alignment wrapText="1"/>
    </xf>
    <xf numFmtId="0" fontId="34" fillId="21" borderId="18" xfId="0" applyFont="1" applyFill="1" applyBorder="1" applyAlignment="1">
      <alignment vertical="center" wrapText="1"/>
    </xf>
    <xf numFmtId="0" fontId="34" fillId="21" borderId="15" xfId="0" applyFont="1" applyFill="1" applyBorder="1" applyAlignment="1">
      <alignment vertical="center" wrapText="1"/>
    </xf>
    <xf numFmtId="0" fontId="34" fillId="21" borderId="18" xfId="0" applyFont="1" applyFill="1" applyBorder="1" applyAlignment="1">
      <alignment wrapText="1"/>
    </xf>
    <xf numFmtId="0" fontId="34" fillId="21" borderId="15" xfId="0" applyFont="1" applyFill="1" applyBorder="1" applyAlignment="1">
      <alignment wrapText="1"/>
    </xf>
    <xf numFmtId="0" fontId="34" fillId="23" borderId="10" xfId="0" applyFont="1" applyFill="1" applyBorder="1" applyAlignment="1">
      <alignment wrapText="1"/>
    </xf>
    <xf numFmtId="0" fontId="34" fillId="23" borderId="11" xfId="0" applyFont="1" applyFill="1" applyBorder="1" applyAlignment="1">
      <alignment wrapText="1"/>
    </xf>
    <xf numFmtId="0" fontId="29" fillId="9" borderId="7" xfId="0" applyFont="1" applyFill="1" applyBorder="1" applyAlignment="1">
      <alignment horizontal="center" wrapText="1"/>
    </xf>
    <xf numFmtId="1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0" fontId="5" fillId="4" borderId="7" xfId="0" applyFont="1" applyFill="1" applyBorder="1" applyAlignment="1">
      <alignment horizontal="center" vertical="center"/>
    </xf>
    <xf numFmtId="0" fontId="8" fillId="0" borderId="21" xfId="0" applyFont="1" applyBorder="1" applyAlignment="1">
      <alignment vertical="center" wrapText="1"/>
    </xf>
    <xf numFmtId="14" fontId="5" fillId="0" borderId="9"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9" fillId="0" borderId="16" xfId="0" applyFont="1" applyBorder="1" applyAlignment="1">
      <alignment wrapText="1"/>
    </xf>
    <xf numFmtId="0" fontId="5" fillId="0" borderId="9" xfId="0" applyFont="1" applyBorder="1" applyAlignment="1">
      <alignment horizontal="center" vertical="center" wrapText="1"/>
    </xf>
    <xf numFmtId="0" fontId="5" fillId="4" borderId="9" xfId="0" applyFont="1" applyFill="1" applyBorder="1" applyAlignment="1">
      <alignment horizontal="center" vertical="center" wrapText="1"/>
    </xf>
    <xf numFmtId="0" fontId="5" fillId="4" borderId="9" xfId="0" applyFont="1" applyFill="1" applyBorder="1" applyAlignment="1">
      <alignment horizontal="center" vertical="center"/>
    </xf>
    <xf numFmtId="0" fontId="0" fillId="0" borderId="22" xfId="0" applyBorder="1" applyAlignment="1">
      <alignment horizontal="center"/>
    </xf>
    <xf numFmtId="0" fontId="41" fillId="0" borderId="0" xfId="0" applyFont="1" applyAlignment="1">
      <alignment horizontal="center"/>
    </xf>
  </cellXfs>
  <cellStyles count="4">
    <cellStyle name="Millares" xfId="2" builtinId="3"/>
    <cellStyle name="Moneda" xfId="1" builtinId="4"/>
    <cellStyle name="Normal" xfId="0" builtinId="0"/>
    <cellStyle name="Normal 16" xfId="3" xr:uid="{037130AC-B52D-4275-B4C5-4F22C83A0F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415892</xdr:colOff>
      <xdr:row>5</xdr:row>
      <xdr:rowOff>85725</xdr:rowOff>
    </xdr:to>
    <xdr:pic>
      <xdr:nvPicPr>
        <xdr:cNvPr id="2" name="Imagen 1">
          <a:extLst>
            <a:ext uri="{FF2B5EF4-FFF2-40B4-BE49-F238E27FC236}">
              <a16:creationId xmlns:a16="http://schemas.microsoft.com/office/drawing/2014/main" id="{27940068-2B2B-4887-ADCE-60D86F0E3F64}"/>
            </a:ext>
          </a:extLst>
        </xdr:cNvPr>
        <xdr:cNvPicPr>
          <a:picLocks noChangeAspect="1"/>
        </xdr:cNvPicPr>
      </xdr:nvPicPr>
      <xdr:blipFill>
        <a:blip xmlns:r="http://schemas.openxmlformats.org/officeDocument/2006/relationships" r:embed="rId1"/>
        <a:stretch>
          <a:fillRect/>
        </a:stretch>
      </xdr:blipFill>
      <xdr:spPr>
        <a:xfrm>
          <a:off x="0" y="104775"/>
          <a:ext cx="2920967"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415892</xdr:colOff>
      <xdr:row>5</xdr:row>
      <xdr:rowOff>85725</xdr:rowOff>
    </xdr:to>
    <xdr:pic>
      <xdr:nvPicPr>
        <xdr:cNvPr id="2" name="Imagen 1">
          <a:extLst>
            <a:ext uri="{FF2B5EF4-FFF2-40B4-BE49-F238E27FC236}">
              <a16:creationId xmlns:a16="http://schemas.microsoft.com/office/drawing/2014/main" id="{E2E49DF4-9931-40E2-A518-394033E674B8}"/>
            </a:ext>
          </a:extLst>
        </xdr:cNvPr>
        <xdr:cNvPicPr>
          <a:picLocks noChangeAspect="1"/>
        </xdr:cNvPicPr>
      </xdr:nvPicPr>
      <xdr:blipFill>
        <a:blip xmlns:r="http://schemas.openxmlformats.org/officeDocument/2006/relationships" r:embed="rId1"/>
        <a:stretch>
          <a:fillRect/>
        </a:stretch>
      </xdr:blipFill>
      <xdr:spPr>
        <a:xfrm>
          <a:off x="0" y="104775"/>
          <a:ext cx="2920967"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A3655-0067-4793-8B1A-E54D894E74D0}">
  <sheetPr filterMode="1">
    <pageSetUpPr fitToPage="1"/>
  </sheetPr>
  <dimension ref="A7:Q56"/>
  <sheetViews>
    <sheetView tabSelected="1" topLeftCell="E37" workbookViewId="0">
      <selection activeCell="K39" sqref="K39"/>
    </sheetView>
  </sheetViews>
  <sheetFormatPr defaultColWidth="11.42578125" defaultRowHeight="15"/>
  <cols>
    <col min="2" max="2" width="26.140625" customWidth="1"/>
    <col min="3" max="3" width="40.85546875" customWidth="1"/>
    <col min="4" max="4" width="21.42578125" customWidth="1"/>
    <col min="5" max="5" width="16.140625" customWidth="1"/>
    <col min="6" max="6" width="12.28515625" customWidth="1"/>
    <col min="7" max="7" width="16.85546875" customWidth="1"/>
    <col min="8" max="8" width="13.42578125" customWidth="1"/>
    <col min="9" max="9" width="16" customWidth="1"/>
    <col min="10" max="10" width="14.5703125" customWidth="1"/>
    <col min="11" max="11" width="14.7109375" customWidth="1"/>
    <col min="15" max="15" width="30.7109375" customWidth="1"/>
    <col min="17" max="17" width="15.140625" customWidth="1"/>
  </cols>
  <sheetData>
    <row r="7" spans="1:17">
      <c r="A7" s="140" t="s">
        <v>0</v>
      </c>
    </row>
    <row r="8" spans="1:17">
      <c r="B8" s="140"/>
    </row>
    <row r="9" spans="1:17" ht="21" customHeight="1">
      <c r="A9" s="144" t="s">
        <v>1</v>
      </c>
      <c r="B9" s="144"/>
      <c r="C9" s="144"/>
      <c r="D9" s="144"/>
      <c r="E9" s="144"/>
      <c r="F9" s="144"/>
      <c r="G9" s="144"/>
      <c r="H9" s="144"/>
      <c r="I9" s="144"/>
      <c r="J9" s="144"/>
      <c r="K9" s="144"/>
      <c r="L9" s="144"/>
      <c r="M9" s="144"/>
      <c r="N9" s="144"/>
      <c r="O9" s="144"/>
      <c r="P9" s="144"/>
      <c r="Q9" s="144"/>
    </row>
    <row r="10" spans="1:17" ht="25.5">
      <c r="A10" s="143" t="s">
        <v>2</v>
      </c>
      <c r="B10" s="143" t="s">
        <v>3</v>
      </c>
      <c r="C10" s="143" t="s">
        <v>4</v>
      </c>
      <c r="D10" s="143" t="s">
        <v>5</v>
      </c>
      <c r="E10" s="143" t="s">
        <v>6</v>
      </c>
      <c r="F10" s="143" t="s">
        <v>7</v>
      </c>
      <c r="G10" s="143" t="s">
        <v>8</v>
      </c>
      <c r="H10" s="143" t="s">
        <v>9</v>
      </c>
      <c r="I10" s="143" t="s">
        <v>10</v>
      </c>
      <c r="J10" s="143" t="s">
        <v>11</v>
      </c>
      <c r="K10" s="143" t="s">
        <v>12</v>
      </c>
      <c r="L10" s="143" t="s">
        <v>13</v>
      </c>
      <c r="M10" s="143" t="s">
        <v>14</v>
      </c>
      <c r="N10" s="143" t="s">
        <v>15</v>
      </c>
      <c r="O10" s="143" t="s">
        <v>16</v>
      </c>
      <c r="P10" s="143" t="s">
        <v>17</v>
      </c>
      <c r="Q10" s="143" t="s">
        <v>18</v>
      </c>
    </row>
    <row r="11" spans="1:17" ht="25.5" hidden="1">
      <c r="A11" s="4">
        <v>44655</v>
      </c>
      <c r="B11" s="14" t="s">
        <v>19</v>
      </c>
      <c r="C11" s="41" t="s">
        <v>20</v>
      </c>
      <c r="D11" s="10" t="s">
        <v>21</v>
      </c>
      <c r="E11" s="11" t="s">
        <v>22</v>
      </c>
      <c r="F11" s="6" t="s">
        <v>23</v>
      </c>
      <c r="G11" s="3" t="s">
        <v>24</v>
      </c>
      <c r="H11" s="13" t="s">
        <v>25</v>
      </c>
      <c r="I11" s="4">
        <v>44775</v>
      </c>
      <c r="J11" s="8" t="s">
        <v>26</v>
      </c>
      <c r="K11" s="7">
        <v>30754</v>
      </c>
      <c r="L11" s="11" t="s">
        <v>27</v>
      </c>
      <c r="M11" s="7" t="s">
        <v>28</v>
      </c>
      <c r="N11" s="11" t="s">
        <v>29</v>
      </c>
      <c r="O11" s="10" t="s">
        <v>30</v>
      </c>
      <c r="P11" s="10">
        <v>101087961</v>
      </c>
      <c r="Q11" s="139">
        <v>4063920</v>
      </c>
    </row>
    <row r="12" spans="1:17" ht="38.25">
      <c r="A12" s="4" t="s">
        <v>31</v>
      </c>
      <c r="B12" s="14" t="s">
        <v>32</v>
      </c>
      <c r="C12" s="15" t="s">
        <v>33</v>
      </c>
      <c r="D12" s="24" t="s">
        <v>34</v>
      </c>
      <c r="E12" s="11" t="s">
        <v>22</v>
      </c>
      <c r="F12" s="6" t="s">
        <v>35</v>
      </c>
      <c r="G12" s="3" t="s">
        <v>24</v>
      </c>
      <c r="H12" s="13" t="s">
        <v>36</v>
      </c>
      <c r="I12" s="4">
        <v>44775</v>
      </c>
      <c r="J12" s="8" t="s">
        <v>26</v>
      </c>
      <c r="K12" s="7">
        <v>30759</v>
      </c>
      <c r="L12" s="11" t="s">
        <v>37</v>
      </c>
      <c r="M12" s="7" t="s">
        <v>38</v>
      </c>
      <c r="N12" s="11" t="s">
        <v>29</v>
      </c>
      <c r="O12" s="10" t="s">
        <v>39</v>
      </c>
      <c r="P12" s="10">
        <v>131460534</v>
      </c>
      <c r="Q12" s="20">
        <v>2137100.88</v>
      </c>
    </row>
    <row r="13" spans="1:17" ht="38.25" hidden="1">
      <c r="A13" s="4" t="s">
        <v>31</v>
      </c>
      <c r="B13" s="14" t="s">
        <v>32</v>
      </c>
      <c r="C13" s="15" t="s">
        <v>40</v>
      </c>
      <c r="D13" s="24" t="s">
        <v>34</v>
      </c>
      <c r="E13" s="11" t="s">
        <v>22</v>
      </c>
      <c r="F13" s="6" t="s">
        <v>35</v>
      </c>
      <c r="G13" s="3" t="s">
        <v>24</v>
      </c>
      <c r="H13" s="13" t="s">
        <v>36</v>
      </c>
      <c r="I13" s="4">
        <v>44775</v>
      </c>
      <c r="J13" s="8" t="s">
        <v>26</v>
      </c>
      <c r="K13" s="7">
        <v>30755</v>
      </c>
      <c r="L13" s="11" t="s">
        <v>27</v>
      </c>
      <c r="M13" s="7" t="s">
        <v>28</v>
      </c>
      <c r="N13" s="11" t="s">
        <v>29</v>
      </c>
      <c r="O13" s="10" t="s">
        <v>41</v>
      </c>
      <c r="P13" s="10">
        <v>132422287</v>
      </c>
      <c r="Q13" s="20">
        <v>696266.7</v>
      </c>
    </row>
    <row r="14" spans="1:17" ht="38.25">
      <c r="A14" s="4" t="s">
        <v>31</v>
      </c>
      <c r="B14" s="14" t="s">
        <v>32</v>
      </c>
      <c r="C14" s="15" t="s">
        <v>42</v>
      </c>
      <c r="D14" s="24" t="s">
        <v>34</v>
      </c>
      <c r="E14" s="11" t="s">
        <v>22</v>
      </c>
      <c r="F14" s="6" t="s">
        <v>35</v>
      </c>
      <c r="G14" s="3" t="s">
        <v>24</v>
      </c>
      <c r="H14" s="13" t="s">
        <v>36</v>
      </c>
      <c r="I14" s="4">
        <v>44775</v>
      </c>
      <c r="J14" s="8" t="s">
        <v>26</v>
      </c>
      <c r="K14" s="7">
        <v>30756</v>
      </c>
      <c r="L14" s="11" t="s">
        <v>37</v>
      </c>
      <c r="M14" s="7" t="s">
        <v>38</v>
      </c>
      <c r="N14" s="11" t="s">
        <v>29</v>
      </c>
      <c r="O14" s="10" t="s">
        <v>43</v>
      </c>
      <c r="P14" s="10">
        <v>131151299</v>
      </c>
      <c r="Q14" s="20">
        <v>491806.11</v>
      </c>
    </row>
    <row r="15" spans="1:17" ht="25.5" hidden="1">
      <c r="A15" s="4">
        <v>44598</v>
      </c>
      <c r="B15" s="14" t="s">
        <v>44</v>
      </c>
      <c r="C15" s="26" t="s">
        <v>45</v>
      </c>
      <c r="D15" s="10" t="s">
        <v>46</v>
      </c>
      <c r="E15" s="11" t="s">
        <v>47</v>
      </c>
      <c r="F15" s="6" t="s">
        <v>48</v>
      </c>
      <c r="G15" s="3" t="s">
        <v>24</v>
      </c>
      <c r="H15" s="13">
        <v>44750</v>
      </c>
      <c r="I15" s="13">
        <v>44778</v>
      </c>
      <c r="J15" s="8" t="s">
        <v>49</v>
      </c>
      <c r="K15" s="7" t="s">
        <v>49</v>
      </c>
      <c r="L15" s="7" t="s">
        <v>27</v>
      </c>
      <c r="M15" s="7" t="s">
        <v>28</v>
      </c>
      <c r="N15" s="7" t="s">
        <v>29</v>
      </c>
      <c r="O15" s="7" t="s">
        <v>50</v>
      </c>
      <c r="P15" s="7">
        <v>130222509</v>
      </c>
      <c r="Q15" s="20">
        <v>959000</v>
      </c>
    </row>
    <row r="16" spans="1:17" ht="25.5" hidden="1">
      <c r="A16" s="4" t="s">
        <v>51</v>
      </c>
      <c r="B16" s="14" t="s">
        <v>44</v>
      </c>
      <c r="C16" s="18" t="s">
        <v>52</v>
      </c>
      <c r="D16" s="10" t="s">
        <v>53</v>
      </c>
      <c r="E16" s="11" t="s">
        <v>47</v>
      </c>
      <c r="F16" s="6" t="s">
        <v>48</v>
      </c>
      <c r="G16" s="3" t="s">
        <v>24</v>
      </c>
      <c r="H16" s="13">
        <v>44754</v>
      </c>
      <c r="I16" s="4">
        <v>44782</v>
      </c>
      <c r="J16" s="23" t="s">
        <v>49</v>
      </c>
      <c r="K16" s="7" t="s">
        <v>49</v>
      </c>
      <c r="L16" s="11" t="s">
        <v>27</v>
      </c>
      <c r="M16" s="7" t="s">
        <v>28</v>
      </c>
      <c r="N16" s="11" t="s">
        <v>29</v>
      </c>
      <c r="O16" s="11" t="s">
        <v>54</v>
      </c>
      <c r="P16" s="11">
        <v>130222509</v>
      </c>
      <c r="Q16" s="20">
        <v>358722</v>
      </c>
    </row>
    <row r="17" spans="1:17" ht="51" hidden="1">
      <c r="A17" s="4" t="s">
        <v>55</v>
      </c>
      <c r="B17" s="14" t="s">
        <v>32</v>
      </c>
      <c r="C17" s="18" t="s">
        <v>56</v>
      </c>
      <c r="D17" s="10" t="s">
        <v>57</v>
      </c>
      <c r="E17" s="11" t="s">
        <v>58</v>
      </c>
      <c r="F17" s="6" t="s">
        <v>48</v>
      </c>
      <c r="G17" s="3" t="s">
        <v>24</v>
      </c>
      <c r="H17" s="13">
        <v>44781</v>
      </c>
      <c r="I17" s="4">
        <v>44785</v>
      </c>
      <c r="J17" s="4">
        <v>44785</v>
      </c>
      <c r="K17" s="7">
        <v>30724</v>
      </c>
      <c r="L17" s="11" t="s">
        <v>27</v>
      </c>
      <c r="M17" s="7" t="s">
        <v>28</v>
      </c>
      <c r="N17" s="11" t="s">
        <v>59</v>
      </c>
      <c r="O17" s="11" t="s">
        <v>60</v>
      </c>
      <c r="P17" s="11">
        <v>101866861</v>
      </c>
      <c r="Q17" s="20">
        <v>101952</v>
      </c>
    </row>
    <row r="18" spans="1:17" ht="114.75">
      <c r="A18" s="4" t="s">
        <v>61</v>
      </c>
      <c r="B18" s="14" t="s">
        <v>62</v>
      </c>
      <c r="C18" s="18" t="s">
        <v>63</v>
      </c>
      <c r="D18" s="10" t="s">
        <v>64</v>
      </c>
      <c r="E18" s="11" t="s">
        <v>65</v>
      </c>
      <c r="F18" s="6" t="s">
        <v>48</v>
      </c>
      <c r="G18" s="3" t="s">
        <v>24</v>
      </c>
      <c r="H18" s="7" t="s">
        <v>66</v>
      </c>
      <c r="I18" s="4">
        <v>44777</v>
      </c>
      <c r="J18" s="8">
        <v>44778</v>
      </c>
      <c r="K18" s="7">
        <v>30714</v>
      </c>
      <c r="L18" s="11" t="s">
        <v>37</v>
      </c>
      <c r="M18" s="7" t="s">
        <v>38</v>
      </c>
      <c r="N18" s="11" t="s">
        <v>29</v>
      </c>
      <c r="O18" s="10" t="s">
        <v>67</v>
      </c>
      <c r="P18" s="10">
        <v>131479464</v>
      </c>
      <c r="Q18" s="20">
        <v>188752.8</v>
      </c>
    </row>
    <row r="19" spans="1:17" ht="25.5" hidden="1">
      <c r="A19" s="4">
        <v>44749</v>
      </c>
      <c r="B19" s="14" t="s">
        <v>68</v>
      </c>
      <c r="C19" s="21" t="s">
        <v>69</v>
      </c>
      <c r="D19" s="10" t="s">
        <v>70</v>
      </c>
      <c r="E19" s="11" t="s">
        <v>65</v>
      </c>
      <c r="F19" s="6" t="s">
        <v>23</v>
      </c>
      <c r="G19" s="3" t="s">
        <v>24</v>
      </c>
      <c r="H19" s="7" t="s">
        <v>71</v>
      </c>
      <c r="I19" s="4">
        <v>44777</v>
      </c>
      <c r="J19" s="8">
        <v>44778</v>
      </c>
      <c r="K19" s="7">
        <v>30713</v>
      </c>
      <c r="L19" s="11" t="s">
        <v>27</v>
      </c>
      <c r="M19" s="7" t="s">
        <v>28</v>
      </c>
      <c r="N19" s="11" t="s">
        <v>59</v>
      </c>
      <c r="O19" s="10" t="s">
        <v>72</v>
      </c>
      <c r="P19" s="10">
        <v>124015332</v>
      </c>
      <c r="Q19" s="20">
        <v>398250</v>
      </c>
    </row>
    <row r="20" spans="1:17" ht="25.5">
      <c r="A20" s="4" t="s">
        <v>73</v>
      </c>
      <c r="B20" s="14" t="s">
        <v>19</v>
      </c>
      <c r="C20" s="26" t="s">
        <v>74</v>
      </c>
      <c r="D20" s="10" t="s">
        <v>75</v>
      </c>
      <c r="E20" s="11" t="s">
        <v>65</v>
      </c>
      <c r="F20" s="6" t="s">
        <v>23</v>
      </c>
      <c r="G20" s="3" t="s">
        <v>24</v>
      </c>
      <c r="H20" s="7" t="s">
        <v>76</v>
      </c>
      <c r="I20" s="4">
        <v>44776</v>
      </c>
      <c r="J20" s="9">
        <v>44777</v>
      </c>
      <c r="K20" s="7">
        <v>30712</v>
      </c>
      <c r="L20" s="11" t="s">
        <v>37</v>
      </c>
      <c r="M20" s="7" t="s">
        <v>77</v>
      </c>
      <c r="N20" s="11" t="s">
        <v>59</v>
      </c>
      <c r="O20" s="10" t="s">
        <v>78</v>
      </c>
      <c r="P20" s="10">
        <v>124012971</v>
      </c>
      <c r="Q20" s="20">
        <v>418664</v>
      </c>
    </row>
    <row r="21" spans="1:17" ht="51">
      <c r="A21" s="4" t="s">
        <v>79</v>
      </c>
      <c r="B21" s="14" t="s">
        <v>32</v>
      </c>
      <c r="C21" s="15" t="s">
        <v>80</v>
      </c>
      <c r="D21" s="7" t="s">
        <v>81</v>
      </c>
      <c r="E21" s="11" t="s">
        <v>65</v>
      </c>
      <c r="F21" s="6" t="s">
        <v>23</v>
      </c>
      <c r="G21" s="3" t="s">
        <v>24</v>
      </c>
      <c r="H21" s="13" t="s">
        <v>82</v>
      </c>
      <c r="I21" s="13">
        <v>44778</v>
      </c>
      <c r="J21" s="13">
        <v>44781</v>
      </c>
      <c r="K21" s="7">
        <v>30717</v>
      </c>
      <c r="L21" s="11" t="s">
        <v>37</v>
      </c>
      <c r="M21" s="7" t="s">
        <v>77</v>
      </c>
      <c r="N21" s="11" t="s">
        <v>59</v>
      </c>
      <c r="O21" s="10" t="s">
        <v>83</v>
      </c>
      <c r="P21" s="10">
        <v>130951691</v>
      </c>
      <c r="Q21" s="20">
        <v>278618.44</v>
      </c>
    </row>
    <row r="22" spans="1:17" ht="51">
      <c r="A22" s="4" t="s">
        <v>82</v>
      </c>
      <c r="B22" s="14" t="s">
        <v>19</v>
      </c>
      <c r="C22" s="15" t="s">
        <v>84</v>
      </c>
      <c r="D22" s="7" t="s">
        <v>85</v>
      </c>
      <c r="E22" s="11" t="s">
        <v>65</v>
      </c>
      <c r="F22" s="6" t="s">
        <v>23</v>
      </c>
      <c r="G22" s="3" t="s">
        <v>24</v>
      </c>
      <c r="H22" s="13">
        <v>44777</v>
      </c>
      <c r="I22" s="13" t="s">
        <v>86</v>
      </c>
      <c r="J22" s="13">
        <v>44805</v>
      </c>
      <c r="K22" s="7">
        <v>30760</v>
      </c>
      <c r="L22" s="11" t="s">
        <v>37</v>
      </c>
      <c r="M22" s="7" t="s">
        <v>38</v>
      </c>
      <c r="N22" s="11" t="s">
        <v>29</v>
      </c>
      <c r="O22" s="10" t="s">
        <v>87</v>
      </c>
      <c r="P22" s="10">
        <v>131719945</v>
      </c>
      <c r="Q22" s="20">
        <v>895546.7</v>
      </c>
    </row>
    <row r="23" spans="1:17" ht="51" hidden="1">
      <c r="A23" s="4" t="s">
        <v>82</v>
      </c>
      <c r="B23" s="14" t="s">
        <v>19</v>
      </c>
      <c r="C23" s="15" t="s">
        <v>88</v>
      </c>
      <c r="D23" s="7" t="s">
        <v>85</v>
      </c>
      <c r="E23" s="11" t="s">
        <v>65</v>
      </c>
      <c r="F23" s="6" t="s">
        <v>23</v>
      </c>
      <c r="G23" s="3" t="s">
        <v>24</v>
      </c>
      <c r="H23" s="13">
        <v>44777</v>
      </c>
      <c r="I23" s="13" t="s">
        <v>86</v>
      </c>
      <c r="J23" s="13">
        <v>44570</v>
      </c>
      <c r="K23" s="7">
        <v>30761</v>
      </c>
      <c r="L23" s="11" t="s">
        <v>27</v>
      </c>
      <c r="M23" s="7" t="s">
        <v>28</v>
      </c>
      <c r="N23" s="11" t="s">
        <v>29</v>
      </c>
      <c r="O23" s="10" t="s">
        <v>89</v>
      </c>
      <c r="P23" s="10">
        <v>101893931</v>
      </c>
      <c r="Q23" s="20">
        <v>723580.13</v>
      </c>
    </row>
    <row r="24" spans="1:17" ht="38.25">
      <c r="A24" s="4" t="s">
        <v>82</v>
      </c>
      <c r="B24" s="14" t="s">
        <v>19</v>
      </c>
      <c r="C24" s="15" t="s">
        <v>90</v>
      </c>
      <c r="D24" s="7" t="s">
        <v>85</v>
      </c>
      <c r="E24" s="11" t="s">
        <v>65</v>
      </c>
      <c r="F24" s="6" t="s">
        <v>23</v>
      </c>
      <c r="G24" s="3" t="s">
        <v>24</v>
      </c>
      <c r="H24" s="13">
        <v>44777</v>
      </c>
      <c r="I24" s="13" t="s">
        <v>86</v>
      </c>
      <c r="J24" s="13">
        <v>44570</v>
      </c>
      <c r="K24" s="7">
        <v>30762</v>
      </c>
      <c r="L24" s="11" t="s">
        <v>37</v>
      </c>
      <c r="M24" s="7" t="s">
        <v>38</v>
      </c>
      <c r="N24" s="11" t="s">
        <v>29</v>
      </c>
      <c r="O24" s="10" t="s">
        <v>91</v>
      </c>
      <c r="P24" s="10">
        <v>130228698</v>
      </c>
      <c r="Q24" s="20">
        <v>80326.850000000006</v>
      </c>
    </row>
    <row r="25" spans="1:17" ht="25.5">
      <c r="A25" s="4" t="s">
        <v>92</v>
      </c>
      <c r="B25" s="14" t="s">
        <v>68</v>
      </c>
      <c r="C25" s="15" t="s">
        <v>93</v>
      </c>
      <c r="D25" s="7" t="s">
        <v>94</v>
      </c>
      <c r="E25" s="11" t="s">
        <v>65</v>
      </c>
      <c r="F25" s="6" t="s">
        <v>23</v>
      </c>
      <c r="G25" s="3" t="s">
        <v>24</v>
      </c>
      <c r="H25" s="13">
        <v>44776</v>
      </c>
      <c r="I25" s="4" t="s">
        <v>95</v>
      </c>
      <c r="J25" s="8" t="s">
        <v>96</v>
      </c>
      <c r="K25" s="7">
        <v>30737</v>
      </c>
      <c r="L25" s="11" t="s">
        <v>37</v>
      </c>
      <c r="M25" s="7" t="s">
        <v>38</v>
      </c>
      <c r="N25" s="11" t="s">
        <v>29</v>
      </c>
      <c r="O25" s="10" t="s">
        <v>97</v>
      </c>
      <c r="P25" s="10">
        <v>131285244</v>
      </c>
      <c r="Q25" s="20">
        <v>876622</v>
      </c>
    </row>
    <row r="26" spans="1:17" ht="25.5">
      <c r="A26" s="4" t="s">
        <v>92</v>
      </c>
      <c r="B26" s="14" t="s">
        <v>32</v>
      </c>
      <c r="C26" s="15" t="s">
        <v>98</v>
      </c>
      <c r="D26" s="7" t="s">
        <v>99</v>
      </c>
      <c r="E26" s="11" t="s">
        <v>58</v>
      </c>
      <c r="F26" s="6" t="s">
        <v>23</v>
      </c>
      <c r="G26" s="3" t="s">
        <v>24</v>
      </c>
      <c r="H26" s="13">
        <v>44774</v>
      </c>
      <c r="I26" s="4">
        <v>44781</v>
      </c>
      <c r="J26" s="8">
        <v>44782</v>
      </c>
      <c r="K26" s="7">
        <v>30718</v>
      </c>
      <c r="L26" s="11" t="s">
        <v>37</v>
      </c>
      <c r="M26" s="7" t="s">
        <v>77</v>
      </c>
      <c r="N26" s="11" t="s">
        <v>59</v>
      </c>
      <c r="O26" s="10" t="s">
        <v>78</v>
      </c>
      <c r="P26" s="10">
        <v>124012971</v>
      </c>
      <c r="Q26" s="20">
        <v>100177.28</v>
      </c>
    </row>
    <row r="27" spans="1:17" ht="25.5">
      <c r="A27" s="4" t="s">
        <v>92</v>
      </c>
      <c r="B27" s="14" t="s">
        <v>44</v>
      </c>
      <c r="C27" s="15" t="s">
        <v>100</v>
      </c>
      <c r="D27" s="7" t="s">
        <v>101</v>
      </c>
      <c r="E27" s="11" t="s">
        <v>65</v>
      </c>
      <c r="F27" s="6" t="s">
        <v>48</v>
      </c>
      <c r="G27" s="3" t="s">
        <v>24</v>
      </c>
      <c r="H27" s="13">
        <v>44777</v>
      </c>
      <c r="I27" s="4" t="s">
        <v>102</v>
      </c>
      <c r="J27" s="8" t="s">
        <v>96</v>
      </c>
      <c r="K27" s="7">
        <v>30735</v>
      </c>
      <c r="L27" s="11" t="s">
        <v>37</v>
      </c>
      <c r="M27" s="7" t="s">
        <v>38</v>
      </c>
      <c r="N27" s="11" t="s">
        <v>29</v>
      </c>
      <c r="O27" s="10" t="s">
        <v>103</v>
      </c>
      <c r="P27" s="10">
        <v>131365116</v>
      </c>
      <c r="Q27" s="20">
        <v>1457500</v>
      </c>
    </row>
    <row r="28" spans="1:17" ht="51" hidden="1">
      <c r="A28" s="4" t="s">
        <v>104</v>
      </c>
      <c r="B28" s="14" t="s">
        <v>32</v>
      </c>
      <c r="C28" s="32" t="s">
        <v>105</v>
      </c>
      <c r="D28" s="7" t="s">
        <v>106</v>
      </c>
      <c r="E28" s="11" t="s">
        <v>65</v>
      </c>
      <c r="F28" s="6" t="s">
        <v>48</v>
      </c>
      <c r="G28" s="3" t="s">
        <v>24</v>
      </c>
      <c r="H28" s="13">
        <v>44777</v>
      </c>
      <c r="I28" s="4" t="s">
        <v>107</v>
      </c>
      <c r="J28" s="8" t="s">
        <v>95</v>
      </c>
      <c r="K28" s="7">
        <v>30732</v>
      </c>
      <c r="L28" s="11" t="s">
        <v>27</v>
      </c>
      <c r="M28" s="7" t="s">
        <v>28</v>
      </c>
      <c r="N28" s="11" t="s">
        <v>29</v>
      </c>
      <c r="O28" s="10" t="s">
        <v>108</v>
      </c>
      <c r="P28" s="10">
        <v>101838817</v>
      </c>
      <c r="Q28" s="20">
        <v>200187</v>
      </c>
    </row>
    <row r="29" spans="1:17" ht="63.75">
      <c r="A29" s="4">
        <v>44774</v>
      </c>
      <c r="B29" s="14" t="s">
        <v>32</v>
      </c>
      <c r="C29" s="15" t="s">
        <v>109</v>
      </c>
      <c r="D29" s="7" t="s">
        <v>110</v>
      </c>
      <c r="E29" s="11" t="s">
        <v>65</v>
      </c>
      <c r="F29" s="6" t="s">
        <v>48</v>
      </c>
      <c r="G29" s="3" t="s">
        <v>24</v>
      </c>
      <c r="H29" s="13">
        <v>44781</v>
      </c>
      <c r="I29" s="4" t="s">
        <v>95</v>
      </c>
      <c r="J29" s="8" t="s">
        <v>111</v>
      </c>
      <c r="K29" s="7">
        <v>30739</v>
      </c>
      <c r="L29" s="11" t="s">
        <v>37</v>
      </c>
      <c r="M29" s="7" t="s">
        <v>77</v>
      </c>
      <c r="N29" s="11" t="s">
        <v>59</v>
      </c>
      <c r="O29" s="10" t="s">
        <v>112</v>
      </c>
      <c r="P29" s="10">
        <v>130845222</v>
      </c>
      <c r="Q29" s="20">
        <v>300000</v>
      </c>
    </row>
    <row r="30" spans="1:17" ht="38.25">
      <c r="A30" s="4">
        <v>44775</v>
      </c>
      <c r="B30" s="14" t="s">
        <v>32</v>
      </c>
      <c r="C30" s="15" t="s">
        <v>113</v>
      </c>
      <c r="D30" s="7" t="s">
        <v>114</v>
      </c>
      <c r="E30" s="11" t="s">
        <v>65</v>
      </c>
      <c r="F30" s="6" t="s">
        <v>48</v>
      </c>
      <c r="G30" s="3" t="s">
        <v>24</v>
      </c>
      <c r="H30" s="13" t="s">
        <v>115</v>
      </c>
      <c r="I30" s="4" t="s">
        <v>116</v>
      </c>
      <c r="J30" s="8" t="s">
        <v>117</v>
      </c>
      <c r="K30" s="7">
        <v>30743</v>
      </c>
      <c r="L30" s="11" t="s">
        <v>37</v>
      </c>
      <c r="M30" s="7" t="s">
        <v>38</v>
      </c>
      <c r="N30" s="11" t="s">
        <v>29</v>
      </c>
      <c r="O30" s="10" t="s">
        <v>118</v>
      </c>
      <c r="P30" s="10">
        <v>130324824</v>
      </c>
      <c r="Q30" s="20">
        <v>545000.69999999995</v>
      </c>
    </row>
    <row r="31" spans="1:17" ht="38.25" hidden="1">
      <c r="A31" s="4">
        <v>44775</v>
      </c>
      <c r="B31" s="14" t="s">
        <v>32</v>
      </c>
      <c r="C31" s="15" t="s">
        <v>119</v>
      </c>
      <c r="D31" s="7" t="s">
        <v>120</v>
      </c>
      <c r="E31" s="11" t="s">
        <v>65</v>
      </c>
      <c r="F31" s="6" t="s">
        <v>23</v>
      </c>
      <c r="G31" s="3" t="s">
        <v>24</v>
      </c>
      <c r="H31" s="13">
        <v>44689</v>
      </c>
      <c r="I31" s="4" t="s">
        <v>116</v>
      </c>
      <c r="J31" s="8" t="s">
        <v>86</v>
      </c>
      <c r="K31" s="7">
        <v>30745</v>
      </c>
      <c r="L31" s="11" t="s">
        <v>27</v>
      </c>
      <c r="M31" s="7" t="s">
        <v>28</v>
      </c>
      <c r="N31" s="11" t="s">
        <v>59</v>
      </c>
      <c r="O31" s="10" t="s">
        <v>121</v>
      </c>
      <c r="P31" s="10">
        <v>101005831</v>
      </c>
      <c r="Q31" s="20">
        <v>487947.11</v>
      </c>
    </row>
    <row r="32" spans="1:17" ht="25.5">
      <c r="A32" s="4">
        <v>44775</v>
      </c>
      <c r="B32" s="14" t="s">
        <v>32</v>
      </c>
      <c r="C32" s="15" t="s">
        <v>122</v>
      </c>
      <c r="D32" s="7" t="s">
        <v>120</v>
      </c>
      <c r="E32" s="11" t="s">
        <v>65</v>
      </c>
      <c r="F32" s="6" t="s">
        <v>23</v>
      </c>
      <c r="G32" s="3" t="s">
        <v>24</v>
      </c>
      <c r="H32" s="13">
        <v>44689</v>
      </c>
      <c r="I32" s="4" t="s">
        <v>116</v>
      </c>
      <c r="J32" s="8" t="s">
        <v>86</v>
      </c>
      <c r="K32" s="7">
        <v>30746</v>
      </c>
      <c r="L32" s="11" t="s">
        <v>37</v>
      </c>
      <c r="M32" s="7" t="s">
        <v>38</v>
      </c>
      <c r="N32" s="11" t="s">
        <v>29</v>
      </c>
      <c r="O32" s="10" t="s">
        <v>123</v>
      </c>
      <c r="P32" s="10">
        <v>122027442</v>
      </c>
      <c r="Q32" s="20">
        <v>162250</v>
      </c>
    </row>
    <row r="33" spans="1:17" ht="38.25">
      <c r="A33" s="4">
        <v>44775</v>
      </c>
      <c r="B33" s="14" t="s">
        <v>32</v>
      </c>
      <c r="C33" s="15" t="s">
        <v>124</v>
      </c>
      <c r="D33" s="7" t="s">
        <v>120</v>
      </c>
      <c r="E33" s="11" t="s">
        <v>65</v>
      </c>
      <c r="F33" s="6" t="s">
        <v>23</v>
      </c>
      <c r="G33" s="3" t="s">
        <v>24</v>
      </c>
      <c r="H33" s="13">
        <v>44689</v>
      </c>
      <c r="I33" s="4" t="s">
        <v>116</v>
      </c>
      <c r="J33" s="8" t="s">
        <v>86</v>
      </c>
      <c r="K33" s="7">
        <v>30748</v>
      </c>
      <c r="L33" s="11" t="s">
        <v>37</v>
      </c>
      <c r="M33" s="7" t="s">
        <v>38</v>
      </c>
      <c r="N33" s="11" t="s">
        <v>29</v>
      </c>
      <c r="O33" s="10" t="s">
        <v>125</v>
      </c>
      <c r="P33" s="10">
        <v>131846777</v>
      </c>
      <c r="Q33" s="20">
        <v>145022</v>
      </c>
    </row>
    <row r="34" spans="1:17" ht="25.5" hidden="1">
      <c r="A34" s="4">
        <v>44775</v>
      </c>
      <c r="B34" s="14" t="s">
        <v>32</v>
      </c>
      <c r="C34" s="15" t="s">
        <v>126</v>
      </c>
      <c r="D34" s="7" t="s">
        <v>120</v>
      </c>
      <c r="E34" s="11" t="s">
        <v>65</v>
      </c>
      <c r="F34" s="6" t="s">
        <v>23</v>
      </c>
      <c r="G34" s="3" t="s">
        <v>24</v>
      </c>
      <c r="H34" s="13">
        <v>44689</v>
      </c>
      <c r="I34" s="4" t="s">
        <v>116</v>
      </c>
      <c r="J34" s="8" t="s">
        <v>86</v>
      </c>
      <c r="K34" s="7">
        <v>30749</v>
      </c>
      <c r="L34" s="11" t="s">
        <v>27</v>
      </c>
      <c r="M34" s="7" t="s">
        <v>28</v>
      </c>
      <c r="N34" s="11" t="s">
        <v>29</v>
      </c>
      <c r="O34" s="10" t="s">
        <v>127</v>
      </c>
      <c r="P34" s="10">
        <v>101819693</v>
      </c>
      <c r="Q34" s="20">
        <v>17151.3</v>
      </c>
    </row>
    <row r="35" spans="1:17" ht="38.25" hidden="1">
      <c r="A35" s="4">
        <v>44775</v>
      </c>
      <c r="B35" s="14" t="s">
        <v>32</v>
      </c>
      <c r="C35" s="15" t="s">
        <v>128</v>
      </c>
      <c r="D35" s="7" t="s">
        <v>120</v>
      </c>
      <c r="E35" s="11" t="s">
        <v>65</v>
      </c>
      <c r="F35" s="6" t="s">
        <v>23</v>
      </c>
      <c r="G35" s="3" t="s">
        <v>24</v>
      </c>
      <c r="H35" s="13">
        <v>44689</v>
      </c>
      <c r="I35" s="4" t="s">
        <v>116</v>
      </c>
      <c r="J35" s="8" t="s">
        <v>86</v>
      </c>
      <c r="K35" s="7">
        <v>30750</v>
      </c>
      <c r="L35" s="11" t="s">
        <v>27</v>
      </c>
      <c r="M35" s="7" t="s">
        <v>28</v>
      </c>
      <c r="N35" s="11" t="s">
        <v>29</v>
      </c>
      <c r="O35" s="10" t="s">
        <v>129</v>
      </c>
      <c r="P35" s="10">
        <v>123015798</v>
      </c>
      <c r="Q35" s="20">
        <v>11505</v>
      </c>
    </row>
    <row r="36" spans="1:17" ht="25.5">
      <c r="A36" s="4">
        <v>44777</v>
      </c>
      <c r="B36" s="14" t="s">
        <v>68</v>
      </c>
      <c r="C36" s="15" t="s">
        <v>130</v>
      </c>
      <c r="D36" s="7" t="s">
        <v>131</v>
      </c>
      <c r="E36" s="11" t="s">
        <v>65</v>
      </c>
      <c r="F36" s="6" t="s">
        <v>48</v>
      </c>
      <c r="G36" s="3" t="s">
        <v>24</v>
      </c>
      <c r="H36" s="13">
        <v>44842</v>
      </c>
      <c r="I36" s="4" t="s">
        <v>116</v>
      </c>
      <c r="J36" s="8" t="s">
        <v>117</v>
      </c>
      <c r="K36" s="7">
        <v>30744</v>
      </c>
      <c r="L36" s="11" t="s">
        <v>37</v>
      </c>
      <c r="M36" s="7" t="s">
        <v>77</v>
      </c>
      <c r="N36" s="11" t="s">
        <v>59</v>
      </c>
      <c r="O36" s="10" t="s">
        <v>132</v>
      </c>
      <c r="P36" s="10">
        <v>130084521</v>
      </c>
      <c r="Q36" s="20">
        <v>25423.1</v>
      </c>
    </row>
    <row r="37" spans="1:17" ht="25.5">
      <c r="A37" s="4">
        <v>44777</v>
      </c>
      <c r="B37" s="14" t="s">
        <v>68</v>
      </c>
      <c r="C37" s="15" t="s">
        <v>133</v>
      </c>
      <c r="D37" s="7" t="s">
        <v>131</v>
      </c>
      <c r="E37" s="11" t="s">
        <v>65</v>
      </c>
      <c r="F37" s="6" t="s">
        <v>48</v>
      </c>
      <c r="G37" s="3" t="s">
        <v>24</v>
      </c>
      <c r="H37" s="13">
        <v>44842</v>
      </c>
      <c r="I37" s="4" t="s">
        <v>116</v>
      </c>
      <c r="J37" s="8" t="s">
        <v>26</v>
      </c>
      <c r="K37" s="7">
        <v>30753</v>
      </c>
      <c r="L37" s="11" t="s">
        <v>37</v>
      </c>
      <c r="M37" s="7" t="s">
        <v>77</v>
      </c>
      <c r="N37" s="11" t="s">
        <v>59</v>
      </c>
      <c r="O37" s="10" t="s">
        <v>134</v>
      </c>
      <c r="P37" s="10">
        <v>130084521</v>
      </c>
      <c r="Q37" s="20">
        <v>387199.3</v>
      </c>
    </row>
    <row r="38" spans="1:17" ht="89.25" hidden="1">
      <c r="A38" s="4">
        <v>44777</v>
      </c>
      <c r="B38" s="14" t="s">
        <v>135</v>
      </c>
      <c r="C38" s="28" t="s">
        <v>136</v>
      </c>
      <c r="D38" s="10" t="s">
        <v>137</v>
      </c>
      <c r="E38" s="11" t="s">
        <v>65</v>
      </c>
      <c r="F38" s="6" t="s">
        <v>48</v>
      </c>
      <c r="G38" s="3" t="s">
        <v>24</v>
      </c>
      <c r="H38" s="13">
        <v>44778</v>
      </c>
      <c r="I38" s="4">
        <v>44784</v>
      </c>
      <c r="J38" s="8">
        <v>44784</v>
      </c>
      <c r="K38" s="10" t="s">
        <v>138</v>
      </c>
      <c r="L38" s="11" t="s">
        <v>27</v>
      </c>
      <c r="M38" s="7" t="s">
        <v>28</v>
      </c>
      <c r="N38" s="11" t="s">
        <v>29</v>
      </c>
      <c r="O38" s="10" t="s">
        <v>139</v>
      </c>
      <c r="P38" s="10">
        <v>101014334</v>
      </c>
      <c r="Q38" s="20">
        <v>188800</v>
      </c>
    </row>
    <row r="39" spans="1:17" ht="94.5">
      <c r="A39" s="4">
        <v>44777</v>
      </c>
      <c r="B39" s="14" t="s">
        <v>135</v>
      </c>
      <c r="C39" s="28" t="s">
        <v>136</v>
      </c>
      <c r="D39" s="10" t="s">
        <v>137</v>
      </c>
      <c r="E39" s="11" t="s">
        <v>65</v>
      </c>
      <c r="F39" s="6" t="s">
        <v>48</v>
      </c>
      <c r="G39" s="3" t="s">
        <v>24</v>
      </c>
      <c r="H39" s="13">
        <v>44778</v>
      </c>
      <c r="I39" s="4">
        <v>44784</v>
      </c>
      <c r="J39" s="8">
        <v>44784</v>
      </c>
      <c r="K39" s="10" t="s">
        <v>140</v>
      </c>
      <c r="L39" s="11" t="s">
        <v>37</v>
      </c>
      <c r="M39" s="7" t="s">
        <v>38</v>
      </c>
      <c r="N39" s="11" t="s">
        <v>29</v>
      </c>
      <c r="O39" s="10" t="s">
        <v>141</v>
      </c>
      <c r="P39" s="10">
        <v>130203385</v>
      </c>
      <c r="Q39" s="20">
        <v>194700</v>
      </c>
    </row>
    <row r="40" spans="1:17" ht="25.5">
      <c r="A40" s="4">
        <v>44777</v>
      </c>
      <c r="B40" s="14" t="s">
        <v>19</v>
      </c>
      <c r="C40" s="28" t="s">
        <v>142</v>
      </c>
      <c r="D40" s="10" t="s">
        <v>143</v>
      </c>
      <c r="E40" s="11" t="s">
        <v>65</v>
      </c>
      <c r="F40" s="6" t="s">
        <v>23</v>
      </c>
      <c r="G40" s="3" t="s">
        <v>24</v>
      </c>
      <c r="H40" s="13">
        <v>44781</v>
      </c>
      <c r="I40" s="4" t="s">
        <v>144</v>
      </c>
      <c r="J40" s="8" t="s">
        <v>144</v>
      </c>
      <c r="K40" s="7">
        <v>30727</v>
      </c>
      <c r="L40" s="11" t="s">
        <v>37</v>
      </c>
      <c r="M40" s="7" t="s">
        <v>77</v>
      </c>
      <c r="N40" s="11" t="s">
        <v>59</v>
      </c>
      <c r="O40" s="10" t="s">
        <v>145</v>
      </c>
      <c r="P40" s="10">
        <v>130297118</v>
      </c>
      <c r="Q40" s="20">
        <v>1569594.7</v>
      </c>
    </row>
    <row r="41" spans="1:17" ht="25.5" hidden="1">
      <c r="A41" s="4">
        <v>44781</v>
      </c>
      <c r="B41" s="14" t="s">
        <v>44</v>
      </c>
      <c r="C41" s="28" t="s">
        <v>146</v>
      </c>
      <c r="D41" s="10" t="s">
        <v>147</v>
      </c>
      <c r="E41" s="11" t="s">
        <v>65</v>
      </c>
      <c r="F41" s="6" t="s">
        <v>48</v>
      </c>
      <c r="G41" s="3" t="s">
        <v>24</v>
      </c>
      <c r="H41" s="13">
        <v>44812</v>
      </c>
      <c r="I41" s="4" t="s">
        <v>95</v>
      </c>
      <c r="J41" s="8" t="s">
        <v>86</v>
      </c>
      <c r="K41" s="7">
        <v>30751</v>
      </c>
      <c r="L41" s="11" t="s">
        <v>27</v>
      </c>
      <c r="M41" s="7" t="s">
        <v>28</v>
      </c>
      <c r="N41" s="11" t="s">
        <v>29</v>
      </c>
      <c r="O41" s="10" t="s">
        <v>148</v>
      </c>
      <c r="P41" s="10">
        <v>130483002</v>
      </c>
      <c r="Q41" s="20">
        <v>1144032</v>
      </c>
    </row>
    <row r="42" spans="1:17" ht="38.25" hidden="1">
      <c r="A42" s="4">
        <v>44782</v>
      </c>
      <c r="B42" s="14" t="s">
        <v>149</v>
      </c>
      <c r="C42" s="28" t="s">
        <v>150</v>
      </c>
      <c r="D42" s="10" t="s">
        <v>151</v>
      </c>
      <c r="E42" s="11" t="s">
        <v>65</v>
      </c>
      <c r="F42" s="6" t="s">
        <v>48</v>
      </c>
      <c r="G42" s="3" t="s">
        <v>24</v>
      </c>
      <c r="H42" s="13" t="s">
        <v>102</v>
      </c>
      <c r="I42" s="4" t="s">
        <v>96</v>
      </c>
      <c r="J42" s="4" t="s">
        <v>96</v>
      </c>
      <c r="K42" s="7">
        <v>30736</v>
      </c>
      <c r="L42" s="11" t="s">
        <v>27</v>
      </c>
      <c r="M42" s="7" t="s">
        <v>28</v>
      </c>
      <c r="N42" s="11" t="s">
        <v>29</v>
      </c>
      <c r="O42" s="10" t="s">
        <v>152</v>
      </c>
      <c r="P42" s="10">
        <v>101619262</v>
      </c>
      <c r="Q42" s="20">
        <v>112977.92</v>
      </c>
    </row>
    <row r="43" spans="1:17" ht="38.25" hidden="1">
      <c r="A43" s="4">
        <v>44782</v>
      </c>
      <c r="B43" s="14" t="s">
        <v>32</v>
      </c>
      <c r="C43" s="28" t="s">
        <v>153</v>
      </c>
      <c r="D43" s="10" t="s">
        <v>154</v>
      </c>
      <c r="E43" s="11" t="s">
        <v>58</v>
      </c>
      <c r="F43" s="6" t="s">
        <v>48</v>
      </c>
      <c r="G43" s="3" t="s">
        <v>24</v>
      </c>
      <c r="H43" s="13">
        <v>44842</v>
      </c>
      <c r="I43" s="4" t="s">
        <v>107</v>
      </c>
      <c r="J43" s="8" t="s">
        <v>95</v>
      </c>
      <c r="K43" s="7">
        <v>30733</v>
      </c>
      <c r="L43" s="11" t="s">
        <v>27</v>
      </c>
      <c r="M43" s="7" t="s">
        <v>28</v>
      </c>
      <c r="N43" s="11" t="s">
        <v>29</v>
      </c>
      <c r="O43" s="10" t="s">
        <v>155</v>
      </c>
      <c r="P43" s="10">
        <v>101897716</v>
      </c>
      <c r="Q43" s="20">
        <v>48380</v>
      </c>
    </row>
    <row r="44" spans="1:17" ht="25.5" hidden="1">
      <c r="A44" s="4">
        <v>44785</v>
      </c>
      <c r="B44" s="14" t="s">
        <v>156</v>
      </c>
      <c r="C44" s="28" t="s">
        <v>157</v>
      </c>
      <c r="D44" s="10" t="s">
        <v>158</v>
      </c>
      <c r="E44" s="11" t="s">
        <v>65</v>
      </c>
      <c r="F44" s="6" t="s">
        <v>48</v>
      </c>
      <c r="G44" s="3" t="s">
        <v>24</v>
      </c>
      <c r="H44" s="13" t="s">
        <v>159</v>
      </c>
      <c r="I44" s="4" t="s">
        <v>86</v>
      </c>
      <c r="J44" s="8">
        <v>44751</v>
      </c>
      <c r="K44" s="7">
        <v>30769</v>
      </c>
      <c r="L44" s="11" t="s">
        <v>27</v>
      </c>
      <c r="M44" s="7" t="s">
        <v>28</v>
      </c>
      <c r="N44" s="11" t="s">
        <v>59</v>
      </c>
      <c r="O44" s="10" t="s">
        <v>160</v>
      </c>
      <c r="P44" s="10">
        <v>101566078</v>
      </c>
      <c r="Q44" s="20">
        <v>1000000</v>
      </c>
    </row>
    <row r="45" spans="1:17" ht="51" hidden="1">
      <c r="A45" s="4">
        <v>44785</v>
      </c>
      <c r="B45" s="14" t="s">
        <v>156</v>
      </c>
      <c r="C45" s="28" t="s">
        <v>161</v>
      </c>
      <c r="D45" s="10" t="s">
        <v>158</v>
      </c>
      <c r="E45" s="11" t="s">
        <v>65</v>
      </c>
      <c r="F45" s="6" t="s">
        <v>48</v>
      </c>
      <c r="G45" s="3" t="s">
        <v>24</v>
      </c>
      <c r="H45" s="13" t="s">
        <v>159</v>
      </c>
      <c r="I45" s="4" t="s">
        <v>86</v>
      </c>
      <c r="J45" s="8" t="s">
        <v>162</v>
      </c>
      <c r="K45" s="7">
        <v>30786</v>
      </c>
      <c r="L45" s="11" t="s">
        <v>27</v>
      </c>
      <c r="M45" s="7" t="s">
        <v>28</v>
      </c>
      <c r="N45" s="11" t="s">
        <v>59</v>
      </c>
      <c r="O45" s="10" t="s">
        <v>160</v>
      </c>
      <c r="P45" s="10">
        <v>101566078</v>
      </c>
      <c r="Q45" s="20">
        <v>137943.51</v>
      </c>
    </row>
    <row r="46" spans="1:17" ht="25.5" hidden="1">
      <c r="A46" s="4">
        <v>44785</v>
      </c>
      <c r="B46" s="14" t="s">
        <v>156</v>
      </c>
      <c r="C46" s="28" t="s">
        <v>163</v>
      </c>
      <c r="D46" s="10" t="s">
        <v>158</v>
      </c>
      <c r="E46" s="11" t="s">
        <v>65</v>
      </c>
      <c r="F46" s="6" t="s">
        <v>48</v>
      </c>
      <c r="G46" s="3" t="s">
        <v>24</v>
      </c>
      <c r="H46" s="13" t="s">
        <v>159</v>
      </c>
      <c r="I46" s="4" t="s">
        <v>86</v>
      </c>
      <c r="J46" s="8">
        <v>44782</v>
      </c>
      <c r="K46" s="7">
        <v>30775</v>
      </c>
      <c r="L46" s="11" t="s">
        <v>27</v>
      </c>
      <c r="M46" s="7" t="s">
        <v>28</v>
      </c>
      <c r="N46" s="11" t="s">
        <v>59</v>
      </c>
      <c r="O46" s="10" t="s">
        <v>164</v>
      </c>
      <c r="P46" s="10">
        <v>101549114</v>
      </c>
      <c r="Q46" s="20">
        <v>1000000</v>
      </c>
    </row>
    <row r="47" spans="1:17" ht="51" hidden="1">
      <c r="A47" s="4">
        <v>44785</v>
      </c>
      <c r="B47" s="14" t="s">
        <v>156</v>
      </c>
      <c r="C47" s="28" t="s">
        <v>165</v>
      </c>
      <c r="D47" s="10" t="s">
        <v>158</v>
      </c>
      <c r="E47" s="11" t="s">
        <v>65</v>
      </c>
      <c r="F47" s="6" t="s">
        <v>48</v>
      </c>
      <c r="G47" s="3" t="s">
        <v>24</v>
      </c>
      <c r="H47" s="13" t="s">
        <v>159</v>
      </c>
      <c r="I47" s="4" t="s">
        <v>86</v>
      </c>
      <c r="J47" s="8" t="s">
        <v>162</v>
      </c>
      <c r="K47" s="7">
        <v>30789</v>
      </c>
      <c r="L47" s="11" t="s">
        <v>27</v>
      </c>
      <c r="M47" s="7" t="s">
        <v>28</v>
      </c>
      <c r="N47" s="11" t="s">
        <v>59</v>
      </c>
      <c r="O47" s="10" t="s">
        <v>164</v>
      </c>
      <c r="P47" s="10">
        <v>101549114</v>
      </c>
      <c r="Q47" s="20">
        <v>408737.28000000003</v>
      </c>
    </row>
    <row r="48" spans="1:17" ht="51" hidden="1">
      <c r="A48" s="4">
        <v>44785</v>
      </c>
      <c r="B48" s="14" t="s">
        <v>166</v>
      </c>
      <c r="C48" s="28" t="s">
        <v>167</v>
      </c>
      <c r="D48" s="10" t="s">
        <v>168</v>
      </c>
      <c r="E48" s="11" t="s">
        <v>65</v>
      </c>
      <c r="F48" s="6" t="s">
        <v>48</v>
      </c>
      <c r="G48" s="3" t="s">
        <v>24</v>
      </c>
      <c r="H48" s="13" t="s">
        <v>144</v>
      </c>
      <c r="I48" s="4" t="s">
        <v>95</v>
      </c>
      <c r="J48" s="8" t="s">
        <v>96</v>
      </c>
      <c r="K48" s="7">
        <v>30738</v>
      </c>
      <c r="L48" s="11" t="s">
        <v>27</v>
      </c>
      <c r="M48" s="7" t="s">
        <v>28</v>
      </c>
      <c r="N48" s="11" t="s">
        <v>29</v>
      </c>
      <c r="O48" s="10" t="s">
        <v>169</v>
      </c>
      <c r="P48" s="10">
        <v>102310858</v>
      </c>
      <c r="Q48" s="20">
        <v>939308</v>
      </c>
    </row>
    <row r="49" spans="1:17" ht="89.25" hidden="1">
      <c r="A49" s="27" t="s">
        <v>144</v>
      </c>
      <c r="B49" s="31" t="s">
        <v>156</v>
      </c>
      <c r="C49" s="177" t="s">
        <v>170</v>
      </c>
      <c r="D49" s="19" t="s">
        <v>171</v>
      </c>
      <c r="E49" s="3" t="s">
        <v>58</v>
      </c>
      <c r="F49" s="6" t="s">
        <v>48</v>
      </c>
      <c r="G49" s="3" t="s">
        <v>24</v>
      </c>
      <c r="H49" s="13" t="s">
        <v>115</v>
      </c>
      <c r="I49" s="4" t="s">
        <v>159</v>
      </c>
      <c r="J49" s="8" t="s">
        <v>159</v>
      </c>
      <c r="K49" s="7">
        <v>30731</v>
      </c>
      <c r="L49" s="11" t="s">
        <v>27</v>
      </c>
      <c r="M49" s="7" t="s">
        <v>28</v>
      </c>
      <c r="N49" s="11" t="s">
        <v>59</v>
      </c>
      <c r="O49" s="10" t="s">
        <v>172</v>
      </c>
      <c r="P49" s="10">
        <v>101549114</v>
      </c>
      <c r="Q49" s="20">
        <v>92496.62</v>
      </c>
    </row>
    <row r="50" spans="1:17" ht="38.25">
      <c r="A50" s="173" t="s">
        <v>107</v>
      </c>
      <c r="B50" s="14" t="s">
        <v>156</v>
      </c>
      <c r="C50" s="40" t="s">
        <v>173</v>
      </c>
      <c r="D50" s="174" t="s">
        <v>174</v>
      </c>
      <c r="E50" s="175" t="s">
        <v>58</v>
      </c>
      <c r="F50" s="176" t="s">
        <v>23</v>
      </c>
      <c r="G50" s="175" t="s">
        <v>24</v>
      </c>
      <c r="H50" s="9" t="s">
        <v>107</v>
      </c>
      <c r="I50" s="4" t="s">
        <v>95</v>
      </c>
      <c r="J50" s="8" t="s">
        <v>95</v>
      </c>
      <c r="K50" s="7">
        <v>30734</v>
      </c>
      <c r="L50" s="11" t="s">
        <v>37</v>
      </c>
      <c r="M50" s="7" t="s">
        <v>77</v>
      </c>
      <c r="N50" s="11" t="s">
        <v>59</v>
      </c>
      <c r="O50" s="11" t="s">
        <v>175</v>
      </c>
      <c r="P50" s="11">
        <v>101148861</v>
      </c>
      <c r="Q50" s="22">
        <v>8260</v>
      </c>
    </row>
    <row r="51" spans="1:17" hidden="1">
      <c r="A51" s="178" t="s">
        <v>95</v>
      </c>
      <c r="B51" s="179" t="s">
        <v>176</v>
      </c>
      <c r="C51" s="180" t="s">
        <v>177</v>
      </c>
      <c r="D51" s="181" t="s">
        <v>178</v>
      </c>
      <c r="E51" s="182" t="s">
        <v>65</v>
      </c>
      <c r="F51" s="183" t="s">
        <v>48</v>
      </c>
      <c r="G51" s="182" t="s">
        <v>24</v>
      </c>
      <c r="H51" s="25" t="s">
        <v>116</v>
      </c>
      <c r="I51" s="27">
        <v>44782</v>
      </c>
      <c r="J51" s="29">
        <v>44904</v>
      </c>
      <c r="K51" s="30">
        <v>30778</v>
      </c>
      <c r="L51" s="3" t="s">
        <v>27</v>
      </c>
      <c r="M51" s="30" t="s">
        <v>28</v>
      </c>
      <c r="N51" s="3" t="s">
        <v>29</v>
      </c>
      <c r="O51" s="19" t="s">
        <v>179</v>
      </c>
      <c r="P51" s="19">
        <v>101068744</v>
      </c>
      <c r="Q51" s="142">
        <v>800000</v>
      </c>
    </row>
    <row r="52" spans="1:17" ht="51" hidden="1">
      <c r="A52" s="4" t="s">
        <v>111</v>
      </c>
      <c r="B52" s="12" t="s">
        <v>176</v>
      </c>
      <c r="C52" s="18" t="s">
        <v>180</v>
      </c>
      <c r="D52" s="10" t="s">
        <v>181</v>
      </c>
      <c r="E52" s="11" t="s">
        <v>65</v>
      </c>
      <c r="F52" s="5" t="s">
        <v>48</v>
      </c>
      <c r="G52" s="11" t="s">
        <v>24</v>
      </c>
      <c r="H52" s="13" t="s">
        <v>117</v>
      </c>
      <c r="I52" s="4">
        <v>44782</v>
      </c>
      <c r="J52" s="4">
        <v>44813</v>
      </c>
      <c r="K52" s="7">
        <v>30776</v>
      </c>
      <c r="L52" s="11" t="s">
        <v>27</v>
      </c>
      <c r="M52" s="7" t="s">
        <v>28</v>
      </c>
      <c r="N52" s="11" t="s">
        <v>29</v>
      </c>
      <c r="O52" s="10" t="s">
        <v>182</v>
      </c>
      <c r="P52" s="10">
        <v>130379068</v>
      </c>
      <c r="Q52" s="22">
        <v>173769.75</v>
      </c>
    </row>
    <row r="55" spans="1:17">
      <c r="D55" s="184" t="s">
        <v>183</v>
      </c>
      <c r="E55" s="184"/>
      <c r="F55" s="184"/>
      <c r="G55" s="184"/>
    </row>
    <row r="56" spans="1:17">
      <c r="D56" s="185" t="s">
        <v>184</v>
      </c>
      <c r="E56" s="185"/>
      <c r="F56" s="185"/>
      <c r="G56" s="185"/>
    </row>
  </sheetData>
  <autoFilter ref="A10:Q52" xr:uid="{D5EB5D89-EF06-4160-8F14-E756FCFE783D}">
    <filterColumn colId="11">
      <filters>
        <filter val="SI"/>
      </filters>
    </filterColumn>
  </autoFilter>
  <mergeCells count="3">
    <mergeCell ref="A9:Q9"/>
    <mergeCell ref="D55:G55"/>
    <mergeCell ref="D56:G56"/>
  </mergeCells>
  <dataValidations count="7">
    <dataValidation type="list" allowBlank="1" showInputMessage="1" showErrorMessage="1" sqref="L11:L52" xr:uid="{53E036A0-30F3-4495-BD91-6F1E59779F15}">
      <formula1>"SI, NO"</formula1>
    </dataValidation>
    <dataValidation type="list" allowBlank="1" showInputMessage="1" showErrorMessage="1" sqref="M11:M52" xr:uid="{EF7FE7E0-B46F-47A8-9279-3E1764719928}">
      <formula1>"MIPYME, PRODUCCION NACIONAL, MUJER, NO APLICA"</formula1>
    </dataValidation>
    <dataValidation type="list" allowBlank="1" showInputMessage="1" showErrorMessage="1" sqref="E11:E52" xr:uid="{185A78D5-3917-4383-9076-CD9B018D974A}">
      <formula1>"SIMPLE, MENOR, LICITACIÓN PÚBLICA, COMPARACIÓN DE PRECIOS, EXCEPCIÓN"</formula1>
    </dataValidation>
    <dataValidation type="list" allowBlank="1" showInputMessage="1" showErrorMessage="1" sqref="F11:F52" xr:uid="{EE488050-A86B-45CB-A58A-40F57259A779}">
      <formula1>"BIEN, SERVICIO, OBRA"</formula1>
    </dataValidation>
    <dataValidation type="list" allowBlank="1" showInputMessage="1" showErrorMessage="1" sqref="G11:G52" xr:uid="{300F432B-6DB6-4B98-8327-649E6C0EDE80}">
      <formula1>"EN PROCESO, ADJUDICADO, DESESTIMADO, DEVUELTO, ANULADO, DESIERTO"</formula1>
    </dataValidation>
    <dataValidation type="list" showInputMessage="1" showErrorMessage="1" sqref="B11:B37 B40:B52" xr:uid="{2562A4BB-0B63-4910-A130-3DC32C7D7DA6}">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N11:N18 N20:N52" xr:uid="{C2E5EC6D-3E0D-4343-97AA-0B029FFD634D}">
      <formula1>"FEMENINO, MASCULINO"</formula1>
    </dataValidation>
  </dataValidations>
  <pageMargins left="0.7" right="0.7" top="0.75" bottom="0.75" header="0.3" footer="0.3"/>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5D89-EF06-4160-8F14-E756FCFE783D}">
  <dimension ref="A7:Q52"/>
  <sheetViews>
    <sheetView topLeftCell="A10" workbookViewId="0">
      <selection activeCell="A10" sqref="A10"/>
    </sheetView>
  </sheetViews>
  <sheetFormatPr defaultColWidth="11.42578125" defaultRowHeight="15"/>
  <cols>
    <col min="2" max="2" width="26.140625" customWidth="1"/>
    <col min="3" max="3" width="40.85546875" customWidth="1"/>
    <col min="4" max="4" width="21.42578125" customWidth="1"/>
    <col min="5" max="5" width="16.140625" customWidth="1"/>
    <col min="6" max="6" width="12.28515625" customWidth="1"/>
    <col min="7" max="7" width="16.85546875" customWidth="1"/>
    <col min="8" max="8" width="13.42578125" customWidth="1"/>
    <col min="9" max="9" width="16" customWidth="1"/>
    <col min="10" max="10" width="14.5703125" customWidth="1"/>
    <col min="11" max="11" width="14.7109375" customWidth="1"/>
    <col min="15" max="15" width="30.7109375" customWidth="1"/>
    <col min="17" max="17" width="15.140625" customWidth="1"/>
  </cols>
  <sheetData>
    <row r="7" spans="1:17">
      <c r="A7" s="140" t="s">
        <v>0</v>
      </c>
    </row>
    <row r="8" spans="1:17">
      <c r="B8" s="140"/>
    </row>
    <row r="9" spans="1:17" ht="21" customHeight="1">
      <c r="A9" s="145" t="s">
        <v>185</v>
      </c>
      <c r="B9" s="145"/>
      <c r="C9" s="145"/>
      <c r="D9" s="145"/>
      <c r="E9" s="145"/>
      <c r="F9" s="145"/>
      <c r="G9" s="145"/>
      <c r="H9" s="145"/>
      <c r="I9" s="145"/>
      <c r="J9" s="145"/>
      <c r="K9" s="145"/>
      <c r="L9" s="145"/>
      <c r="M9" s="145"/>
      <c r="N9" s="145"/>
      <c r="O9" s="145"/>
      <c r="P9" s="145"/>
      <c r="Q9" s="145"/>
    </row>
    <row r="10" spans="1:17" ht="38.25">
      <c r="A10" s="17" t="s">
        <v>2</v>
      </c>
      <c r="B10" s="17" t="s">
        <v>3</v>
      </c>
      <c r="C10" s="17" t="s">
        <v>4</v>
      </c>
      <c r="D10" s="17" t="s">
        <v>5</v>
      </c>
      <c r="E10" s="17" t="s">
        <v>6</v>
      </c>
      <c r="F10" s="17" t="s">
        <v>7</v>
      </c>
      <c r="G10" s="17" t="s">
        <v>8</v>
      </c>
      <c r="H10" s="17" t="s">
        <v>9</v>
      </c>
      <c r="I10" s="17" t="s">
        <v>10</v>
      </c>
      <c r="J10" s="17" t="s">
        <v>11</v>
      </c>
      <c r="K10" s="17" t="s">
        <v>12</v>
      </c>
      <c r="L10" s="17" t="s">
        <v>13</v>
      </c>
      <c r="M10" s="17" t="s">
        <v>14</v>
      </c>
      <c r="N10" s="17" t="s">
        <v>15</v>
      </c>
      <c r="O10" s="17" t="s">
        <v>16</v>
      </c>
      <c r="P10" s="17" t="s">
        <v>17</v>
      </c>
      <c r="Q10" s="16" t="s">
        <v>18</v>
      </c>
    </row>
    <row r="11" spans="1:17" ht="25.5">
      <c r="A11" s="4">
        <v>44655</v>
      </c>
      <c r="B11" s="14" t="s">
        <v>19</v>
      </c>
      <c r="C11" s="41" t="s">
        <v>20</v>
      </c>
      <c r="D11" s="10" t="s">
        <v>21</v>
      </c>
      <c r="E11" s="11" t="s">
        <v>22</v>
      </c>
      <c r="F11" s="6" t="s">
        <v>23</v>
      </c>
      <c r="G11" s="3" t="s">
        <v>24</v>
      </c>
      <c r="H11" s="13" t="s">
        <v>25</v>
      </c>
      <c r="I11" s="4">
        <v>44775</v>
      </c>
      <c r="J11" s="8" t="s">
        <v>26</v>
      </c>
      <c r="K11" s="7">
        <v>30754</v>
      </c>
      <c r="L11" s="11" t="s">
        <v>27</v>
      </c>
      <c r="M11" s="7" t="s">
        <v>28</v>
      </c>
      <c r="N11" s="11" t="s">
        <v>29</v>
      </c>
      <c r="O11" s="10" t="s">
        <v>30</v>
      </c>
      <c r="P11" s="10">
        <v>101087961</v>
      </c>
      <c r="Q11" s="139">
        <v>4063920</v>
      </c>
    </row>
    <row r="12" spans="1:17" ht="38.25">
      <c r="A12" s="4" t="s">
        <v>31</v>
      </c>
      <c r="B12" s="14" t="s">
        <v>32</v>
      </c>
      <c r="C12" s="15" t="s">
        <v>33</v>
      </c>
      <c r="D12" s="24" t="s">
        <v>34</v>
      </c>
      <c r="E12" s="11" t="s">
        <v>22</v>
      </c>
      <c r="F12" s="6" t="s">
        <v>35</v>
      </c>
      <c r="G12" s="3" t="s">
        <v>24</v>
      </c>
      <c r="H12" s="13" t="s">
        <v>36</v>
      </c>
      <c r="I12" s="4">
        <v>44775</v>
      </c>
      <c r="J12" s="8" t="s">
        <v>26</v>
      </c>
      <c r="K12" s="7">
        <v>30759</v>
      </c>
      <c r="L12" s="11" t="s">
        <v>37</v>
      </c>
      <c r="M12" s="7" t="s">
        <v>38</v>
      </c>
      <c r="N12" s="11" t="s">
        <v>29</v>
      </c>
      <c r="O12" s="10" t="s">
        <v>39</v>
      </c>
      <c r="P12" s="10">
        <v>131460534</v>
      </c>
      <c r="Q12" s="20">
        <v>2137100.88</v>
      </c>
    </row>
    <row r="13" spans="1:17" ht="38.25">
      <c r="A13" s="4" t="s">
        <v>31</v>
      </c>
      <c r="B13" s="14" t="s">
        <v>32</v>
      </c>
      <c r="C13" s="15" t="s">
        <v>40</v>
      </c>
      <c r="D13" s="24" t="s">
        <v>34</v>
      </c>
      <c r="E13" s="11" t="s">
        <v>22</v>
      </c>
      <c r="F13" s="6" t="s">
        <v>35</v>
      </c>
      <c r="G13" s="3" t="s">
        <v>24</v>
      </c>
      <c r="H13" s="13" t="s">
        <v>36</v>
      </c>
      <c r="I13" s="4">
        <v>44775</v>
      </c>
      <c r="J13" s="8" t="s">
        <v>26</v>
      </c>
      <c r="K13" s="7">
        <v>30755</v>
      </c>
      <c r="L13" s="11" t="s">
        <v>27</v>
      </c>
      <c r="M13" s="7" t="s">
        <v>28</v>
      </c>
      <c r="N13" s="11" t="s">
        <v>29</v>
      </c>
      <c r="O13" s="10" t="s">
        <v>41</v>
      </c>
      <c r="P13" s="10">
        <v>132422287</v>
      </c>
      <c r="Q13" s="20">
        <v>696266.7</v>
      </c>
    </row>
    <row r="14" spans="1:17" ht="38.25">
      <c r="A14" s="4" t="s">
        <v>31</v>
      </c>
      <c r="B14" s="14" t="s">
        <v>32</v>
      </c>
      <c r="C14" s="15" t="s">
        <v>42</v>
      </c>
      <c r="D14" s="24" t="s">
        <v>34</v>
      </c>
      <c r="E14" s="11" t="s">
        <v>22</v>
      </c>
      <c r="F14" s="6" t="s">
        <v>35</v>
      </c>
      <c r="G14" s="3" t="s">
        <v>24</v>
      </c>
      <c r="H14" s="13" t="s">
        <v>36</v>
      </c>
      <c r="I14" s="4">
        <v>44775</v>
      </c>
      <c r="J14" s="8" t="s">
        <v>26</v>
      </c>
      <c r="K14" s="7">
        <v>30756</v>
      </c>
      <c r="L14" s="11" t="s">
        <v>37</v>
      </c>
      <c r="M14" s="7" t="s">
        <v>38</v>
      </c>
      <c r="N14" s="11" t="s">
        <v>29</v>
      </c>
      <c r="O14" s="10" t="s">
        <v>43</v>
      </c>
      <c r="P14" s="10">
        <v>131151299</v>
      </c>
      <c r="Q14" s="20">
        <v>491806.11</v>
      </c>
    </row>
    <row r="15" spans="1:17" ht="25.5">
      <c r="A15" s="4">
        <v>44598</v>
      </c>
      <c r="B15" s="14" t="s">
        <v>44</v>
      </c>
      <c r="C15" s="26" t="s">
        <v>45</v>
      </c>
      <c r="D15" s="10" t="s">
        <v>46</v>
      </c>
      <c r="E15" s="11" t="s">
        <v>47</v>
      </c>
      <c r="F15" s="6" t="s">
        <v>48</v>
      </c>
      <c r="G15" s="3" t="s">
        <v>24</v>
      </c>
      <c r="H15" s="13">
        <v>44750</v>
      </c>
      <c r="I15" s="13">
        <v>44778</v>
      </c>
      <c r="J15" s="8" t="s">
        <v>49</v>
      </c>
      <c r="K15" s="7" t="s">
        <v>49</v>
      </c>
      <c r="L15" s="7" t="s">
        <v>27</v>
      </c>
      <c r="M15" s="7" t="s">
        <v>28</v>
      </c>
      <c r="N15" s="7" t="s">
        <v>29</v>
      </c>
      <c r="O15" s="7" t="s">
        <v>50</v>
      </c>
      <c r="P15" s="7">
        <v>130222509</v>
      </c>
      <c r="Q15" s="20">
        <v>959000</v>
      </c>
    </row>
    <row r="16" spans="1:17" ht="25.5">
      <c r="A16" s="4" t="s">
        <v>51</v>
      </c>
      <c r="B16" s="14" t="s">
        <v>44</v>
      </c>
      <c r="C16" s="18" t="s">
        <v>52</v>
      </c>
      <c r="D16" s="10" t="s">
        <v>53</v>
      </c>
      <c r="E16" s="11" t="s">
        <v>47</v>
      </c>
      <c r="F16" s="6" t="s">
        <v>48</v>
      </c>
      <c r="G16" s="3" t="s">
        <v>24</v>
      </c>
      <c r="H16" s="13">
        <v>44754</v>
      </c>
      <c r="I16" s="4">
        <v>44782</v>
      </c>
      <c r="J16" s="23" t="s">
        <v>49</v>
      </c>
      <c r="K16" s="7" t="s">
        <v>49</v>
      </c>
      <c r="L16" s="11" t="s">
        <v>27</v>
      </c>
      <c r="M16" s="7" t="s">
        <v>28</v>
      </c>
      <c r="N16" s="11" t="s">
        <v>29</v>
      </c>
      <c r="O16" s="11" t="s">
        <v>54</v>
      </c>
      <c r="P16" s="11">
        <v>130222509</v>
      </c>
      <c r="Q16" s="20">
        <v>358722</v>
      </c>
    </row>
    <row r="17" spans="1:17" ht="51">
      <c r="A17" s="4" t="s">
        <v>55</v>
      </c>
      <c r="B17" s="14" t="s">
        <v>32</v>
      </c>
      <c r="C17" s="18" t="s">
        <v>56</v>
      </c>
      <c r="D17" s="10" t="s">
        <v>57</v>
      </c>
      <c r="E17" s="11" t="s">
        <v>58</v>
      </c>
      <c r="F17" s="6" t="s">
        <v>48</v>
      </c>
      <c r="G17" s="3" t="s">
        <v>24</v>
      </c>
      <c r="H17" s="13">
        <v>44781</v>
      </c>
      <c r="I17" s="4">
        <v>44785</v>
      </c>
      <c r="J17" s="4">
        <v>44785</v>
      </c>
      <c r="K17" s="7">
        <v>30724</v>
      </c>
      <c r="L17" s="11" t="s">
        <v>27</v>
      </c>
      <c r="M17" s="7" t="s">
        <v>28</v>
      </c>
      <c r="N17" s="11" t="s">
        <v>59</v>
      </c>
      <c r="O17" s="11" t="s">
        <v>60</v>
      </c>
      <c r="P17" s="11">
        <v>101866861</v>
      </c>
      <c r="Q17" s="20">
        <v>101952</v>
      </c>
    </row>
    <row r="18" spans="1:17" ht="114.75">
      <c r="A18" s="4" t="s">
        <v>61</v>
      </c>
      <c r="B18" s="14" t="s">
        <v>62</v>
      </c>
      <c r="C18" s="18" t="s">
        <v>63</v>
      </c>
      <c r="D18" s="10" t="s">
        <v>64</v>
      </c>
      <c r="E18" s="11" t="s">
        <v>65</v>
      </c>
      <c r="F18" s="6" t="s">
        <v>48</v>
      </c>
      <c r="G18" s="3" t="s">
        <v>24</v>
      </c>
      <c r="H18" s="7" t="s">
        <v>66</v>
      </c>
      <c r="I18" s="4">
        <v>44777</v>
      </c>
      <c r="J18" s="8">
        <v>44778</v>
      </c>
      <c r="K18" s="7">
        <v>30714</v>
      </c>
      <c r="L18" s="11" t="s">
        <v>37</v>
      </c>
      <c r="M18" s="7" t="s">
        <v>38</v>
      </c>
      <c r="N18" s="11" t="s">
        <v>29</v>
      </c>
      <c r="O18" s="10" t="s">
        <v>67</v>
      </c>
      <c r="P18" s="10">
        <v>131479464</v>
      </c>
      <c r="Q18" s="20">
        <v>188752.8</v>
      </c>
    </row>
    <row r="19" spans="1:17" ht="25.5">
      <c r="A19" s="4">
        <v>44749</v>
      </c>
      <c r="B19" s="14" t="s">
        <v>68</v>
      </c>
      <c r="C19" s="21" t="s">
        <v>69</v>
      </c>
      <c r="D19" s="10" t="s">
        <v>70</v>
      </c>
      <c r="E19" s="11" t="s">
        <v>65</v>
      </c>
      <c r="F19" s="6" t="s">
        <v>23</v>
      </c>
      <c r="G19" s="3" t="s">
        <v>24</v>
      </c>
      <c r="H19" s="7" t="s">
        <v>71</v>
      </c>
      <c r="I19" s="4">
        <v>44777</v>
      </c>
      <c r="J19" s="8">
        <v>44778</v>
      </c>
      <c r="K19" s="7">
        <v>30713</v>
      </c>
      <c r="L19" s="11" t="s">
        <v>27</v>
      </c>
      <c r="M19" s="7" t="s">
        <v>28</v>
      </c>
      <c r="N19" s="11" t="s">
        <v>59</v>
      </c>
      <c r="O19" s="10" t="s">
        <v>72</v>
      </c>
      <c r="P19" s="10">
        <v>124015332</v>
      </c>
      <c r="Q19" s="20">
        <v>398250</v>
      </c>
    </row>
    <row r="20" spans="1:17" ht="25.5">
      <c r="A20" s="4" t="s">
        <v>73</v>
      </c>
      <c r="B20" s="14" t="s">
        <v>19</v>
      </c>
      <c r="C20" s="26" t="s">
        <v>74</v>
      </c>
      <c r="D20" s="10" t="s">
        <v>75</v>
      </c>
      <c r="E20" s="11" t="s">
        <v>65</v>
      </c>
      <c r="F20" s="6" t="s">
        <v>23</v>
      </c>
      <c r="G20" s="3" t="s">
        <v>24</v>
      </c>
      <c r="H20" s="7" t="s">
        <v>76</v>
      </c>
      <c r="I20" s="4">
        <v>44776</v>
      </c>
      <c r="J20" s="9">
        <v>44777</v>
      </c>
      <c r="K20" s="7">
        <v>30712</v>
      </c>
      <c r="L20" s="11" t="s">
        <v>37</v>
      </c>
      <c r="M20" s="7" t="s">
        <v>77</v>
      </c>
      <c r="N20" s="11" t="s">
        <v>59</v>
      </c>
      <c r="O20" s="10" t="s">
        <v>78</v>
      </c>
      <c r="P20" s="10">
        <v>124012971</v>
      </c>
      <c r="Q20" s="20">
        <v>418664</v>
      </c>
    </row>
    <row r="21" spans="1:17" ht="51">
      <c r="A21" s="4" t="s">
        <v>79</v>
      </c>
      <c r="B21" s="14" t="s">
        <v>32</v>
      </c>
      <c r="C21" s="15" t="s">
        <v>80</v>
      </c>
      <c r="D21" s="7" t="s">
        <v>81</v>
      </c>
      <c r="E21" s="11" t="s">
        <v>65</v>
      </c>
      <c r="F21" s="6" t="s">
        <v>23</v>
      </c>
      <c r="G21" s="3" t="s">
        <v>24</v>
      </c>
      <c r="H21" s="13" t="s">
        <v>82</v>
      </c>
      <c r="I21" s="13">
        <v>44778</v>
      </c>
      <c r="J21" s="13">
        <v>44781</v>
      </c>
      <c r="K21" s="7">
        <v>30717</v>
      </c>
      <c r="L21" s="11" t="s">
        <v>37</v>
      </c>
      <c r="M21" s="7" t="s">
        <v>77</v>
      </c>
      <c r="N21" s="11" t="s">
        <v>59</v>
      </c>
      <c r="O21" s="10" t="s">
        <v>83</v>
      </c>
      <c r="P21" s="10">
        <v>130951691</v>
      </c>
      <c r="Q21" s="20">
        <v>278618.44</v>
      </c>
    </row>
    <row r="22" spans="1:17" ht="51">
      <c r="A22" s="4" t="s">
        <v>82</v>
      </c>
      <c r="B22" s="14" t="s">
        <v>19</v>
      </c>
      <c r="C22" s="15" t="s">
        <v>84</v>
      </c>
      <c r="D22" s="7" t="s">
        <v>85</v>
      </c>
      <c r="E22" s="11" t="s">
        <v>65</v>
      </c>
      <c r="F22" s="6" t="s">
        <v>23</v>
      </c>
      <c r="G22" s="3" t="s">
        <v>24</v>
      </c>
      <c r="H22" s="13">
        <v>44777</v>
      </c>
      <c r="I22" s="13" t="s">
        <v>86</v>
      </c>
      <c r="J22" s="13">
        <v>44805</v>
      </c>
      <c r="K22" s="7">
        <v>30760</v>
      </c>
      <c r="L22" s="11" t="s">
        <v>37</v>
      </c>
      <c r="M22" s="7" t="s">
        <v>38</v>
      </c>
      <c r="N22" s="11" t="s">
        <v>29</v>
      </c>
      <c r="O22" s="10" t="s">
        <v>87</v>
      </c>
      <c r="P22" s="10">
        <v>131719945</v>
      </c>
      <c r="Q22" s="20">
        <v>895546.7</v>
      </c>
    </row>
    <row r="23" spans="1:17" ht="51">
      <c r="A23" s="4" t="s">
        <v>82</v>
      </c>
      <c r="B23" s="14" t="s">
        <v>19</v>
      </c>
      <c r="C23" s="15" t="s">
        <v>88</v>
      </c>
      <c r="D23" s="7" t="s">
        <v>85</v>
      </c>
      <c r="E23" s="11" t="s">
        <v>65</v>
      </c>
      <c r="F23" s="6" t="s">
        <v>23</v>
      </c>
      <c r="G23" s="3" t="s">
        <v>24</v>
      </c>
      <c r="H23" s="13">
        <v>44777</v>
      </c>
      <c r="I23" s="13" t="s">
        <v>86</v>
      </c>
      <c r="J23" s="13">
        <v>44570</v>
      </c>
      <c r="K23" s="7">
        <v>30761</v>
      </c>
      <c r="L23" s="11" t="s">
        <v>27</v>
      </c>
      <c r="M23" s="7" t="s">
        <v>28</v>
      </c>
      <c r="N23" s="11" t="s">
        <v>29</v>
      </c>
      <c r="O23" s="10" t="s">
        <v>89</v>
      </c>
      <c r="P23" s="10">
        <v>101893931</v>
      </c>
      <c r="Q23" s="20">
        <v>723580.13</v>
      </c>
    </row>
    <row r="24" spans="1:17" ht="38.25">
      <c r="A24" s="4" t="s">
        <v>82</v>
      </c>
      <c r="B24" s="14" t="s">
        <v>19</v>
      </c>
      <c r="C24" s="15" t="s">
        <v>90</v>
      </c>
      <c r="D24" s="7" t="s">
        <v>85</v>
      </c>
      <c r="E24" s="11" t="s">
        <v>65</v>
      </c>
      <c r="F24" s="6" t="s">
        <v>23</v>
      </c>
      <c r="G24" s="3" t="s">
        <v>24</v>
      </c>
      <c r="H24" s="13">
        <v>44777</v>
      </c>
      <c r="I24" s="13" t="s">
        <v>86</v>
      </c>
      <c r="J24" s="13">
        <v>44570</v>
      </c>
      <c r="K24" s="7">
        <v>30762</v>
      </c>
      <c r="L24" s="11" t="s">
        <v>37</v>
      </c>
      <c r="M24" s="7" t="s">
        <v>38</v>
      </c>
      <c r="N24" s="11" t="s">
        <v>29</v>
      </c>
      <c r="O24" s="10" t="s">
        <v>91</v>
      </c>
      <c r="P24" s="10">
        <v>130228698</v>
      </c>
      <c r="Q24" s="20">
        <v>80326.850000000006</v>
      </c>
    </row>
    <row r="25" spans="1:17" ht="25.5">
      <c r="A25" s="4" t="s">
        <v>92</v>
      </c>
      <c r="B25" s="14" t="s">
        <v>68</v>
      </c>
      <c r="C25" s="15" t="s">
        <v>93</v>
      </c>
      <c r="D25" s="7" t="s">
        <v>94</v>
      </c>
      <c r="E25" s="11" t="s">
        <v>65</v>
      </c>
      <c r="F25" s="6" t="s">
        <v>23</v>
      </c>
      <c r="G25" s="3" t="s">
        <v>24</v>
      </c>
      <c r="H25" s="13">
        <v>44776</v>
      </c>
      <c r="I25" s="4" t="s">
        <v>95</v>
      </c>
      <c r="J25" s="8" t="s">
        <v>96</v>
      </c>
      <c r="K25" s="7">
        <v>30737</v>
      </c>
      <c r="L25" s="11" t="s">
        <v>37</v>
      </c>
      <c r="M25" s="7" t="s">
        <v>38</v>
      </c>
      <c r="N25" s="11" t="s">
        <v>29</v>
      </c>
      <c r="O25" s="10" t="s">
        <v>97</v>
      </c>
      <c r="P25" s="10">
        <v>131285244</v>
      </c>
      <c r="Q25" s="20">
        <v>876622</v>
      </c>
    </row>
    <row r="26" spans="1:17" ht="25.5">
      <c r="A26" s="4" t="s">
        <v>92</v>
      </c>
      <c r="B26" s="14" t="s">
        <v>32</v>
      </c>
      <c r="C26" s="15" t="s">
        <v>98</v>
      </c>
      <c r="D26" s="7" t="s">
        <v>99</v>
      </c>
      <c r="E26" s="11" t="s">
        <v>58</v>
      </c>
      <c r="F26" s="6" t="s">
        <v>23</v>
      </c>
      <c r="G26" s="3" t="s">
        <v>24</v>
      </c>
      <c r="H26" s="13">
        <v>44774</v>
      </c>
      <c r="I26" s="4">
        <v>44781</v>
      </c>
      <c r="J26" s="8">
        <v>44782</v>
      </c>
      <c r="K26" s="7">
        <v>30718</v>
      </c>
      <c r="L26" s="11" t="s">
        <v>37</v>
      </c>
      <c r="M26" s="7" t="s">
        <v>77</v>
      </c>
      <c r="N26" s="11" t="s">
        <v>59</v>
      </c>
      <c r="O26" s="10" t="s">
        <v>78</v>
      </c>
      <c r="P26" s="10">
        <v>124012971</v>
      </c>
      <c r="Q26" s="20">
        <v>100177.28</v>
      </c>
    </row>
    <row r="27" spans="1:17" ht="25.5">
      <c r="A27" s="4" t="s">
        <v>92</v>
      </c>
      <c r="B27" s="14" t="s">
        <v>44</v>
      </c>
      <c r="C27" s="15" t="s">
        <v>100</v>
      </c>
      <c r="D27" s="7" t="s">
        <v>101</v>
      </c>
      <c r="E27" s="11" t="s">
        <v>65</v>
      </c>
      <c r="F27" s="6" t="s">
        <v>48</v>
      </c>
      <c r="G27" s="3" t="s">
        <v>24</v>
      </c>
      <c r="H27" s="13">
        <v>44777</v>
      </c>
      <c r="I27" s="4" t="s">
        <v>102</v>
      </c>
      <c r="J27" s="8" t="s">
        <v>96</v>
      </c>
      <c r="K27" s="7">
        <v>30735</v>
      </c>
      <c r="L27" s="11" t="s">
        <v>37</v>
      </c>
      <c r="M27" s="7" t="s">
        <v>38</v>
      </c>
      <c r="N27" s="11" t="s">
        <v>29</v>
      </c>
      <c r="O27" s="10" t="s">
        <v>103</v>
      </c>
      <c r="P27" s="10">
        <v>131365116</v>
      </c>
      <c r="Q27" s="20">
        <v>1457500</v>
      </c>
    </row>
    <row r="28" spans="1:17" ht="51">
      <c r="A28" s="4" t="s">
        <v>104</v>
      </c>
      <c r="B28" s="14" t="s">
        <v>32</v>
      </c>
      <c r="C28" s="32" t="s">
        <v>105</v>
      </c>
      <c r="D28" s="7" t="s">
        <v>106</v>
      </c>
      <c r="E28" s="11" t="s">
        <v>65</v>
      </c>
      <c r="F28" s="6" t="s">
        <v>48</v>
      </c>
      <c r="G28" s="3" t="s">
        <v>24</v>
      </c>
      <c r="H28" s="13">
        <v>44777</v>
      </c>
      <c r="I28" s="4" t="s">
        <v>107</v>
      </c>
      <c r="J28" s="8" t="s">
        <v>95</v>
      </c>
      <c r="K28" s="7">
        <v>30732</v>
      </c>
      <c r="L28" s="11" t="s">
        <v>27</v>
      </c>
      <c r="M28" s="7" t="s">
        <v>28</v>
      </c>
      <c r="N28" s="11" t="s">
        <v>29</v>
      </c>
      <c r="O28" s="10" t="s">
        <v>108</v>
      </c>
      <c r="P28" s="10">
        <v>101838817</v>
      </c>
      <c r="Q28" s="20">
        <v>200187</v>
      </c>
    </row>
    <row r="29" spans="1:17" ht="63.75">
      <c r="A29" s="4">
        <v>44774</v>
      </c>
      <c r="B29" s="14" t="s">
        <v>32</v>
      </c>
      <c r="C29" s="15" t="s">
        <v>109</v>
      </c>
      <c r="D29" s="7" t="s">
        <v>110</v>
      </c>
      <c r="E29" s="11" t="s">
        <v>65</v>
      </c>
      <c r="F29" s="6" t="s">
        <v>48</v>
      </c>
      <c r="G29" s="3" t="s">
        <v>24</v>
      </c>
      <c r="H29" s="13">
        <v>44781</v>
      </c>
      <c r="I29" s="4" t="s">
        <v>95</v>
      </c>
      <c r="J29" s="8" t="s">
        <v>111</v>
      </c>
      <c r="K29" s="7">
        <v>30739</v>
      </c>
      <c r="L29" s="11" t="s">
        <v>37</v>
      </c>
      <c r="M29" s="7" t="s">
        <v>77</v>
      </c>
      <c r="N29" s="11" t="s">
        <v>59</v>
      </c>
      <c r="O29" s="10" t="s">
        <v>112</v>
      </c>
      <c r="P29" s="10">
        <v>130845222</v>
      </c>
      <c r="Q29" s="20">
        <v>300000</v>
      </c>
    </row>
    <row r="30" spans="1:17" ht="38.25">
      <c r="A30" s="4">
        <v>44775</v>
      </c>
      <c r="B30" s="14" t="s">
        <v>32</v>
      </c>
      <c r="C30" s="15" t="s">
        <v>113</v>
      </c>
      <c r="D30" s="7" t="s">
        <v>114</v>
      </c>
      <c r="E30" s="11" t="s">
        <v>65</v>
      </c>
      <c r="F30" s="6" t="s">
        <v>48</v>
      </c>
      <c r="G30" s="3" t="s">
        <v>24</v>
      </c>
      <c r="H30" s="13" t="s">
        <v>115</v>
      </c>
      <c r="I30" s="4" t="s">
        <v>116</v>
      </c>
      <c r="J30" s="8" t="s">
        <v>117</v>
      </c>
      <c r="K30" s="7">
        <v>30743</v>
      </c>
      <c r="L30" s="11" t="s">
        <v>37</v>
      </c>
      <c r="M30" s="7" t="s">
        <v>38</v>
      </c>
      <c r="N30" s="11" t="s">
        <v>29</v>
      </c>
      <c r="O30" s="10" t="s">
        <v>118</v>
      </c>
      <c r="P30" s="10">
        <v>130324824</v>
      </c>
      <c r="Q30" s="20">
        <v>545000.69999999995</v>
      </c>
    </row>
    <row r="31" spans="1:17" ht="38.25">
      <c r="A31" s="4">
        <v>44775</v>
      </c>
      <c r="B31" s="14" t="s">
        <v>32</v>
      </c>
      <c r="C31" s="15" t="s">
        <v>119</v>
      </c>
      <c r="D31" s="7" t="s">
        <v>120</v>
      </c>
      <c r="E31" s="11" t="s">
        <v>65</v>
      </c>
      <c r="F31" s="6" t="s">
        <v>23</v>
      </c>
      <c r="G31" s="3" t="s">
        <v>24</v>
      </c>
      <c r="H31" s="13">
        <v>44689</v>
      </c>
      <c r="I31" s="4" t="s">
        <v>116</v>
      </c>
      <c r="J31" s="8" t="s">
        <v>86</v>
      </c>
      <c r="K31" s="7">
        <v>30745</v>
      </c>
      <c r="L31" s="11" t="s">
        <v>27</v>
      </c>
      <c r="M31" s="7" t="s">
        <v>28</v>
      </c>
      <c r="N31" s="11" t="s">
        <v>59</v>
      </c>
      <c r="O31" s="10" t="s">
        <v>121</v>
      </c>
      <c r="P31" s="10">
        <v>101005831</v>
      </c>
      <c r="Q31" s="20">
        <v>487947.11</v>
      </c>
    </row>
    <row r="32" spans="1:17" ht="25.5">
      <c r="A32" s="4">
        <v>44775</v>
      </c>
      <c r="B32" s="14" t="s">
        <v>32</v>
      </c>
      <c r="C32" s="15" t="s">
        <v>122</v>
      </c>
      <c r="D32" s="7" t="s">
        <v>120</v>
      </c>
      <c r="E32" s="11" t="s">
        <v>65</v>
      </c>
      <c r="F32" s="6" t="s">
        <v>23</v>
      </c>
      <c r="G32" s="3" t="s">
        <v>24</v>
      </c>
      <c r="H32" s="13">
        <v>44689</v>
      </c>
      <c r="I32" s="4" t="s">
        <v>116</v>
      </c>
      <c r="J32" s="8" t="s">
        <v>86</v>
      </c>
      <c r="K32" s="7">
        <v>30746</v>
      </c>
      <c r="L32" s="11" t="s">
        <v>37</v>
      </c>
      <c r="M32" s="7" t="s">
        <v>38</v>
      </c>
      <c r="N32" s="11" t="s">
        <v>29</v>
      </c>
      <c r="O32" s="10" t="s">
        <v>123</v>
      </c>
      <c r="P32" s="10">
        <v>122027442</v>
      </c>
      <c r="Q32" s="20">
        <v>162250</v>
      </c>
    </row>
    <row r="33" spans="1:17" ht="38.25">
      <c r="A33" s="4">
        <v>44775</v>
      </c>
      <c r="B33" s="14" t="s">
        <v>32</v>
      </c>
      <c r="C33" s="15" t="s">
        <v>124</v>
      </c>
      <c r="D33" s="7" t="s">
        <v>120</v>
      </c>
      <c r="E33" s="11" t="s">
        <v>65</v>
      </c>
      <c r="F33" s="6" t="s">
        <v>23</v>
      </c>
      <c r="G33" s="3" t="s">
        <v>24</v>
      </c>
      <c r="H33" s="13">
        <v>44689</v>
      </c>
      <c r="I33" s="4" t="s">
        <v>116</v>
      </c>
      <c r="J33" s="8" t="s">
        <v>86</v>
      </c>
      <c r="K33" s="7">
        <v>30748</v>
      </c>
      <c r="L33" s="11" t="s">
        <v>37</v>
      </c>
      <c r="M33" s="7" t="s">
        <v>38</v>
      </c>
      <c r="N33" s="11" t="s">
        <v>29</v>
      </c>
      <c r="O33" s="10" t="s">
        <v>125</v>
      </c>
      <c r="P33" s="10">
        <v>131846777</v>
      </c>
      <c r="Q33" s="20">
        <v>145022</v>
      </c>
    </row>
    <row r="34" spans="1:17" ht="25.5">
      <c r="A34" s="4">
        <v>44775</v>
      </c>
      <c r="B34" s="14" t="s">
        <v>32</v>
      </c>
      <c r="C34" s="15" t="s">
        <v>126</v>
      </c>
      <c r="D34" s="7" t="s">
        <v>120</v>
      </c>
      <c r="E34" s="11" t="s">
        <v>65</v>
      </c>
      <c r="F34" s="6" t="s">
        <v>23</v>
      </c>
      <c r="G34" s="3" t="s">
        <v>24</v>
      </c>
      <c r="H34" s="13">
        <v>44689</v>
      </c>
      <c r="I34" s="4" t="s">
        <v>116</v>
      </c>
      <c r="J34" s="8" t="s">
        <v>86</v>
      </c>
      <c r="K34" s="7">
        <v>30749</v>
      </c>
      <c r="L34" s="11" t="s">
        <v>27</v>
      </c>
      <c r="M34" s="7" t="s">
        <v>28</v>
      </c>
      <c r="N34" s="11" t="s">
        <v>29</v>
      </c>
      <c r="O34" s="10" t="s">
        <v>127</v>
      </c>
      <c r="P34" s="10">
        <v>101819693</v>
      </c>
      <c r="Q34" s="20">
        <v>17151.3</v>
      </c>
    </row>
    <row r="35" spans="1:17" ht="38.25">
      <c r="A35" s="4">
        <v>44775</v>
      </c>
      <c r="B35" s="14" t="s">
        <v>32</v>
      </c>
      <c r="C35" s="15" t="s">
        <v>128</v>
      </c>
      <c r="D35" s="7" t="s">
        <v>120</v>
      </c>
      <c r="E35" s="11" t="s">
        <v>65</v>
      </c>
      <c r="F35" s="6" t="s">
        <v>23</v>
      </c>
      <c r="G35" s="3" t="s">
        <v>24</v>
      </c>
      <c r="H35" s="13">
        <v>44689</v>
      </c>
      <c r="I35" s="4" t="s">
        <v>116</v>
      </c>
      <c r="J35" s="8" t="s">
        <v>86</v>
      </c>
      <c r="K35" s="7">
        <v>30750</v>
      </c>
      <c r="L35" s="11" t="s">
        <v>27</v>
      </c>
      <c r="M35" s="7" t="s">
        <v>28</v>
      </c>
      <c r="N35" s="11" t="s">
        <v>29</v>
      </c>
      <c r="O35" s="10" t="s">
        <v>129</v>
      </c>
      <c r="P35" s="10">
        <v>123015798</v>
      </c>
      <c r="Q35" s="20">
        <v>11505</v>
      </c>
    </row>
    <row r="36" spans="1:17" ht="25.5">
      <c r="A36" s="4">
        <v>44777</v>
      </c>
      <c r="B36" s="14" t="s">
        <v>68</v>
      </c>
      <c r="C36" s="15" t="s">
        <v>130</v>
      </c>
      <c r="D36" s="7" t="s">
        <v>131</v>
      </c>
      <c r="E36" s="11" t="s">
        <v>65</v>
      </c>
      <c r="F36" s="6" t="s">
        <v>48</v>
      </c>
      <c r="G36" s="3" t="s">
        <v>24</v>
      </c>
      <c r="H36" s="13">
        <v>44842</v>
      </c>
      <c r="I36" s="4" t="s">
        <v>116</v>
      </c>
      <c r="J36" s="8" t="s">
        <v>117</v>
      </c>
      <c r="K36" s="7">
        <v>30744</v>
      </c>
      <c r="L36" s="11" t="s">
        <v>37</v>
      </c>
      <c r="M36" s="7" t="s">
        <v>77</v>
      </c>
      <c r="N36" s="11" t="s">
        <v>59</v>
      </c>
      <c r="O36" s="10" t="s">
        <v>132</v>
      </c>
      <c r="P36" s="10">
        <v>130084521</v>
      </c>
      <c r="Q36" s="20">
        <v>25423.1</v>
      </c>
    </row>
    <row r="37" spans="1:17" ht="25.5">
      <c r="A37" s="4">
        <v>44777</v>
      </c>
      <c r="B37" s="14" t="s">
        <v>68</v>
      </c>
      <c r="C37" s="15" t="s">
        <v>133</v>
      </c>
      <c r="D37" s="7" t="s">
        <v>131</v>
      </c>
      <c r="E37" s="11" t="s">
        <v>65</v>
      </c>
      <c r="F37" s="6" t="s">
        <v>48</v>
      </c>
      <c r="G37" s="3" t="s">
        <v>24</v>
      </c>
      <c r="H37" s="13">
        <v>44842</v>
      </c>
      <c r="I37" s="4" t="s">
        <v>116</v>
      </c>
      <c r="J37" s="8" t="s">
        <v>26</v>
      </c>
      <c r="K37" s="7">
        <v>30753</v>
      </c>
      <c r="L37" s="11" t="s">
        <v>37</v>
      </c>
      <c r="M37" s="7" t="s">
        <v>77</v>
      </c>
      <c r="N37" s="11" t="s">
        <v>59</v>
      </c>
      <c r="O37" s="10" t="s">
        <v>134</v>
      </c>
      <c r="P37" s="10">
        <v>130084521</v>
      </c>
      <c r="Q37" s="20">
        <v>387199.3</v>
      </c>
    </row>
    <row r="38" spans="1:17" ht="89.25">
      <c r="A38" s="4">
        <v>44777</v>
      </c>
      <c r="B38" s="14" t="s">
        <v>135</v>
      </c>
      <c r="C38" s="28" t="s">
        <v>136</v>
      </c>
      <c r="D38" s="10" t="s">
        <v>137</v>
      </c>
      <c r="E38" s="11" t="s">
        <v>65</v>
      </c>
      <c r="F38" s="6" t="s">
        <v>48</v>
      </c>
      <c r="G38" s="3" t="s">
        <v>24</v>
      </c>
      <c r="H38" s="13">
        <v>44778</v>
      </c>
      <c r="I38" s="4">
        <v>44784</v>
      </c>
      <c r="J38" s="8">
        <v>44784</v>
      </c>
      <c r="K38" s="10" t="s">
        <v>138</v>
      </c>
      <c r="L38" s="11" t="s">
        <v>27</v>
      </c>
      <c r="M38" s="7" t="s">
        <v>28</v>
      </c>
      <c r="N38" s="11" t="s">
        <v>29</v>
      </c>
      <c r="O38" s="10" t="s">
        <v>139</v>
      </c>
      <c r="P38" s="10">
        <v>101014334</v>
      </c>
      <c r="Q38" s="20">
        <v>188800</v>
      </c>
    </row>
    <row r="39" spans="1:17" ht="89.25">
      <c r="A39" s="4">
        <v>44777</v>
      </c>
      <c r="B39" s="14" t="s">
        <v>135</v>
      </c>
      <c r="C39" s="28" t="s">
        <v>136</v>
      </c>
      <c r="D39" s="10" t="s">
        <v>137</v>
      </c>
      <c r="E39" s="11" t="s">
        <v>65</v>
      </c>
      <c r="F39" s="6" t="s">
        <v>48</v>
      </c>
      <c r="G39" s="3" t="s">
        <v>24</v>
      </c>
      <c r="H39" s="13">
        <v>44778</v>
      </c>
      <c r="I39" s="4">
        <v>44784</v>
      </c>
      <c r="J39" s="8">
        <v>44784</v>
      </c>
      <c r="K39" s="10" t="s">
        <v>186</v>
      </c>
      <c r="L39" s="11" t="s">
        <v>37</v>
      </c>
      <c r="M39" s="7" t="s">
        <v>38</v>
      </c>
      <c r="N39" s="11" t="s">
        <v>29</v>
      </c>
      <c r="O39" s="10" t="s">
        <v>141</v>
      </c>
      <c r="P39" s="10">
        <v>130203385</v>
      </c>
      <c r="Q39" s="20">
        <v>194700</v>
      </c>
    </row>
    <row r="40" spans="1:17" ht="25.5">
      <c r="A40" s="4">
        <v>44777</v>
      </c>
      <c r="B40" s="14" t="s">
        <v>19</v>
      </c>
      <c r="C40" s="28" t="s">
        <v>142</v>
      </c>
      <c r="D40" s="10" t="s">
        <v>143</v>
      </c>
      <c r="E40" s="11" t="s">
        <v>65</v>
      </c>
      <c r="F40" s="6" t="s">
        <v>23</v>
      </c>
      <c r="G40" s="3" t="s">
        <v>24</v>
      </c>
      <c r="H40" s="13">
        <v>44781</v>
      </c>
      <c r="I40" s="4" t="s">
        <v>144</v>
      </c>
      <c r="J40" s="8" t="s">
        <v>144</v>
      </c>
      <c r="K40" s="7">
        <v>30727</v>
      </c>
      <c r="L40" s="11" t="s">
        <v>37</v>
      </c>
      <c r="M40" s="7" t="s">
        <v>77</v>
      </c>
      <c r="N40" s="11" t="s">
        <v>59</v>
      </c>
      <c r="O40" s="10" t="s">
        <v>145</v>
      </c>
      <c r="P40" s="10">
        <v>130297118</v>
      </c>
      <c r="Q40" s="20">
        <v>1569594.7</v>
      </c>
    </row>
    <row r="41" spans="1:17" ht="25.5">
      <c r="A41" s="4">
        <v>44781</v>
      </c>
      <c r="B41" s="14" t="s">
        <v>44</v>
      </c>
      <c r="C41" s="28" t="s">
        <v>146</v>
      </c>
      <c r="D41" s="10" t="s">
        <v>147</v>
      </c>
      <c r="E41" s="11" t="s">
        <v>65</v>
      </c>
      <c r="F41" s="6" t="s">
        <v>48</v>
      </c>
      <c r="G41" s="3" t="s">
        <v>24</v>
      </c>
      <c r="H41" s="13">
        <v>44812</v>
      </c>
      <c r="I41" s="4" t="s">
        <v>95</v>
      </c>
      <c r="J41" s="8" t="s">
        <v>86</v>
      </c>
      <c r="K41" s="7">
        <v>30751</v>
      </c>
      <c r="L41" s="11" t="s">
        <v>27</v>
      </c>
      <c r="M41" s="7" t="s">
        <v>28</v>
      </c>
      <c r="N41" s="11" t="s">
        <v>29</v>
      </c>
      <c r="O41" s="10" t="s">
        <v>148</v>
      </c>
      <c r="P41" s="10">
        <v>130483002</v>
      </c>
      <c r="Q41" s="20">
        <v>1144032</v>
      </c>
    </row>
    <row r="42" spans="1:17" ht="38.25">
      <c r="A42" s="4">
        <v>44782</v>
      </c>
      <c r="B42" s="14" t="s">
        <v>149</v>
      </c>
      <c r="C42" s="28" t="s">
        <v>150</v>
      </c>
      <c r="D42" s="10" t="s">
        <v>151</v>
      </c>
      <c r="E42" s="11" t="s">
        <v>65</v>
      </c>
      <c r="F42" s="6" t="s">
        <v>48</v>
      </c>
      <c r="G42" s="3" t="s">
        <v>24</v>
      </c>
      <c r="H42" s="13" t="s">
        <v>102</v>
      </c>
      <c r="I42" s="4" t="s">
        <v>96</v>
      </c>
      <c r="J42" s="4" t="s">
        <v>96</v>
      </c>
      <c r="K42" s="7">
        <v>30736</v>
      </c>
      <c r="L42" s="11" t="s">
        <v>27</v>
      </c>
      <c r="M42" s="7" t="s">
        <v>28</v>
      </c>
      <c r="N42" s="11" t="s">
        <v>29</v>
      </c>
      <c r="O42" s="10" t="s">
        <v>152</v>
      </c>
      <c r="P42" s="10">
        <v>101619262</v>
      </c>
      <c r="Q42" s="20">
        <v>112977.92</v>
      </c>
    </row>
    <row r="43" spans="1:17" ht="38.25">
      <c r="A43" s="4">
        <v>44782</v>
      </c>
      <c r="B43" s="14" t="s">
        <v>32</v>
      </c>
      <c r="C43" s="28" t="s">
        <v>153</v>
      </c>
      <c r="D43" s="10" t="s">
        <v>154</v>
      </c>
      <c r="E43" s="11" t="s">
        <v>58</v>
      </c>
      <c r="F43" s="6" t="s">
        <v>48</v>
      </c>
      <c r="G43" s="3" t="s">
        <v>24</v>
      </c>
      <c r="H43" s="13">
        <v>44842</v>
      </c>
      <c r="I43" s="4" t="s">
        <v>107</v>
      </c>
      <c r="J43" s="8" t="s">
        <v>95</v>
      </c>
      <c r="K43" s="7">
        <v>30733</v>
      </c>
      <c r="L43" s="11" t="s">
        <v>27</v>
      </c>
      <c r="M43" s="7" t="s">
        <v>28</v>
      </c>
      <c r="N43" s="11" t="s">
        <v>29</v>
      </c>
      <c r="O43" s="10" t="s">
        <v>155</v>
      </c>
      <c r="P43" s="10">
        <v>101897716</v>
      </c>
      <c r="Q43" s="20">
        <v>48380</v>
      </c>
    </row>
    <row r="44" spans="1:17" ht="25.5">
      <c r="A44" s="4">
        <v>44785</v>
      </c>
      <c r="B44" s="14" t="s">
        <v>156</v>
      </c>
      <c r="C44" s="28" t="s">
        <v>157</v>
      </c>
      <c r="D44" s="10" t="s">
        <v>158</v>
      </c>
      <c r="E44" s="11" t="s">
        <v>65</v>
      </c>
      <c r="F44" s="6" t="s">
        <v>48</v>
      </c>
      <c r="G44" s="3" t="s">
        <v>24</v>
      </c>
      <c r="H44" s="13" t="s">
        <v>159</v>
      </c>
      <c r="I44" s="4" t="s">
        <v>86</v>
      </c>
      <c r="J44" s="8">
        <v>44751</v>
      </c>
      <c r="K44" s="7">
        <v>30769</v>
      </c>
      <c r="L44" s="11" t="s">
        <v>27</v>
      </c>
      <c r="M44" s="7" t="s">
        <v>28</v>
      </c>
      <c r="N44" s="11" t="s">
        <v>59</v>
      </c>
      <c r="O44" s="10" t="s">
        <v>160</v>
      </c>
      <c r="P44" s="10">
        <v>101566078</v>
      </c>
      <c r="Q44" s="20">
        <v>1000000</v>
      </c>
    </row>
    <row r="45" spans="1:17" ht="51">
      <c r="A45" s="4">
        <v>44785</v>
      </c>
      <c r="B45" s="14" t="s">
        <v>156</v>
      </c>
      <c r="C45" s="28" t="s">
        <v>161</v>
      </c>
      <c r="D45" s="10" t="s">
        <v>158</v>
      </c>
      <c r="E45" s="11" t="s">
        <v>65</v>
      </c>
      <c r="F45" s="6" t="s">
        <v>48</v>
      </c>
      <c r="G45" s="3" t="s">
        <v>24</v>
      </c>
      <c r="H45" s="13" t="s">
        <v>159</v>
      </c>
      <c r="I45" s="4" t="s">
        <v>86</v>
      </c>
      <c r="J45" s="8" t="s">
        <v>162</v>
      </c>
      <c r="K45" s="7">
        <v>30786</v>
      </c>
      <c r="L45" s="11" t="s">
        <v>27</v>
      </c>
      <c r="M45" s="7" t="s">
        <v>28</v>
      </c>
      <c r="N45" s="11" t="s">
        <v>59</v>
      </c>
      <c r="O45" s="10" t="s">
        <v>160</v>
      </c>
      <c r="P45" s="10">
        <v>101566078</v>
      </c>
      <c r="Q45" s="20">
        <v>137943.51</v>
      </c>
    </row>
    <row r="46" spans="1:17" ht="25.5">
      <c r="A46" s="4">
        <v>44785</v>
      </c>
      <c r="B46" s="14" t="s">
        <v>156</v>
      </c>
      <c r="C46" s="28" t="s">
        <v>163</v>
      </c>
      <c r="D46" s="10" t="s">
        <v>158</v>
      </c>
      <c r="E46" s="11" t="s">
        <v>65</v>
      </c>
      <c r="F46" s="6" t="s">
        <v>48</v>
      </c>
      <c r="G46" s="3" t="s">
        <v>24</v>
      </c>
      <c r="H46" s="13" t="s">
        <v>159</v>
      </c>
      <c r="I46" s="4" t="s">
        <v>86</v>
      </c>
      <c r="J46" s="8">
        <v>44782</v>
      </c>
      <c r="K46" s="7">
        <v>30775</v>
      </c>
      <c r="L46" s="11" t="s">
        <v>27</v>
      </c>
      <c r="M46" s="7" t="s">
        <v>28</v>
      </c>
      <c r="N46" s="11" t="s">
        <v>59</v>
      </c>
      <c r="O46" s="10" t="s">
        <v>164</v>
      </c>
      <c r="P46" s="10">
        <v>101549114</v>
      </c>
      <c r="Q46" s="20">
        <v>1000000</v>
      </c>
    </row>
    <row r="47" spans="1:17" ht="51">
      <c r="A47" s="4">
        <v>44785</v>
      </c>
      <c r="B47" s="14" t="s">
        <v>156</v>
      </c>
      <c r="C47" s="28" t="s">
        <v>165</v>
      </c>
      <c r="D47" s="10" t="s">
        <v>158</v>
      </c>
      <c r="E47" s="11" t="s">
        <v>65</v>
      </c>
      <c r="F47" s="6" t="s">
        <v>48</v>
      </c>
      <c r="G47" s="3" t="s">
        <v>24</v>
      </c>
      <c r="H47" s="13" t="s">
        <v>159</v>
      </c>
      <c r="I47" s="4" t="s">
        <v>86</v>
      </c>
      <c r="J47" s="8" t="s">
        <v>162</v>
      </c>
      <c r="K47" s="7">
        <v>30789</v>
      </c>
      <c r="L47" s="11" t="s">
        <v>27</v>
      </c>
      <c r="M47" s="7" t="s">
        <v>28</v>
      </c>
      <c r="N47" s="11" t="s">
        <v>59</v>
      </c>
      <c r="O47" s="10" t="s">
        <v>164</v>
      </c>
      <c r="P47" s="10">
        <v>101549114</v>
      </c>
      <c r="Q47" s="20">
        <v>408737.28000000003</v>
      </c>
    </row>
    <row r="48" spans="1:17" ht="51">
      <c r="A48" s="4">
        <v>44785</v>
      </c>
      <c r="B48" s="14" t="s">
        <v>166</v>
      </c>
      <c r="C48" s="28" t="s">
        <v>167</v>
      </c>
      <c r="D48" s="10" t="s">
        <v>168</v>
      </c>
      <c r="E48" s="11" t="s">
        <v>65</v>
      </c>
      <c r="F48" s="6" t="s">
        <v>48</v>
      </c>
      <c r="G48" s="3" t="s">
        <v>24</v>
      </c>
      <c r="H48" s="13" t="s">
        <v>144</v>
      </c>
      <c r="I48" s="4" t="s">
        <v>95</v>
      </c>
      <c r="J48" s="8" t="s">
        <v>96</v>
      </c>
      <c r="K48" s="7">
        <v>30738</v>
      </c>
      <c r="L48" s="11" t="s">
        <v>27</v>
      </c>
      <c r="M48" s="7" t="s">
        <v>28</v>
      </c>
      <c r="N48" s="11" t="s">
        <v>29</v>
      </c>
      <c r="O48" s="10" t="s">
        <v>169</v>
      </c>
      <c r="P48" s="10">
        <v>102310858</v>
      </c>
      <c r="Q48" s="20">
        <v>939308</v>
      </c>
    </row>
    <row r="49" spans="1:17" ht="89.25">
      <c r="A49" s="4" t="s">
        <v>144</v>
      </c>
      <c r="B49" s="14" t="s">
        <v>156</v>
      </c>
      <c r="C49" s="28" t="s">
        <v>170</v>
      </c>
      <c r="D49" s="10" t="s">
        <v>171</v>
      </c>
      <c r="E49" s="11" t="s">
        <v>58</v>
      </c>
      <c r="F49" s="6" t="s">
        <v>48</v>
      </c>
      <c r="G49" s="3" t="s">
        <v>24</v>
      </c>
      <c r="H49" s="13" t="s">
        <v>115</v>
      </c>
      <c r="I49" s="4" t="s">
        <v>159</v>
      </c>
      <c r="J49" s="8" t="s">
        <v>159</v>
      </c>
      <c r="K49" s="7">
        <v>30731</v>
      </c>
      <c r="L49" s="11" t="s">
        <v>27</v>
      </c>
      <c r="M49" s="7" t="s">
        <v>28</v>
      </c>
      <c r="N49" s="11" t="s">
        <v>59</v>
      </c>
      <c r="O49" s="10" t="s">
        <v>172</v>
      </c>
      <c r="P49" s="10">
        <v>101549114</v>
      </c>
      <c r="Q49" s="20">
        <v>92496.62</v>
      </c>
    </row>
    <row r="50" spans="1:17" ht="38.25">
      <c r="A50" s="4" t="s">
        <v>107</v>
      </c>
      <c r="B50" s="14" t="s">
        <v>156</v>
      </c>
      <c r="C50" s="40" t="s">
        <v>173</v>
      </c>
      <c r="D50" s="10" t="s">
        <v>174</v>
      </c>
      <c r="E50" s="11" t="s">
        <v>58</v>
      </c>
      <c r="F50" s="6" t="s">
        <v>23</v>
      </c>
      <c r="G50" s="3" t="s">
        <v>24</v>
      </c>
      <c r="H50" s="13" t="s">
        <v>107</v>
      </c>
      <c r="I50" s="4" t="s">
        <v>95</v>
      </c>
      <c r="J50" s="8" t="s">
        <v>95</v>
      </c>
      <c r="K50" s="7">
        <v>30734</v>
      </c>
      <c r="L50" s="11" t="s">
        <v>37</v>
      </c>
      <c r="M50" s="7" t="s">
        <v>77</v>
      </c>
      <c r="N50" s="11" t="s">
        <v>59</v>
      </c>
      <c r="O50" s="11" t="s">
        <v>175</v>
      </c>
      <c r="P50" s="11">
        <v>101148861</v>
      </c>
      <c r="Q50" s="22">
        <v>8260</v>
      </c>
    </row>
    <row r="51" spans="1:17">
      <c r="A51" s="27" t="s">
        <v>95</v>
      </c>
      <c r="B51" s="31" t="s">
        <v>176</v>
      </c>
      <c r="C51" s="141" t="s">
        <v>177</v>
      </c>
      <c r="D51" s="19" t="s">
        <v>178</v>
      </c>
      <c r="E51" s="3" t="s">
        <v>65</v>
      </c>
      <c r="F51" s="6" t="s">
        <v>48</v>
      </c>
      <c r="G51" s="3" t="s">
        <v>24</v>
      </c>
      <c r="H51" s="25" t="s">
        <v>116</v>
      </c>
      <c r="I51" s="27">
        <v>44782</v>
      </c>
      <c r="J51" s="29">
        <v>44904</v>
      </c>
      <c r="K51" s="30">
        <v>30778</v>
      </c>
      <c r="L51" s="3" t="s">
        <v>27</v>
      </c>
      <c r="M51" s="30" t="s">
        <v>28</v>
      </c>
      <c r="N51" s="3" t="s">
        <v>29</v>
      </c>
      <c r="O51" s="19" t="s">
        <v>179</v>
      </c>
      <c r="P51" s="19">
        <v>101068744</v>
      </c>
      <c r="Q51" s="142">
        <v>800000</v>
      </c>
    </row>
    <row r="52" spans="1:17" ht="51">
      <c r="A52" s="4" t="s">
        <v>111</v>
      </c>
      <c r="B52" s="12" t="s">
        <v>176</v>
      </c>
      <c r="C52" s="18" t="s">
        <v>180</v>
      </c>
      <c r="D52" s="10" t="s">
        <v>181</v>
      </c>
      <c r="E52" s="11" t="s">
        <v>65</v>
      </c>
      <c r="F52" s="5" t="s">
        <v>48</v>
      </c>
      <c r="G52" s="11" t="s">
        <v>24</v>
      </c>
      <c r="H52" s="13" t="s">
        <v>117</v>
      </c>
      <c r="I52" s="4">
        <v>44782</v>
      </c>
      <c r="J52" s="4">
        <v>44813</v>
      </c>
      <c r="K52" s="7">
        <v>30776</v>
      </c>
      <c r="L52" s="11" t="s">
        <v>27</v>
      </c>
      <c r="M52" s="7" t="s">
        <v>28</v>
      </c>
      <c r="N52" s="11" t="s">
        <v>29</v>
      </c>
      <c r="O52" s="10" t="s">
        <v>182</v>
      </c>
      <c r="P52" s="10">
        <v>130379068</v>
      </c>
      <c r="Q52" s="22">
        <v>173769.75</v>
      </c>
    </row>
  </sheetData>
  <autoFilter ref="A10:Q10" xr:uid="{D5EB5D89-EF06-4160-8F14-E756FCFE783D}"/>
  <mergeCells count="1">
    <mergeCell ref="A9:Q9"/>
  </mergeCells>
  <dataValidations count="7">
    <dataValidation type="list" allowBlank="1" showInputMessage="1" showErrorMessage="1" sqref="N11:N18 N20:N52" xr:uid="{82FDB177-898B-4487-85FE-8C64522D0F62}">
      <formula1>"FEMENINO, MASCULINO"</formula1>
    </dataValidation>
    <dataValidation type="list" showInputMessage="1" showErrorMessage="1" sqref="B11:B37 B40:B52" xr:uid="{86A42069-3562-4E96-B5DF-8F42E5198F36}">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G11:G52" xr:uid="{C8B06F68-9EE0-47B4-827E-A8A291142B6F}">
      <formula1>"EN PROCESO, ADJUDICADO, DESESTIMADO, DEVUELTO, ANULADO, DESIERTO"</formula1>
    </dataValidation>
    <dataValidation type="list" allowBlank="1" showInputMessage="1" showErrorMessage="1" sqref="F11:F52" xr:uid="{BC660EC7-5A0C-404F-810F-06D1AF8D972A}">
      <formula1>"BIEN, SERVICIO, OBRA"</formula1>
    </dataValidation>
    <dataValidation type="list" allowBlank="1" showInputMessage="1" showErrorMessage="1" sqref="E11:E52" xr:uid="{0B22676C-D8D2-46DC-B06B-DCB7B740A654}">
      <formula1>"SIMPLE, MENOR, LICITACIÓN PÚBLICA, COMPARACIÓN DE PRECIOS, EXCEPCIÓN"</formula1>
    </dataValidation>
    <dataValidation type="list" allowBlank="1" showInputMessage="1" showErrorMessage="1" sqref="M11:M52" xr:uid="{CD7DC04C-388A-4F36-96B4-033C1C2790A4}">
      <formula1>"MIPYME, PRODUCCION NACIONAL, MUJER, NO APLICA"</formula1>
    </dataValidation>
    <dataValidation type="list" allowBlank="1" showInputMessage="1" showErrorMessage="1" sqref="L11:L52" xr:uid="{A895B3B7-F7A0-4AA7-940F-91A2DE561C66}">
      <formula1>"SI,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03238-1880-4100-8EE5-8E4630891165}">
  <dimension ref="A1:V235"/>
  <sheetViews>
    <sheetView workbookViewId="0">
      <pane xSplit="7" ySplit="2" topLeftCell="L230" activePane="bottomRight" state="frozen"/>
      <selection pane="bottomRight"/>
      <selection pane="bottomLeft"/>
      <selection pane="topRight"/>
    </sheetView>
  </sheetViews>
  <sheetFormatPr defaultColWidth="9.140625" defaultRowHeight="13.5" customHeight="1"/>
  <cols>
    <col min="1" max="1" width="21.85546875" style="34" customWidth="1"/>
    <col min="2" max="7" width="7.140625" style="34" customWidth="1"/>
    <col min="8" max="11" width="6" style="34" customWidth="1"/>
    <col min="12" max="12" width="7.140625" style="34" customWidth="1"/>
    <col min="13" max="13" width="18.140625" style="34" customWidth="1"/>
    <col min="14" max="14" width="22.5703125" style="34" customWidth="1"/>
    <col min="15" max="19" width="15.42578125" style="34" customWidth="1"/>
    <col min="20" max="20" width="4.28515625" style="34" customWidth="1"/>
    <col min="21" max="21" width="17.85546875" style="48" customWidth="1"/>
    <col min="22" max="22" width="3.28515625" customWidth="1"/>
  </cols>
  <sheetData>
    <row r="1" spans="1:22" ht="13.5" customHeight="1">
      <c r="H1" s="148"/>
      <c r="I1" s="148"/>
      <c r="J1" s="148"/>
      <c r="K1" s="148"/>
    </row>
    <row r="2" spans="1:22" ht="13.5" customHeight="1">
      <c r="A2" s="147" t="s">
        <v>187</v>
      </c>
      <c r="B2" s="147"/>
      <c r="C2" s="147"/>
      <c r="D2" s="147"/>
      <c r="E2" s="147"/>
      <c r="F2" s="147"/>
      <c r="G2" s="88"/>
      <c r="H2" s="92" t="s">
        <v>188</v>
      </c>
      <c r="I2" s="92" t="s">
        <v>189</v>
      </c>
      <c r="J2" s="92" t="s">
        <v>190</v>
      </c>
      <c r="K2" s="92" t="s">
        <v>191</v>
      </c>
      <c r="L2" s="88"/>
      <c r="N2" s="147" t="s">
        <v>192</v>
      </c>
      <c r="O2" s="147"/>
      <c r="P2" s="147"/>
      <c r="Q2" s="147"/>
      <c r="R2" s="147"/>
      <c r="S2" s="147"/>
      <c r="V2" s="42"/>
    </row>
    <row r="3" spans="1:22" ht="13.5" customHeight="1">
      <c r="A3" s="146" t="s">
        <v>176</v>
      </c>
      <c r="B3" s="146"/>
      <c r="C3" s="146"/>
      <c r="D3" s="146"/>
      <c r="E3" s="146"/>
      <c r="F3" s="146"/>
      <c r="G3" s="89"/>
      <c r="H3" s="89"/>
      <c r="I3" s="89"/>
      <c r="J3" s="89"/>
      <c r="K3" s="89"/>
      <c r="L3" s="89"/>
      <c r="N3" s="146" t="s">
        <v>176</v>
      </c>
      <c r="O3" s="146"/>
      <c r="P3" s="146"/>
      <c r="Q3" s="146"/>
      <c r="R3" s="146"/>
      <c r="S3" s="146"/>
      <c r="V3" s="42"/>
    </row>
    <row r="4" spans="1:22" ht="13.5" customHeight="1">
      <c r="A4" s="70" t="s">
        <v>193</v>
      </c>
      <c r="B4" s="71" t="s">
        <v>194</v>
      </c>
      <c r="C4" s="71" t="s">
        <v>195</v>
      </c>
      <c r="D4" s="71" t="s">
        <v>196</v>
      </c>
      <c r="E4" s="71" t="s">
        <v>197</v>
      </c>
      <c r="F4" s="71" t="s">
        <v>198</v>
      </c>
      <c r="G4" s="90"/>
      <c r="H4" s="90"/>
      <c r="I4" s="90"/>
      <c r="J4" s="90"/>
      <c r="K4" s="90"/>
      <c r="L4" s="90"/>
      <c r="N4" s="70" t="s">
        <v>199</v>
      </c>
      <c r="O4" s="71" t="s">
        <v>200</v>
      </c>
      <c r="P4" s="71" t="s">
        <v>201</v>
      </c>
      <c r="Q4" s="71" t="s">
        <v>202</v>
      </c>
      <c r="R4" s="71" t="s">
        <v>203</v>
      </c>
      <c r="S4" s="70" t="s">
        <v>204</v>
      </c>
      <c r="U4" s="49">
        <v>1</v>
      </c>
      <c r="V4" s="42"/>
    </row>
    <row r="5" spans="1:22" ht="13.5" customHeight="1">
      <c r="A5" s="39" t="s">
        <v>205</v>
      </c>
      <c r="B5" s="38">
        <v>4</v>
      </c>
      <c r="C5" s="38">
        <v>4</v>
      </c>
      <c r="D5" s="38">
        <v>4</v>
      </c>
      <c r="E5" s="38">
        <v>4</v>
      </c>
      <c r="F5" s="72">
        <f>SUM(B5:E5)</f>
        <v>16</v>
      </c>
      <c r="G5" s="36"/>
      <c r="H5" s="36"/>
      <c r="I5" s="36"/>
      <c r="J5" s="36"/>
      <c r="K5" s="36">
        <v>4</v>
      </c>
      <c r="L5" s="36"/>
      <c r="N5" s="37" t="s">
        <v>205</v>
      </c>
      <c r="O5" s="76">
        <v>13734550.5</v>
      </c>
      <c r="P5" s="76">
        <v>15212862.260000002</v>
      </c>
      <c r="Q5" s="76">
        <v>15212862.260000002</v>
      </c>
      <c r="R5" s="76">
        <v>15496104.26</v>
      </c>
      <c r="S5" s="77">
        <v>59656379.280000001</v>
      </c>
      <c r="V5" s="42"/>
    </row>
    <row r="6" spans="1:22" ht="13.5" customHeight="1">
      <c r="A6" s="39" t="s">
        <v>206</v>
      </c>
      <c r="B6" s="38">
        <v>17</v>
      </c>
      <c r="C6" s="38">
        <v>13</v>
      </c>
      <c r="D6" s="38">
        <v>15</v>
      </c>
      <c r="E6" s="38">
        <f>8+1</f>
        <v>9</v>
      </c>
      <c r="F6" s="72">
        <f>SUM(B6:E6)</f>
        <v>54</v>
      </c>
      <c r="G6" s="36"/>
      <c r="H6" s="36">
        <v>17</v>
      </c>
      <c r="I6" s="36"/>
      <c r="J6" s="36"/>
      <c r="K6" s="36"/>
      <c r="L6" s="36"/>
      <c r="N6" s="37" t="s">
        <v>206</v>
      </c>
      <c r="O6" s="76">
        <v>25776804.050000001</v>
      </c>
      <c r="P6" s="76">
        <v>19438319.678333335</v>
      </c>
      <c r="Q6" s="76">
        <v>23739397.683333334</v>
      </c>
      <c r="R6" s="76">
        <v>10189237.383333329</v>
      </c>
      <c r="S6" s="77">
        <v>79143758.795000002</v>
      </c>
      <c r="V6" s="42"/>
    </row>
    <row r="7" spans="1:22" ht="13.5" customHeight="1">
      <c r="A7" s="39" t="s">
        <v>207</v>
      </c>
      <c r="B7" s="38">
        <v>3</v>
      </c>
      <c r="C7" s="38">
        <v>1</v>
      </c>
      <c r="D7" s="38">
        <v>1</v>
      </c>
      <c r="E7" s="38">
        <f>3+2</f>
        <v>5</v>
      </c>
      <c r="F7" s="72">
        <f>SUM(B7:E7)</f>
        <v>10</v>
      </c>
      <c r="G7" s="36"/>
      <c r="H7" s="36"/>
      <c r="I7" s="36">
        <v>3</v>
      </c>
      <c r="J7" s="36"/>
      <c r="K7" s="36"/>
      <c r="L7" s="36"/>
      <c r="N7" s="37" t="s">
        <v>207</v>
      </c>
      <c r="O7" s="76">
        <v>60000</v>
      </c>
      <c r="P7" s="76">
        <v>153800</v>
      </c>
      <c r="Q7" s="76">
        <v>60000</v>
      </c>
      <c r="R7" s="76">
        <v>488862.13</v>
      </c>
      <c r="S7" s="77">
        <v>762662.13</v>
      </c>
      <c r="V7" s="42"/>
    </row>
    <row r="8" spans="1:22" ht="13.5" customHeight="1">
      <c r="A8" s="39" t="s">
        <v>208</v>
      </c>
      <c r="B8" s="38"/>
      <c r="C8" s="38"/>
      <c r="D8" s="38">
        <v>1</v>
      </c>
      <c r="E8" s="38"/>
      <c r="F8" s="72">
        <f>SUM(B8:E8)</f>
        <v>1</v>
      </c>
      <c r="G8" s="36"/>
      <c r="H8" s="36"/>
      <c r="I8" s="36"/>
      <c r="J8" s="36">
        <v>1</v>
      </c>
      <c r="K8" s="36"/>
      <c r="L8" s="36"/>
      <c r="N8" s="37" t="s">
        <v>208</v>
      </c>
      <c r="O8" s="76">
        <v>8800000</v>
      </c>
      <c r="P8" s="76"/>
      <c r="Q8" s="76">
        <v>14000000</v>
      </c>
      <c r="R8" s="76"/>
      <c r="S8" s="77">
        <v>22800000</v>
      </c>
      <c r="V8" s="42"/>
    </row>
    <row r="9" spans="1:22" ht="13.5" customHeight="1">
      <c r="A9" s="39" t="s">
        <v>209</v>
      </c>
      <c r="B9" s="38">
        <v>1</v>
      </c>
      <c r="C9" s="38"/>
      <c r="D9" s="38"/>
      <c r="E9" s="38"/>
      <c r="F9" s="72">
        <f>SUM(B9:E9)</f>
        <v>1</v>
      </c>
      <c r="G9" s="36"/>
      <c r="H9" s="36"/>
      <c r="I9" s="36"/>
      <c r="J9" s="36"/>
      <c r="K9" s="36"/>
      <c r="L9" s="36"/>
      <c r="N9" s="78" t="s">
        <v>210</v>
      </c>
      <c r="O9" s="79">
        <v>131205000</v>
      </c>
      <c r="P9" s="79">
        <v>32642900</v>
      </c>
      <c r="Q9" s="79">
        <v>29205000</v>
      </c>
      <c r="R9" s="79">
        <v>12205000</v>
      </c>
      <c r="S9" s="79">
        <v>205257900</v>
      </c>
      <c r="V9" s="42"/>
    </row>
    <row r="10" spans="1:22" ht="13.5" customHeight="1">
      <c r="A10" s="73" t="s">
        <v>211</v>
      </c>
      <c r="B10" s="74">
        <f>+B9+B8+B7+B6+B5</f>
        <v>25</v>
      </c>
      <c r="C10" s="74">
        <f>+C9+C8+C7+C6+C5</f>
        <v>18</v>
      </c>
      <c r="D10" s="74">
        <f>+D9+D8+D7+D6+D5</f>
        <v>21</v>
      </c>
      <c r="E10" s="74">
        <f>+E9+E8+E7+E6+E5</f>
        <v>18</v>
      </c>
      <c r="F10" s="75">
        <f>F9+F8+F7+F6+F5</f>
        <v>82</v>
      </c>
      <c r="G10" s="46"/>
      <c r="H10" s="46"/>
      <c r="I10" s="46"/>
      <c r="J10" s="46"/>
      <c r="K10" s="46"/>
      <c r="L10" s="46"/>
      <c r="N10" s="80" t="s">
        <v>212</v>
      </c>
      <c r="O10" s="81">
        <f>SUM(O5:O9)</f>
        <v>179576354.55000001</v>
      </c>
      <c r="P10" s="81">
        <f>SUM(P5:P9)</f>
        <v>67447881.938333333</v>
      </c>
      <c r="Q10" s="81">
        <f>SUM(Q5:Q9)</f>
        <v>82217259.943333328</v>
      </c>
      <c r="R10" s="81">
        <f>SUM(R5:R9)</f>
        <v>38379203.773333326</v>
      </c>
      <c r="S10" s="81">
        <f>SUM(S5:S9)</f>
        <v>367620700.20499998</v>
      </c>
      <c r="V10" s="42"/>
    </row>
    <row r="11" spans="1:22" ht="13.5" customHeight="1">
      <c r="N11" s="82" t="s">
        <v>213</v>
      </c>
      <c r="O11" s="83">
        <f>O10-O9</f>
        <v>48371354.550000012</v>
      </c>
      <c r="P11" s="83">
        <f>P10-P9</f>
        <v>34804981.938333333</v>
      </c>
      <c r="Q11" s="83">
        <f>Q10-Q9</f>
        <v>53012259.943333328</v>
      </c>
      <c r="R11" s="83">
        <f>R10-R9</f>
        <v>26174203.773333326</v>
      </c>
      <c r="S11" s="84">
        <f>S10-S9</f>
        <v>162362800.20499998</v>
      </c>
      <c r="V11" s="42"/>
    </row>
    <row r="12" spans="1:22" ht="13.5" customHeight="1">
      <c r="V12" s="42"/>
    </row>
    <row r="13" spans="1:22" ht="13.5" customHeight="1">
      <c r="A13" s="33"/>
      <c r="B13" s="33"/>
      <c r="C13" s="33"/>
      <c r="D13" s="33"/>
      <c r="E13" s="33"/>
      <c r="F13" s="33"/>
      <c r="N13" s="33"/>
      <c r="O13" s="33"/>
      <c r="P13" s="33"/>
      <c r="Q13" s="33"/>
      <c r="R13" s="33"/>
      <c r="S13" s="33"/>
      <c r="V13" s="42"/>
    </row>
    <row r="14" spans="1:22" ht="13.5" customHeight="1">
      <c r="V14" s="42"/>
    </row>
    <row r="15" spans="1:22" ht="13.5" customHeight="1">
      <c r="A15" s="147" t="s">
        <v>187</v>
      </c>
      <c r="B15" s="147"/>
      <c r="C15" s="147"/>
      <c r="D15" s="147"/>
      <c r="E15" s="147"/>
      <c r="F15" s="147"/>
      <c r="G15" s="88"/>
      <c r="H15" s="88"/>
      <c r="I15" s="88"/>
      <c r="J15" s="88"/>
      <c r="K15" s="88"/>
      <c r="L15" s="88"/>
      <c r="N15" s="147" t="s">
        <v>192</v>
      </c>
      <c r="O15" s="147"/>
      <c r="P15" s="147"/>
      <c r="Q15" s="147"/>
      <c r="R15" s="147"/>
      <c r="S15" s="147"/>
      <c r="V15" s="42"/>
    </row>
    <row r="16" spans="1:22" ht="13.5" customHeight="1">
      <c r="A16" s="146" t="s">
        <v>214</v>
      </c>
      <c r="B16" s="146"/>
      <c r="C16" s="146"/>
      <c r="D16" s="146"/>
      <c r="E16" s="146"/>
      <c r="F16" s="146"/>
      <c r="G16" s="89"/>
      <c r="H16" s="89"/>
      <c r="I16" s="89"/>
      <c r="J16" s="89"/>
      <c r="K16" s="89"/>
      <c r="L16" s="89"/>
      <c r="N16" s="146" t="s">
        <v>214</v>
      </c>
      <c r="O16" s="146"/>
      <c r="P16" s="146"/>
      <c r="Q16" s="146"/>
      <c r="R16" s="146"/>
      <c r="S16" s="146"/>
      <c r="V16" s="42"/>
    </row>
    <row r="17" spans="1:22" ht="13.5" customHeight="1">
      <c r="A17" s="70" t="s">
        <v>193</v>
      </c>
      <c r="B17" s="71" t="s">
        <v>194</v>
      </c>
      <c r="C17" s="71" t="s">
        <v>195</v>
      </c>
      <c r="D17" s="71" t="s">
        <v>196</v>
      </c>
      <c r="E17" s="71" t="s">
        <v>197</v>
      </c>
      <c r="F17" s="71" t="s">
        <v>198</v>
      </c>
      <c r="G17" s="90"/>
      <c r="H17" s="90"/>
      <c r="I17" s="90"/>
      <c r="J17" s="90"/>
      <c r="K17" s="90"/>
      <c r="L17" s="90"/>
      <c r="N17" s="70" t="s">
        <v>199</v>
      </c>
      <c r="O17" s="71" t="s">
        <v>200</v>
      </c>
      <c r="P17" s="71" t="s">
        <v>201</v>
      </c>
      <c r="Q17" s="71" t="s">
        <v>202</v>
      </c>
      <c r="R17" s="71" t="s">
        <v>203</v>
      </c>
      <c r="S17" s="70" t="s">
        <v>204</v>
      </c>
      <c r="U17" s="49">
        <v>2</v>
      </c>
      <c r="V17" s="42"/>
    </row>
    <row r="18" spans="1:22" ht="13.5" customHeight="1">
      <c r="A18" s="39" t="s">
        <v>205</v>
      </c>
      <c r="B18" s="38">
        <v>3</v>
      </c>
      <c r="C18" s="38">
        <v>2</v>
      </c>
      <c r="D18" s="38">
        <v>1</v>
      </c>
      <c r="E18" s="38"/>
      <c r="F18" s="72">
        <v>6</v>
      </c>
      <c r="G18" s="36"/>
      <c r="H18" s="36"/>
      <c r="I18" s="36"/>
      <c r="J18" s="36"/>
      <c r="K18" s="36">
        <v>3</v>
      </c>
      <c r="L18" s="36"/>
      <c r="N18" s="37" t="s">
        <v>205</v>
      </c>
      <c r="O18" s="76">
        <v>8313166</v>
      </c>
      <c r="P18" s="76">
        <v>4815000</v>
      </c>
      <c r="Q18" s="76">
        <v>3170000</v>
      </c>
      <c r="R18" s="76"/>
      <c r="S18" s="77">
        <v>16298166</v>
      </c>
      <c r="V18" s="42"/>
    </row>
    <row r="19" spans="1:22" ht="13.5" customHeight="1">
      <c r="A19" s="39" t="s">
        <v>206</v>
      </c>
      <c r="B19" s="38">
        <v>15</v>
      </c>
      <c r="C19" s="38">
        <v>8</v>
      </c>
      <c r="D19" s="38">
        <v>3</v>
      </c>
      <c r="E19" s="38">
        <v>16</v>
      </c>
      <c r="F19" s="72">
        <v>42</v>
      </c>
      <c r="G19" s="36"/>
      <c r="H19" s="36">
        <v>15</v>
      </c>
      <c r="I19" s="36"/>
      <c r="J19" s="36"/>
      <c r="K19" s="36"/>
      <c r="L19" s="36"/>
      <c r="N19" s="37" t="s">
        <v>206</v>
      </c>
      <c r="O19" s="76">
        <v>14221000</v>
      </c>
      <c r="P19" s="76">
        <v>9999749</v>
      </c>
      <c r="Q19" s="76">
        <v>2520000</v>
      </c>
      <c r="R19" s="76">
        <v>9190622</v>
      </c>
      <c r="S19" s="77">
        <v>35931371</v>
      </c>
      <c r="V19" s="42"/>
    </row>
    <row r="20" spans="1:22" ht="13.5" customHeight="1">
      <c r="A20" s="39" t="s">
        <v>207</v>
      </c>
      <c r="B20" s="38">
        <v>8</v>
      </c>
      <c r="C20" s="38"/>
      <c r="D20" s="38"/>
      <c r="E20" s="38">
        <v>11</v>
      </c>
      <c r="F20" s="72">
        <v>19</v>
      </c>
      <c r="G20" s="36"/>
      <c r="H20" s="36"/>
      <c r="I20" s="36">
        <v>8</v>
      </c>
      <c r="J20" s="36"/>
      <c r="K20" s="36"/>
      <c r="L20" s="36"/>
      <c r="N20" s="37" t="s">
        <v>207</v>
      </c>
      <c r="O20" s="76">
        <v>2420000</v>
      </c>
      <c r="P20" s="76">
        <v>0</v>
      </c>
      <c r="Q20" s="76"/>
      <c r="R20" s="76">
        <v>877500</v>
      </c>
      <c r="S20" s="77">
        <v>3297500</v>
      </c>
      <c r="V20" s="42"/>
    </row>
    <row r="21" spans="1:22" ht="13.5" customHeight="1">
      <c r="A21" s="85" t="s">
        <v>208</v>
      </c>
      <c r="B21" s="86">
        <v>8</v>
      </c>
      <c r="C21" s="86">
        <v>12</v>
      </c>
      <c r="D21" s="86">
        <v>3</v>
      </c>
      <c r="E21" s="86">
        <v>5</v>
      </c>
      <c r="F21" s="87">
        <v>28</v>
      </c>
      <c r="G21" s="36"/>
      <c r="H21" s="36"/>
      <c r="I21" s="36"/>
      <c r="J21" s="36">
        <v>8</v>
      </c>
      <c r="K21" s="36"/>
      <c r="L21" s="36"/>
      <c r="N21" s="37" t="s">
        <v>208</v>
      </c>
      <c r="O21" s="76">
        <v>74843000</v>
      </c>
      <c r="P21" s="76">
        <v>174377085</v>
      </c>
      <c r="Q21" s="76">
        <v>42092199</v>
      </c>
      <c r="R21" s="76">
        <v>131760274.41999999</v>
      </c>
      <c r="S21" s="77">
        <v>423072558.41999996</v>
      </c>
      <c r="V21" s="42"/>
    </row>
    <row r="22" spans="1:22" ht="13.5" customHeight="1">
      <c r="A22" s="73" t="s">
        <v>211</v>
      </c>
      <c r="B22" s="74">
        <f>SUM(B18:B21)</f>
        <v>34</v>
      </c>
      <c r="C22" s="74">
        <f>SUM(C18:C21)</f>
        <v>22</v>
      </c>
      <c r="D22" s="74">
        <f>SUM(D18:D21)</f>
        <v>7</v>
      </c>
      <c r="E22" s="74">
        <f>SUM(E18:E21)</f>
        <v>32</v>
      </c>
      <c r="F22" s="75">
        <f>SUM(F18:F21)</f>
        <v>95</v>
      </c>
      <c r="G22" s="46"/>
      <c r="H22" s="46"/>
      <c r="I22" s="46"/>
      <c r="J22" s="46"/>
      <c r="K22" s="46"/>
      <c r="L22" s="46"/>
      <c r="N22" s="78" t="s">
        <v>210</v>
      </c>
      <c r="O22" s="79"/>
      <c r="P22" s="79">
        <v>0</v>
      </c>
      <c r="Q22" s="79">
        <v>350000000</v>
      </c>
      <c r="R22" s="79">
        <v>50000000</v>
      </c>
      <c r="S22" s="79">
        <v>400000000</v>
      </c>
      <c r="V22" s="42"/>
    </row>
    <row r="23" spans="1:22" ht="13.5" customHeight="1">
      <c r="B23" s="44"/>
      <c r="C23" s="44"/>
      <c r="D23" s="44"/>
      <c r="E23" s="44"/>
      <c r="F23" s="44"/>
      <c r="G23" s="44"/>
      <c r="H23" s="44"/>
      <c r="I23" s="44"/>
      <c r="J23" s="44"/>
      <c r="K23" s="44"/>
      <c r="L23" s="44"/>
      <c r="N23" s="80" t="s">
        <v>212</v>
      </c>
      <c r="O23" s="81">
        <v>99797166</v>
      </c>
      <c r="P23" s="81">
        <v>189191834</v>
      </c>
      <c r="Q23" s="81">
        <v>397782199</v>
      </c>
      <c r="R23" s="81">
        <v>191828396.41999999</v>
      </c>
      <c r="S23" s="81">
        <v>878599595.41999996</v>
      </c>
      <c r="V23" s="42"/>
    </row>
    <row r="24" spans="1:22" ht="13.5" customHeight="1">
      <c r="N24" s="82" t="s">
        <v>213</v>
      </c>
      <c r="O24" s="83">
        <v>99797166</v>
      </c>
      <c r="P24" s="83">
        <v>189191834</v>
      </c>
      <c r="Q24" s="83">
        <v>47782199</v>
      </c>
      <c r="R24" s="83">
        <v>141828396.41999999</v>
      </c>
      <c r="S24" s="84">
        <v>478599595.41999996</v>
      </c>
      <c r="V24" s="42"/>
    </row>
    <row r="25" spans="1:22" ht="13.5" customHeight="1">
      <c r="V25" s="42"/>
    </row>
    <row r="26" spans="1:22" ht="13.5" customHeight="1">
      <c r="A26" s="33"/>
      <c r="B26" s="33"/>
      <c r="C26" s="33"/>
      <c r="D26" s="33"/>
      <c r="E26" s="33"/>
      <c r="F26" s="33"/>
      <c r="N26" s="33"/>
      <c r="O26" s="33"/>
      <c r="P26" s="33"/>
      <c r="Q26" s="33"/>
      <c r="R26" s="33"/>
      <c r="S26" s="33"/>
      <c r="V26" s="42"/>
    </row>
    <row r="27" spans="1:22" ht="13.5" customHeight="1">
      <c r="V27" s="42"/>
    </row>
    <row r="28" spans="1:22" ht="13.5" customHeight="1">
      <c r="A28" s="147" t="s">
        <v>187</v>
      </c>
      <c r="B28" s="147"/>
      <c r="C28" s="147"/>
      <c r="D28" s="147"/>
      <c r="E28" s="147"/>
      <c r="F28" s="147"/>
      <c r="G28" s="88"/>
      <c r="H28" s="88"/>
      <c r="I28" s="88"/>
      <c r="J28" s="88"/>
      <c r="K28" s="88"/>
      <c r="L28" s="88"/>
      <c r="N28" s="147" t="s">
        <v>192</v>
      </c>
      <c r="O28" s="147"/>
      <c r="P28" s="147"/>
      <c r="Q28" s="147"/>
      <c r="R28" s="147"/>
      <c r="S28" s="147"/>
      <c r="V28" s="42"/>
    </row>
    <row r="29" spans="1:22" ht="13.5" customHeight="1">
      <c r="A29" s="146" t="s">
        <v>215</v>
      </c>
      <c r="B29" s="146"/>
      <c r="C29" s="146"/>
      <c r="D29" s="146"/>
      <c r="E29" s="146"/>
      <c r="F29" s="146"/>
      <c r="G29" s="89"/>
      <c r="H29" s="89"/>
      <c r="I29" s="89"/>
      <c r="J29" s="89"/>
      <c r="K29" s="89"/>
      <c r="L29" s="89"/>
      <c r="N29" s="146" t="s">
        <v>215</v>
      </c>
      <c r="O29" s="146"/>
      <c r="P29" s="146"/>
      <c r="Q29" s="146"/>
      <c r="R29" s="146"/>
      <c r="S29" s="146"/>
      <c r="V29" s="42"/>
    </row>
    <row r="30" spans="1:22" ht="13.5" customHeight="1">
      <c r="A30" s="70" t="s">
        <v>193</v>
      </c>
      <c r="B30" s="71" t="s">
        <v>194</v>
      </c>
      <c r="C30" s="71" t="s">
        <v>195</v>
      </c>
      <c r="D30" s="71" t="s">
        <v>196</v>
      </c>
      <c r="E30" s="71" t="s">
        <v>197</v>
      </c>
      <c r="F30" s="71" t="s">
        <v>198</v>
      </c>
      <c r="G30" s="90"/>
      <c r="H30" s="90"/>
      <c r="I30" s="90"/>
      <c r="J30" s="90"/>
      <c r="K30" s="90"/>
      <c r="L30" s="90"/>
      <c r="N30" s="70" t="s">
        <v>199</v>
      </c>
      <c r="O30" s="71" t="s">
        <v>200</v>
      </c>
      <c r="P30" s="71" t="s">
        <v>201</v>
      </c>
      <c r="Q30" s="71" t="s">
        <v>202</v>
      </c>
      <c r="R30" s="71" t="s">
        <v>203</v>
      </c>
      <c r="S30" s="70" t="s">
        <v>204</v>
      </c>
      <c r="U30" s="49">
        <v>3</v>
      </c>
      <c r="V30" s="42"/>
    </row>
    <row r="31" spans="1:22" ht="13.5" customHeight="1">
      <c r="A31" s="39" t="s">
        <v>205</v>
      </c>
      <c r="B31" s="38">
        <v>5</v>
      </c>
      <c r="C31" s="38" t="s">
        <v>216</v>
      </c>
      <c r="D31" s="38"/>
      <c r="E31" s="38">
        <v>2</v>
      </c>
      <c r="F31" s="72">
        <f>SUM(B31:E31)</f>
        <v>7</v>
      </c>
      <c r="G31" s="36"/>
      <c r="H31" s="36"/>
      <c r="I31" s="36"/>
      <c r="J31" s="36"/>
      <c r="K31" s="36">
        <v>5</v>
      </c>
      <c r="L31" s="36"/>
      <c r="N31" s="37" t="s">
        <v>205</v>
      </c>
      <c r="O31" s="76">
        <v>16084400</v>
      </c>
      <c r="P31" s="76"/>
      <c r="Q31" s="76"/>
      <c r="R31" s="76">
        <v>7285000</v>
      </c>
      <c r="S31" s="77">
        <f>SUM(O31:R31)</f>
        <v>23369400</v>
      </c>
      <c r="V31" s="42"/>
    </row>
    <row r="32" spans="1:22" ht="13.5" customHeight="1">
      <c r="A32" s="39" t="s">
        <v>206</v>
      </c>
      <c r="B32" s="38">
        <v>6</v>
      </c>
      <c r="C32" s="38">
        <v>1</v>
      </c>
      <c r="D32" s="38">
        <v>1</v>
      </c>
      <c r="E32" s="38">
        <v>8</v>
      </c>
      <c r="F32" s="72">
        <f>SUM(B32:E32)</f>
        <v>16</v>
      </c>
      <c r="G32" s="36"/>
      <c r="H32" s="36">
        <v>6</v>
      </c>
      <c r="I32" s="36"/>
      <c r="J32" s="36"/>
      <c r="K32" s="36"/>
      <c r="L32" s="36"/>
      <c r="N32" s="37" t="s">
        <v>206</v>
      </c>
      <c r="O32" s="76">
        <v>6934248</v>
      </c>
      <c r="P32" s="76">
        <v>175000</v>
      </c>
      <c r="Q32" s="76">
        <v>420000</v>
      </c>
      <c r="R32" s="76">
        <v>4215500</v>
      </c>
      <c r="S32" s="77">
        <f>SUM(O32:R32)</f>
        <v>11744748</v>
      </c>
      <c r="V32" s="42"/>
    </row>
    <row r="33" spans="1:22" ht="13.5" customHeight="1">
      <c r="A33" s="39" t="s">
        <v>207</v>
      </c>
      <c r="B33" s="38">
        <v>2</v>
      </c>
      <c r="C33" s="38" t="s">
        <v>216</v>
      </c>
      <c r="D33" s="38"/>
      <c r="E33" s="38">
        <v>3</v>
      </c>
      <c r="F33" s="72">
        <f>SUM(B33:E33)</f>
        <v>5</v>
      </c>
      <c r="G33" s="36"/>
      <c r="H33" s="36"/>
      <c r="I33" s="36">
        <v>2</v>
      </c>
      <c r="J33" s="36"/>
      <c r="K33" s="36"/>
      <c r="L33" s="36"/>
      <c r="N33" s="37" t="s">
        <v>207</v>
      </c>
      <c r="O33" s="76">
        <v>235000</v>
      </c>
      <c r="P33" s="76"/>
      <c r="Q33" s="76"/>
      <c r="R33" s="76">
        <v>187000</v>
      </c>
      <c r="S33" s="77">
        <f>SUM(O33:R33)</f>
        <v>422000</v>
      </c>
      <c r="V33" s="42"/>
    </row>
    <row r="34" spans="1:22" ht="13.5" customHeight="1">
      <c r="A34" s="39" t="s">
        <v>208</v>
      </c>
      <c r="B34" s="38">
        <v>8</v>
      </c>
      <c r="C34" s="38"/>
      <c r="D34" s="38"/>
      <c r="E34" s="38">
        <v>3</v>
      </c>
      <c r="F34" s="72">
        <f>SUM(B34:E34)</f>
        <v>11</v>
      </c>
      <c r="G34" s="36"/>
      <c r="H34" s="36"/>
      <c r="I34" s="36"/>
      <c r="J34" s="36">
        <v>8</v>
      </c>
      <c r="K34" s="36"/>
      <c r="L34" s="36"/>
      <c r="N34" s="37" t="s">
        <v>208</v>
      </c>
      <c r="O34" s="76">
        <v>93362270.420000002</v>
      </c>
      <c r="P34" s="76"/>
      <c r="Q34" s="76"/>
      <c r="R34" s="76">
        <v>17200000</v>
      </c>
      <c r="S34" s="77">
        <f>SUM(O34:R34)</f>
        <v>110562270.42</v>
      </c>
      <c r="V34" s="42"/>
    </row>
    <row r="35" spans="1:22" ht="13.5" customHeight="1">
      <c r="A35" s="73" t="s">
        <v>211</v>
      </c>
      <c r="B35" s="74">
        <f>SUM(B31:B34)</f>
        <v>21</v>
      </c>
      <c r="C35" s="74">
        <f>SUM(C31:C34)</f>
        <v>1</v>
      </c>
      <c r="D35" s="74">
        <f>SUM(D31:D34)</f>
        <v>1</v>
      </c>
      <c r="E35" s="74">
        <f>SUM(E31:E34)</f>
        <v>16</v>
      </c>
      <c r="F35" s="75">
        <f>SUM(F31:F34)</f>
        <v>39</v>
      </c>
      <c r="G35" s="46"/>
      <c r="H35" s="46"/>
      <c r="I35" s="46"/>
      <c r="J35" s="46"/>
      <c r="K35" s="46"/>
      <c r="L35" s="46"/>
      <c r="N35" s="78" t="s">
        <v>210</v>
      </c>
      <c r="O35" s="79">
        <v>0</v>
      </c>
      <c r="P35" s="79">
        <v>0</v>
      </c>
      <c r="Q35" s="79">
        <v>0</v>
      </c>
      <c r="R35" s="79">
        <v>0</v>
      </c>
      <c r="S35" s="79">
        <v>80223120.75999999</v>
      </c>
      <c r="V35" s="42"/>
    </row>
    <row r="36" spans="1:22" ht="13.5" customHeight="1">
      <c r="N36" s="80" t="s">
        <v>217</v>
      </c>
      <c r="O36" s="81">
        <f>SUM(O31:O35)</f>
        <v>116615918.42</v>
      </c>
      <c r="P36" s="81">
        <f>SUM(P31:P35)</f>
        <v>175000</v>
      </c>
      <c r="Q36" s="81">
        <f>SUM(Q31:Q35)</f>
        <v>420000</v>
      </c>
      <c r="R36" s="81">
        <f>SUM(R31:R35)</f>
        <v>28887500</v>
      </c>
      <c r="S36" s="81">
        <f>SUM(S31:S35)</f>
        <v>226321539.18000001</v>
      </c>
      <c r="V36" s="42"/>
    </row>
    <row r="37" spans="1:22" ht="13.5" customHeight="1">
      <c r="N37" s="82" t="s">
        <v>213</v>
      </c>
      <c r="O37" s="83">
        <f>O36-O35</f>
        <v>116615918.42</v>
      </c>
      <c r="P37" s="83">
        <f>P36-P35</f>
        <v>175000</v>
      </c>
      <c r="Q37" s="83">
        <f>Q36-Q35</f>
        <v>420000</v>
      </c>
      <c r="R37" s="83">
        <f>R36-R35</f>
        <v>28887500</v>
      </c>
      <c r="S37" s="84">
        <f>S36-S35</f>
        <v>146098418.42000002</v>
      </c>
      <c r="V37" s="42"/>
    </row>
    <row r="38" spans="1:22" ht="13.5" customHeight="1">
      <c r="V38" s="42"/>
    </row>
    <row r="39" spans="1:22" ht="13.5" customHeight="1">
      <c r="A39" s="33"/>
      <c r="B39" s="33"/>
      <c r="C39" s="33"/>
      <c r="D39" s="33"/>
      <c r="E39" s="33"/>
      <c r="F39" s="33"/>
      <c r="N39" s="33"/>
      <c r="O39" s="33"/>
      <c r="P39" s="33"/>
      <c r="Q39" s="33"/>
      <c r="R39" s="33"/>
      <c r="S39" s="33"/>
      <c r="V39" s="42"/>
    </row>
    <row r="40" spans="1:22" ht="13.5" customHeight="1">
      <c r="V40" s="42"/>
    </row>
    <row r="41" spans="1:22" ht="13.5" customHeight="1">
      <c r="A41" s="147" t="s">
        <v>187</v>
      </c>
      <c r="B41" s="147"/>
      <c r="C41" s="147"/>
      <c r="D41" s="147"/>
      <c r="E41" s="147"/>
      <c r="F41" s="147"/>
      <c r="G41" s="88"/>
      <c r="H41" s="88"/>
      <c r="I41" s="88"/>
      <c r="J41" s="88"/>
      <c r="K41" s="88"/>
      <c r="L41" s="88"/>
      <c r="N41" s="147" t="s">
        <v>192</v>
      </c>
      <c r="O41" s="147"/>
      <c r="P41" s="147"/>
      <c r="Q41" s="147"/>
      <c r="R41" s="147"/>
      <c r="S41" s="147"/>
      <c r="V41" s="42"/>
    </row>
    <row r="42" spans="1:22" ht="13.5" customHeight="1">
      <c r="A42" s="146" t="s">
        <v>218</v>
      </c>
      <c r="B42" s="146"/>
      <c r="C42" s="146"/>
      <c r="D42" s="146"/>
      <c r="E42" s="146"/>
      <c r="F42" s="146"/>
      <c r="G42" s="89"/>
      <c r="H42" s="89"/>
      <c r="I42" s="89"/>
      <c r="J42" s="89"/>
      <c r="K42" s="89"/>
      <c r="L42" s="89"/>
      <c r="N42" s="146" t="s">
        <v>218</v>
      </c>
      <c r="O42" s="146"/>
      <c r="P42" s="146"/>
      <c r="Q42" s="146"/>
      <c r="R42" s="146"/>
      <c r="S42" s="146"/>
      <c r="V42" s="42"/>
    </row>
    <row r="43" spans="1:22" ht="13.5" customHeight="1">
      <c r="A43" s="70" t="s">
        <v>193</v>
      </c>
      <c r="B43" s="71" t="s">
        <v>194</v>
      </c>
      <c r="C43" s="71" t="s">
        <v>195</v>
      </c>
      <c r="D43" s="71" t="s">
        <v>196</v>
      </c>
      <c r="E43" s="71" t="s">
        <v>197</v>
      </c>
      <c r="F43" s="71" t="s">
        <v>198</v>
      </c>
      <c r="G43" s="90"/>
      <c r="H43" s="90"/>
      <c r="I43" s="90"/>
      <c r="J43" s="90"/>
      <c r="K43" s="90"/>
      <c r="L43" s="90"/>
      <c r="N43" s="70" t="s">
        <v>199</v>
      </c>
      <c r="O43" s="71" t="s">
        <v>200</v>
      </c>
      <c r="P43" s="71" t="s">
        <v>201</v>
      </c>
      <c r="Q43" s="71" t="s">
        <v>202</v>
      </c>
      <c r="R43" s="71" t="s">
        <v>203</v>
      </c>
      <c r="S43" s="70" t="s">
        <v>204</v>
      </c>
      <c r="U43" s="49">
        <v>4</v>
      </c>
      <c r="V43" s="42"/>
    </row>
    <row r="44" spans="1:22" ht="13.5" customHeight="1">
      <c r="A44" s="39" t="s">
        <v>205</v>
      </c>
      <c r="B44" s="38">
        <v>1</v>
      </c>
      <c r="C44" s="38">
        <v>2</v>
      </c>
      <c r="D44" s="38"/>
      <c r="E44" s="38"/>
      <c r="F44" s="72">
        <v>3</v>
      </c>
      <c r="G44" s="36"/>
      <c r="H44" s="36"/>
      <c r="I44" s="36"/>
      <c r="J44" s="36"/>
      <c r="K44" s="36">
        <v>1</v>
      </c>
      <c r="L44" s="36"/>
      <c r="N44" s="37" t="s">
        <v>205</v>
      </c>
      <c r="O44" s="76">
        <v>2500000</v>
      </c>
      <c r="P44" s="76">
        <v>5310000</v>
      </c>
      <c r="Q44" s="76" t="s">
        <v>216</v>
      </c>
      <c r="R44" s="76"/>
      <c r="S44" s="77">
        <f>SUM(O44:R44)</f>
        <v>7810000</v>
      </c>
      <c r="V44" s="42"/>
    </row>
    <row r="45" spans="1:22" ht="13.5" customHeight="1">
      <c r="A45" s="39" t="s">
        <v>206</v>
      </c>
      <c r="B45" s="38">
        <v>3</v>
      </c>
      <c r="C45" s="38">
        <v>5</v>
      </c>
      <c r="D45" s="38">
        <v>3</v>
      </c>
      <c r="E45" s="38">
        <v>5</v>
      </c>
      <c r="F45" s="72">
        <f>SUM(B45:E45)</f>
        <v>16</v>
      </c>
      <c r="G45" s="36"/>
      <c r="H45" s="36">
        <v>3</v>
      </c>
      <c r="I45" s="36"/>
      <c r="J45" s="36"/>
      <c r="K45" s="36"/>
      <c r="L45" s="36"/>
      <c r="N45" s="37" t="s">
        <v>206</v>
      </c>
      <c r="O45" s="76">
        <v>3050000</v>
      </c>
      <c r="P45" s="76">
        <v>6790000</v>
      </c>
      <c r="Q45" s="76">
        <v>1650000</v>
      </c>
      <c r="R45" s="76">
        <v>3943000</v>
      </c>
      <c r="S45" s="77">
        <f>SUM(O45:R45)</f>
        <v>15433000</v>
      </c>
      <c r="V45" s="42"/>
    </row>
    <row r="46" spans="1:22" ht="13.5" customHeight="1">
      <c r="A46" s="39" t="s">
        <v>207</v>
      </c>
      <c r="B46" s="38"/>
      <c r="C46" s="38"/>
      <c r="D46" s="38">
        <v>1</v>
      </c>
      <c r="E46" s="38">
        <v>1</v>
      </c>
      <c r="F46" s="72">
        <v>2</v>
      </c>
      <c r="G46" s="36"/>
      <c r="H46" s="36"/>
      <c r="I46" s="36"/>
      <c r="J46" s="36"/>
      <c r="K46" s="36"/>
      <c r="L46" s="36"/>
      <c r="N46" s="37" t="s">
        <v>207</v>
      </c>
      <c r="O46" s="76"/>
      <c r="P46" s="76"/>
      <c r="Q46" s="76">
        <v>70000</v>
      </c>
      <c r="R46" s="76">
        <v>100000</v>
      </c>
      <c r="S46" s="77">
        <f>SUM(O46:R46)</f>
        <v>170000</v>
      </c>
      <c r="V46" s="42"/>
    </row>
    <row r="47" spans="1:22" ht="13.5" customHeight="1">
      <c r="A47" s="39" t="s">
        <v>208</v>
      </c>
      <c r="B47" s="38"/>
      <c r="C47" s="38"/>
      <c r="D47" s="38">
        <v>3</v>
      </c>
      <c r="E47" s="38">
        <v>1</v>
      </c>
      <c r="F47" s="72">
        <v>3</v>
      </c>
      <c r="G47" s="36"/>
      <c r="H47" s="36"/>
      <c r="I47" s="36"/>
      <c r="J47" s="36"/>
      <c r="K47" s="36"/>
      <c r="L47" s="36"/>
      <c r="N47" s="37" t="s">
        <v>208</v>
      </c>
      <c r="O47" s="76"/>
      <c r="P47" s="76"/>
      <c r="Q47" s="76">
        <v>70200000</v>
      </c>
      <c r="R47" s="76">
        <v>7362000</v>
      </c>
      <c r="S47" s="77">
        <f>SUM(O47:R47)</f>
        <v>77562000</v>
      </c>
      <c r="V47" s="42"/>
    </row>
    <row r="48" spans="1:22" ht="13.5" customHeight="1">
      <c r="A48" s="73" t="s">
        <v>211</v>
      </c>
      <c r="B48" s="74">
        <f>SUM(B44:B47)</f>
        <v>4</v>
      </c>
      <c r="C48" s="74">
        <f>SUM(C44:C47)</f>
        <v>7</v>
      </c>
      <c r="D48" s="74">
        <f>SUM(D44:D47)</f>
        <v>7</v>
      </c>
      <c r="E48" s="74">
        <f>SUM(E44:E47)</f>
        <v>7</v>
      </c>
      <c r="F48" s="75">
        <f>SUM(F44:F47)</f>
        <v>24</v>
      </c>
      <c r="G48" s="46"/>
      <c r="H48" s="46"/>
      <c r="I48" s="46"/>
      <c r="J48" s="46"/>
      <c r="K48" s="46"/>
      <c r="L48" s="46"/>
      <c r="N48" s="78" t="s">
        <v>210</v>
      </c>
      <c r="O48" s="79">
        <v>0</v>
      </c>
      <c r="P48" s="79">
        <v>0</v>
      </c>
      <c r="Q48" s="79">
        <v>0</v>
      </c>
      <c r="R48" s="79">
        <v>0</v>
      </c>
      <c r="S48" s="79">
        <v>100000</v>
      </c>
      <c r="V48" s="42"/>
    </row>
    <row r="49" spans="1:22" ht="13.5" customHeight="1">
      <c r="N49" s="80" t="s">
        <v>219</v>
      </c>
      <c r="O49" s="81">
        <f>SUM(O44:O48)</f>
        <v>5550000</v>
      </c>
      <c r="P49" s="81">
        <f>SUM(P44:P48)</f>
        <v>12100000</v>
      </c>
      <c r="Q49" s="81">
        <f>SUM(Q44:Q48)</f>
        <v>71920000</v>
      </c>
      <c r="R49" s="81">
        <f>SUM(R44:R48)</f>
        <v>11405000</v>
      </c>
      <c r="S49" s="81">
        <f>SUM(S44:S48)</f>
        <v>101075000</v>
      </c>
      <c r="V49" s="42"/>
    </row>
    <row r="50" spans="1:22" ht="13.5" customHeight="1">
      <c r="N50" s="82" t="s">
        <v>213</v>
      </c>
      <c r="O50" s="83">
        <f>O49-O48</f>
        <v>5550000</v>
      </c>
      <c r="P50" s="83">
        <f>P49-P48</f>
        <v>12100000</v>
      </c>
      <c r="Q50" s="83">
        <f>Q49-Q48</f>
        <v>71920000</v>
      </c>
      <c r="R50" s="83">
        <f>R49-R48</f>
        <v>11405000</v>
      </c>
      <c r="S50" s="84">
        <f>S49-S48</f>
        <v>100975000</v>
      </c>
      <c r="V50" s="42"/>
    </row>
    <row r="51" spans="1:22" ht="13.5" customHeight="1">
      <c r="V51" s="42"/>
    </row>
    <row r="52" spans="1:22" ht="13.5" customHeight="1">
      <c r="A52" s="33"/>
      <c r="B52" s="33"/>
      <c r="C52" s="33"/>
      <c r="D52" s="33"/>
      <c r="E52" s="33"/>
      <c r="F52" s="33"/>
      <c r="N52" s="33"/>
      <c r="O52" s="33"/>
      <c r="P52" s="33"/>
      <c r="Q52" s="33"/>
      <c r="R52" s="33"/>
      <c r="S52" s="33"/>
      <c r="V52" s="42"/>
    </row>
    <row r="53" spans="1:22" ht="13.5" customHeight="1">
      <c r="V53" s="42"/>
    </row>
    <row r="54" spans="1:22" ht="13.5" customHeight="1">
      <c r="A54" s="147" t="s">
        <v>187</v>
      </c>
      <c r="B54" s="147"/>
      <c r="C54" s="147"/>
      <c r="D54" s="147"/>
      <c r="E54" s="147"/>
      <c r="F54" s="147"/>
      <c r="G54" s="88"/>
      <c r="H54" s="88"/>
      <c r="I54" s="88"/>
      <c r="J54" s="88"/>
      <c r="K54" s="88"/>
      <c r="L54" s="88"/>
      <c r="N54" s="147" t="s">
        <v>192</v>
      </c>
      <c r="O54" s="147"/>
      <c r="P54" s="147"/>
      <c r="Q54" s="147"/>
      <c r="R54" s="147"/>
      <c r="S54" s="147"/>
      <c r="V54" s="42"/>
    </row>
    <row r="55" spans="1:22" ht="13.5" customHeight="1">
      <c r="A55" s="146" t="s">
        <v>220</v>
      </c>
      <c r="B55" s="146"/>
      <c r="C55" s="146"/>
      <c r="D55" s="146"/>
      <c r="E55" s="146"/>
      <c r="F55" s="146"/>
      <c r="G55" s="89"/>
      <c r="H55" s="89"/>
      <c r="I55" s="89"/>
      <c r="J55" s="89"/>
      <c r="K55" s="89"/>
      <c r="L55" s="89"/>
      <c r="N55" s="146" t="s">
        <v>220</v>
      </c>
      <c r="O55" s="146"/>
      <c r="P55" s="146"/>
      <c r="Q55" s="146"/>
      <c r="R55" s="146"/>
      <c r="S55" s="146"/>
      <c r="V55" s="42"/>
    </row>
    <row r="56" spans="1:22" ht="13.5" customHeight="1">
      <c r="A56" s="70" t="s">
        <v>193</v>
      </c>
      <c r="B56" s="71" t="s">
        <v>194</v>
      </c>
      <c r="C56" s="71" t="s">
        <v>195</v>
      </c>
      <c r="D56" s="71" t="s">
        <v>196</v>
      </c>
      <c r="E56" s="71" t="s">
        <v>197</v>
      </c>
      <c r="F56" s="71" t="s">
        <v>198</v>
      </c>
      <c r="G56" s="90"/>
      <c r="H56" s="90"/>
      <c r="I56" s="90"/>
      <c r="J56" s="90"/>
      <c r="K56" s="90"/>
      <c r="L56" s="90"/>
      <c r="N56" s="70" t="s">
        <v>199</v>
      </c>
      <c r="O56" s="71" t="s">
        <v>200</v>
      </c>
      <c r="P56" s="71" t="s">
        <v>201</v>
      </c>
      <c r="Q56" s="71" t="s">
        <v>202</v>
      </c>
      <c r="R56" s="71" t="s">
        <v>203</v>
      </c>
      <c r="S56" s="70" t="s">
        <v>204</v>
      </c>
      <c r="U56" s="49">
        <v>5</v>
      </c>
      <c r="V56" s="42"/>
    </row>
    <row r="57" spans="1:22" ht="13.5" customHeight="1">
      <c r="A57" s="39" t="s">
        <v>205</v>
      </c>
      <c r="B57" s="38">
        <v>1</v>
      </c>
      <c r="C57" s="38"/>
      <c r="D57" s="38"/>
      <c r="E57" s="38"/>
      <c r="F57" s="72">
        <f>SUM(B57:E57)</f>
        <v>1</v>
      </c>
      <c r="G57" s="36"/>
      <c r="H57" s="36"/>
      <c r="I57" s="36"/>
      <c r="J57" s="36"/>
      <c r="K57" s="36">
        <v>1</v>
      </c>
      <c r="L57" s="36"/>
      <c r="N57" s="37" t="s">
        <v>205</v>
      </c>
      <c r="O57" s="76">
        <v>3000000</v>
      </c>
      <c r="P57" s="76"/>
      <c r="Q57" s="76"/>
      <c r="R57" s="76"/>
      <c r="S57" s="77">
        <f>SUM(O57:R57)</f>
        <v>3000000</v>
      </c>
      <c r="V57" s="42"/>
    </row>
    <row r="58" spans="1:22" ht="13.5" customHeight="1">
      <c r="A58" s="39" t="s">
        <v>206</v>
      </c>
      <c r="B58" s="38"/>
      <c r="C58" s="38">
        <v>1</v>
      </c>
      <c r="D58" s="38"/>
      <c r="E58" s="38">
        <v>2</v>
      </c>
      <c r="F58" s="72">
        <f>SUM(B58:E58)</f>
        <v>3</v>
      </c>
      <c r="G58" s="36"/>
      <c r="H58" s="36"/>
      <c r="I58" s="36"/>
      <c r="J58" s="36"/>
      <c r="K58" s="36"/>
      <c r="L58" s="36"/>
      <c r="N58" s="37" t="s">
        <v>206</v>
      </c>
      <c r="O58" s="76" t="s">
        <v>216</v>
      </c>
      <c r="P58" s="76">
        <v>1140000</v>
      </c>
      <c r="Q58" s="76"/>
      <c r="R58" s="76">
        <v>250000</v>
      </c>
      <c r="S58" s="77">
        <f>SUM(O58:R58)</f>
        <v>1390000</v>
      </c>
      <c r="T58" s="43"/>
      <c r="V58" s="42"/>
    </row>
    <row r="59" spans="1:22" ht="13.5" customHeight="1">
      <c r="A59" s="39" t="s">
        <v>207</v>
      </c>
      <c r="B59" s="38"/>
      <c r="C59" s="38">
        <v>1</v>
      </c>
      <c r="D59" s="38"/>
      <c r="E59" s="38"/>
      <c r="F59" s="72">
        <f>SUM(B59:E59)</f>
        <v>1</v>
      </c>
      <c r="G59" s="36"/>
      <c r="H59" s="36"/>
      <c r="I59" s="36"/>
      <c r="J59" s="36"/>
      <c r="K59" s="36"/>
      <c r="L59" s="36"/>
      <c r="N59" s="37" t="s">
        <v>207</v>
      </c>
      <c r="O59" s="76"/>
      <c r="P59" s="76">
        <v>11512</v>
      </c>
      <c r="Q59" s="76"/>
      <c r="R59" s="76"/>
      <c r="S59" s="77">
        <f>SUM(O59:R59)</f>
        <v>11512</v>
      </c>
      <c r="V59" s="42"/>
    </row>
    <row r="60" spans="1:22" ht="13.5" customHeight="1">
      <c r="A60" s="39" t="s">
        <v>208</v>
      </c>
      <c r="B60" s="38"/>
      <c r="C60" s="38"/>
      <c r="D60" s="38"/>
      <c r="E60" s="38"/>
      <c r="F60" s="72">
        <f>SUM(B60:E60)</f>
        <v>0</v>
      </c>
      <c r="G60" s="36"/>
      <c r="H60" s="36"/>
      <c r="I60" s="36"/>
      <c r="J60" s="36"/>
      <c r="K60" s="36"/>
      <c r="L60" s="36"/>
      <c r="N60" s="37" t="s">
        <v>208</v>
      </c>
      <c r="O60" s="76"/>
      <c r="P60" s="76"/>
      <c r="Q60" s="76"/>
      <c r="R60" s="76"/>
      <c r="S60" s="77">
        <f>SUM(O60:R60)</f>
        <v>0</v>
      </c>
      <c r="T60" s="43"/>
      <c r="V60" s="42"/>
    </row>
    <row r="61" spans="1:22" ht="13.5" customHeight="1">
      <c r="A61" s="73" t="s">
        <v>211</v>
      </c>
      <c r="B61" s="74">
        <f>SUM(B57:B60)</f>
        <v>1</v>
      </c>
      <c r="C61" s="74">
        <f>SUM(C57:C60)</f>
        <v>2</v>
      </c>
      <c r="D61" s="74">
        <f>SUM(D57:D60)</f>
        <v>0</v>
      </c>
      <c r="E61" s="74">
        <f>SUM(E57:E60)</f>
        <v>2</v>
      </c>
      <c r="F61" s="75">
        <f>SUM(F57:F60)</f>
        <v>5</v>
      </c>
      <c r="G61" s="46"/>
      <c r="H61" s="46"/>
      <c r="I61" s="46"/>
      <c r="J61" s="46"/>
      <c r="K61" s="46"/>
      <c r="L61" s="46"/>
      <c r="N61" s="78" t="s">
        <v>210</v>
      </c>
      <c r="O61" s="79"/>
      <c r="P61" s="79"/>
      <c r="Q61" s="79"/>
      <c r="R61" s="79"/>
      <c r="S61" s="79">
        <v>7080000</v>
      </c>
      <c r="V61" s="42"/>
    </row>
    <row r="62" spans="1:22" ht="13.5" customHeight="1">
      <c r="N62" s="80" t="s">
        <v>219</v>
      </c>
      <c r="O62" s="81">
        <f>SUM(O57:O61)</f>
        <v>3000000</v>
      </c>
      <c r="P62" s="81">
        <f>SUM(P57:P61)</f>
        <v>1151512</v>
      </c>
      <c r="Q62" s="81">
        <f>SUM(Q57:Q61)</f>
        <v>0</v>
      </c>
      <c r="R62" s="81">
        <f>SUM(R57:R61)</f>
        <v>250000</v>
      </c>
      <c r="S62" s="81">
        <f>SUM(S57:S61)</f>
        <v>11481512</v>
      </c>
      <c r="T62" s="43"/>
      <c r="V62" s="42"/>
    </row>
    <row r="63" spans="1:22" ht="13.5" customHeight="1">
      <c r="N63" s="82" t="s">
        <v>213</v>
      </c>
      <c r="O63" s="83">
        <f>O62-O61</f>
        <v>3000000</v>
      </c>
      <c r="P63" s="83">
        <f>P62-P61</f>
        <v>1151512</v>
      </c>
      <c r="Q63" s="83">
        <f>Q62-Q61</f>
        <v>0</v>
      </c>
      <c r="R63" s="83">
        <f>R62-R61</f>
        <v>250000</v>
      </c>
      <c r="S63" s="84">
        <f>S62-S61</f>
        <v>4401512</v>
      </c>
      <c r="V63" s="42"/>
    </row>
    <row r="64" spans="1:22" ht="13.5" customHeight="1">
      <c r="P64" s="43"/>
      <c r="Q64" s="43"/>
      <c r="R64" s="43"/>
      <c r="S64" s="43"/>
      <c r="T64" s="43"/>
      <c r="V64" s="42"/>
    </row>
    <row r="65" spans="1:22" ht="13.5" customHeight="1">
      <c r="A65" s="33"/>
      <c r="B65" s="33"/>
      <c r="C65" s="33"/>
      <c r="D65" s="33"/>
      <c r="E65" s="33"/>
      <c r="F65" s="33"/>
      <c r="N65" s="33"/>
      <c r="O65" s="33"/>
      <c r="P65" s="33"/>
      <c r="Q65" s="33"/>
      <c r="R65" s="33"/>
      <c r="S65" s="33"/>
      <c r="V65" s="42"/>
    </row>
    <row r="66" spans="1:22" ht="13.5" customHeight="1">
      <c r="V66" s="42"/>
    </row>
    <row r="67" spans="1:22" ht="13.5" customHeight="1">
      <c r="A67" s="147" t="s">
        <v>187</v>
      </c>
      <c r="B67" s="147"/>
      <c r="C67" s="147"/>
      <c r="D67" s="147"/>
      <c r="E67" s="147"/>
      <c r="F67" s="147"/>
      <c r="G67" s="88"/>
      <c r="H67" s="88"/>
      <c r="I67" s="88"/>
      <c r="J67" s="88"/>
      <c r="K67" s="88"/>
      <c r="L67" s="88"/>
      <c r="N67" s="147" t="s">
        <v>192</v>
      </c>
      <c r="O67" s="147"/>
      <c r="P67" s="147"/>
      <c r="Q67" s="147"/>
      <c r="R67" s="147"/>
      <c r="S67" s="147"/>
      <c r="V67" s="42"/>
    </row>
    <row r="68" spans="1:22" ht="13.5" customHeight="1">
      <c r="A68" s="146" t="s">
        <v>221</v>
      </c>
      <c r="B68" s="146"/>
      <c r="C68" s="146"/>
      <c r="D68" s="146"/>
      <c r="E68" s="146"/>
      <c r="F68" s="146"/>
      <c r="G68" s="89"/>
      <c r="H68" s="89"/>
      <c r="I68" s="89"/>
      <c r="J68" s="89"/>
      <c r="K68" s="89"/>
      <c r="L68" s="89"/>
      <c r="N68" s="146" t="s">
        <v>221</v>
      </c>
      <c r="O68" s="146"/>
      <c r="P68" s="146"/>
      <c r="Q68" s="146"/>
      <c r="R68" s="146"/>
      <c r="S68" s="146"/>
      <c r="V68" s="42"/>
    </row>
    <row r="69" spans="1:22" ht="13.5" customHeight="1">
      <c r="A69" s="70" t="s">
        <v>193</v>
      </c>
      <c r="B69" s="71" t="s">
        <v>194</v>
      </c>
      <c r="C69" s="71" t="s">
        <v>195</v>
      </c>
      <c r="D69" s="71" t="s">
        <v>196</v>
      </c>
      <c r="E69" s="71" t="s">
        <v>197</v>
      </c>
      <c r="F69" s="71" t="s">
        <v>198</v>
      </c>
      <c r="G69" s="90"/>
      <c r="H69" s="90"/>
      <c r="I69" s="90"/>
      <c r="J69" s="90"/>
      <c r="K69" s="90"/>
      <c r="L69" s="90"/>
      <c r="N69" s="70" t="s">
        <v>199</v>
      </c>
      <c r="O69" s="71" t="s">
        <v>200</v>
      </c>
      <c r="P69" s="71" t="s">
        <v>201</v>
      </c>
      <c r="Q69" s="71" t="s">
        <v>202</v>
      </c>
      <c r="R69" s="71" t="s">
        <v>203</v>
      </c>
      <c r="S69" s="70" t="s">
        <v>204</v>
      </c>
      <c r="U69" s="49">
        <v>6</v>
      </c>
      <c r="V69" s="42"/>
    </row>
    <row r="70" spans="1:22" ht="13.5" customHeight="1">
      <c r="A70" s="39" t="s">
        <v>205</v>
      </c>
      <c r="B70" s="38"/>
      <c r="C70" s="38"/>
      <c r="D70" s="38"/>
      <c r="E70" s="38"/>
      <c r="F70" s="72">
        <f>SUM(B70:E70)</f>
        <v>0</v>
      </c>
      <c r="G70" s="36"/>
      <c r="H70" s="36"/>
      <c r="I70" s="36"/>
      <c r="J70" s="36"/>
      <c r="K70" s="36"/>
      <c r="L70" s="36"/>
      <c r="N70" s="37" t="s">
        <v>205</v>
      </c>
      <c r="O70" s="76" t="s">
        <v>216</v>
      </c>
      <c r="P70" s="76"/>
      <c r="Q70" s="76"/>
      <c r="R70" s="76"/>
      <c r="S70" s="77">
        <f>SUM(O70:R70)</f>
        <v>0</v>
      </c>
      <c r="V70" s="42"/>
    </row>
    <row r="71" spans="1:22" ht="13.5" customHeight="1">
      <c r="A71" s="39" t="s">
        <v>206</v>
      </c>
      <c r="B71" s="38">
        <v>2</v>
      </c>
      <c r="C71" s="38">
        <v>3</v>
      </c>
      <c r="D71" s="38">
        <v>1</v>
      </c>
      <c r="E71" s="38"/>
      <c r="F71" s="72">
        <f>SUM(B71:E71)</f>
        <v>6</v>
      </c>
      <c r="G71" s="36"/>
      <c r="H71" s="36">
        <v>2</v>
      </c>
      <c r="I71" s="36"/>
      <c r="J71" s="36"/>
      <c r="K71" s="36"/>
      <c r="L71" s="36"/>
      <c r="N71" s="37" t="s">
        <v>206</v>
      </c>
      <c r="O71" s="76">
        <v>1754500</v>
      </c>
      <c r="P71" s="76">
        <v>2390000</v>
      </c>
      <c r="Q71" s="76">
        <v>420000</v>
      </c>
      <c r="R71" s="76"/>
      <c r="S71" s="77">
        <f>SUM(O71:R71)</f>
        <v>4564500</v>
      </c>
      <c r="V71" s="42"/>
    </row>
    <row r="72" spans="1:22" ht="13.5" customHeight="1">
      <c r="A72" s="39" t="s">
        <v>207</v>
      </c>
      <c r="B72" s="38"/>
      <c r="C72" s="38"/>
      <c r="D72" s="38"/>
      <c r="E72" s="38"/>
      <c r="F72" s="72">
        <f>SUM(B72:E72)</f>
        <v>0</v>
      </c>
      <c r="G72" s="36"/>
      <c r="H72" s="36"/>
      <c r="I72" s="36"/>
      <c r="J72" s="36"/>
      <c r="K72" s="36"/>
      <c r="L72" s="36"/>
      <c r="N72" s="37" t="s">
        <v>207</v>
      </c>
      <c r="O72" s="76"/>
      <c r="P72" s="76"/>
      <c r="Q72" s="76"/>
      <c r="R72" s="76"/>
      <c r="S72" s="77">
        <f>SUM(O72:R72)</f>
        <v>0</v>
      </c>
      <c r="V72" s="42"/>
    </row>
    <row r="73" spans="1:22" ht="13.5" customHeight="1">
      <c r="A73" s="39" t="s">
        <v>208</v>
      </c>
      <c r="B73" s="38"/>
      <c r="C73" s="38"/>
      <c r="D73" s="38"/>
      <c r="E73" s="38"/>
      <c r="F73" s="72">
        <f>SUM(B73:E73)</f>
        <v>0</v>
      </c>
      <c r="G73" s="36"/>
      <c r="H73" s="36"/>
      <c r="I73" s="36"/>
      <c r="J73" s="36"/>
      <c r="K73" s="36"/>
      <c r="L73" s="36"/>
      <c r="N73" s="37" t="s">
        <v>208</v>
      </c>
      <c r="O73" s="76"/>
      <c r="P73" s="76"/>
      <c r="Q73" s="76"/>
      <c r="R73" s="76"/>
      <c r="S73" s="77">
        <f>SUM(O73:R73)</f>
        <v>0</v>
      </c>
      <c r="V73" s="42"/>
    </row>
    <row r="74" spans="1:22" ht="13.5" customHeight="1">
      <c r="A74" s="73" t="s">
        <v>211</v>
      </c>
      <c r="B74" s="74">
        <f>SUM(B70:B73)</f>
        <v>2</v>
      </c>
      <c r="C74" s="74">
        <f>SUM(C70:C73)</f>
        <v>3</v>
      </c>
      <c r="D74" s="74">
        <f>SUM(D70:D73)</f>
        <v>1</v>
      </c>
      <c r="E74" s="74">
        <f>SUM(E70:E73)</f>
        <v>0</v>
      </c>
      <c r="F74" s="75">
        <f>SUM(F70:F73)</f>
        <v>6</v>
      </c>
      <c r="G74" s="46"/>
      <c r="H74" s="46"/>
      <c r="I74" s="46"/>
      <c r="J74" s="46"/>
      <c r="K74" s="46"/>
      <c r="L74" s="46"/>
      <c r="N74" s="78" t="s">
        <v>210</v>
      </c>
      <c r="O74" s="79"/>
      <c r="P74" s="79"/>
      <c r="Q74" s="79"/>
      <c r="R74" s="79"/>
      <c r="S74" s="79"/>
      <c r="V74" s="42"/>
    </row>
    <row r="75" spans="1:22" ht="13.5" customHeight="1">
      <c r="A75" s="45"/>
      <c r="B75" s="46"/>
      <c r="C75" s="46"/>
      <c r="D75" s="46"/>
      <c r="E75" s="46"/>
      <c r="F75" s="46"/>
      <c r="G75" s="46"/>
      <c r="H75" s="46"/>
      <c r="I75" s="46"/>
      <c r="J75" s="46"/>
      <c r="K75" s="46"/>
      <c r="L75" s="46"/>
      <c r="N75" s="80" t="s">
        <v>219</v>
      </c>
      <c r="O75" s="81">
        <f>SUM(O70:O74)</f>
        <v>1754500</v>
      </c>
      <c r="P75" s="81">
        <f>SUM(P70:P74)</f>
        <v>2390000</v>
      </c>
      <c r="Q75" s="81">
        <f>SUM(Q70:Q74)</f>
        <v>420000</v>
      </c>
      <c r="R75" s="81">
        <f>SUM(R70:R74)</f>
        <v>0</v>
      </c>
      <c r="S75" s="81">
        <f>SUM(S70:S74)</f>
        <v>4564500</v>
      </c>
      <c r="V75" s="42"/>
    </row>
    <row r="76" spans="1:22" ht="13.5" customHeight="1">
      <c r="N76" s="82" t="s">
        <v>213</v>
      </c>
      <c r="O76" s="83">
        <f>O75-O74</f>
        <v>1754500</v>
      </c>
      <c r="P76" s="83">
        <f>P75-P74</f>
        <v>2390000</v>
      </c>
      <c r="Q76" s="83">
        <f>Q75-Q74</f>
        <v>420000</v>
      </c>
      <c r="R76" s="83">
        <f>R75-R74</f>
        <v>0</v>
      </c>
      <c r="S76" s="84">
        <f>S75-S74</f>
        <v>4564500</v>
      </c>
      <c r="V76" s="42"/>
    </row>
    <row r="77" spans="1:22" ht="13.5" customHeight="1">
      <c r="V77" s="42"/>
    </row>
    <row r="78" spans="1:22" ht="13.5" customHeight="1">
      <c r="A78" s="33"/>
      <c r="B78" s="33"/>
      <c r="C78" s="33"/>
      <c r="D78" s="33"/>
      <c r="E78" s="33"/>
      <c r="F78" s="33"/>
      <c r="N78" s="33"/>
      <c r="O78" s="33"/>
      <c r="P78" s="33"/>
      <c r="Q78" s="33"/>
      <c r="R78" s="33"/>
      <c r="S78" s="33"/>
    </row>
    <row r="80" spans="1:22" ht="13.5" customHeight="1">
      <c r="A80" s="147" t="s">
        <v>187</v>
      </c>
      <c r="B80" s="147"/>
      <c r="C80" s="147"/>
      <c r="D80" s="147"/>
      <c r="E80" s="147"/>
      <c r="F80" s="147"/>
      <c r="G80" s="88"/>
      <c r="H80" s="88"/>
      <c r="I80" s="88"/>
      <c r="J80" s="88"/>
      <c r="K80" s="88"/>
      <c r="L80" s="88"/>
      <c r="N80" s="147" t="s">
        <v>192</v>
      </c>
      <c r="O80" s="147"/>
      <c r="P80" s="147"/>
      <c r="Q80" s="147"/>
      <c r="R80" s="147"/>
      <c r="S80" s="147"/>
    </row>
    <row r="81" spans="1:21" ht="13.5" customHeight="1">
      <c r="A81" s="146" t="s">
        <v>222</v>
      </c>
      <c r="B81" s="146"/>
      <c r="C81" s="146"/>
      <c r="D81" s="146"/>
      <c r="E81" s="146"/>
      <c r="F81" s="146"/>
      <c r="G81" s="89"/>
      <c r="H81" s="89"/>
      <c r="I81" s="89"/>
      <c r="J81" s="89"/>
      <c r="K81" s="89"/>
      <c r="L81" s="89"/>
      <c r="N81" s="146" t="s">
        <v>222</v>
      </c>
      <c r="O81" s="146"/>
      <c r="P81" s="146"/>
      <c r="Q81" s="146"/>
      <c r="R81" s="146"/>
      <c r="S81" s="146"/>
    </row>
    <row r="82" spans="1:21" ht="13.5" customHeight="1">
      <c r="A82" s="70" t="s">
        <v>193</v>
      </c>
      <c r="B82" s="71" t="s">
        <v>194</v>
      </c>
      <c r="C82" s="71" t="s">
        <v>195</v>
      </c>
      <c r="D82" s="71" t="s">
        <v>196</v>
      </c>
      <c r="E82" s="71" t="s">
        <v>197</v>
      </c>
      <c r="F82" s="71" t="s">
        <v>198</v>
      </c>
      <c r="G82" s="90"/>
      <c r="H82" s="90"/>
      <c r="I82" s="90"/>
      <c r="J82" s="90"/>
      <c r="K82" s="90"/>
      <c r="L82" s="90"/>
      <c r="N82" s="70" t="s">
        <v>199</v>
      </c>
      <c r="O82" s="71" t="s">
        <v>200</v>
      </c>
      <c r="P82" s="71" t="s">
        <v>201</v>
      </c>
      <c r="Q82" s="71" t="s">
        <v>202</v>
      </c>
      <c r="R82" s="71" t="s">
        <v>203</v>
      </c>
      <c r="S82" s="70" t="s">
        <v>204</v>
      </c>
      <c r="U82" s="49">
        <v>7</v>
      </c>
    </row>
    <row r="83" spans="1:21" ht="13.5" customHeight="1">
      <c r="A83" s="39" t="s">
        <v>205</v>
      </c>
      <c r="B83" s="38"/>
      <c r="C83" s="38"/>
      <c r="D83" s="38"/>
      <c r="E83" s="38"/>
      <c r="F83" s="72">
        <f>SUM(B83:E83)</f>
        <v>0</v>
      </c>
      <c r="G83" s="36"/>
      <c r="H83" s="36"/>
      <c r="I83" s="36"/>
      <c r="J83" s="36"/>
      <c r="K83" s="36"/>
      <c r="L83" s="36"/>
      <c r="N83" s="37" t="s">
        <v>205</v>
      </c>
      <c r="O83" s="76" t="s">
        <v>216</v>
      </c>
      <c r="P83" s="76"/>
      <c r="Q83" s="76"/>
      <c r="R83" s="76"/>
      <c r="S83" s="77">
        <f>SUM(O83:R83)</f>
        <v>0</v>
      </c>
    </row>
    <row r="84" spans="1:21" ht="13.5" customHeight="1">
      <c r="A84" s="39" t="s">
        <v>206</v>
      </c>
      <c r="B84" s="38"/>
      <c r="C84" s="38"/>
      <c r="D84" s="38"/>
      <c r="E84" s="38"/>
      <c r="F84" s="72">
        <f>SUM(B84:E84)</f>
        <v>0</v>
      </c>
      <c r="G84" s="36"/>
      <c r="H84" s="36"/>
      <c r="I84" s="36"/>
      <c r="J84" s="36"/>
      <c r="K84" s="36"/>
      <c r="L84" s="36"/>
      <c r="N84" s="37" t="s">
        <v>206</v>
      </c>
      <c r="O84" s="76"/>
      <c r="P84" s="76"/>
      <c r="Q84" s="76"/>
      <c r="R84" s="76"/>
      <c r="S84" s="77">
        <f>SUM(O84:R84)</f>
        <v>0</v>
      </c>
    </row>
    <row r="85" spans="1:21" ht="13.5" customHeight="1">
      <c r="A85" s="39" t="s">
        <v>207</v>
      </c>
      <c r="B85" s="38"/>
      <c r="C85" s="38"/>
      <c r="D85" s="38"/>
      <c r="E85" s="38"/>
      <c r="F85" s="72">
        <f>SUM(B85:E85)</f>
        <v>0</v>
      </c>
      <c r="G85" s="36"/>
      <c r="H85" s="36"/>
      <c r="I85" s="36"/>
      <c r="J85" s="36"/>
      <c r="K85" s="36"/>
      <c r="L85" s="36"/>
      <c r="N85" s="37" t="s">
        <v>207</v>
      </c>
      <c r="O85" s="76"/>
      <c r="P85" s="76"/>
      <c r="Q85" s="76"/>
      <c r="R85" s="76"/>
      <c r="S85" s="77">
        <f>SUM(O85:R85)</f>
        <v>0</v>
      </c>
    </row>
    <row r="86" spans="1:21" ht="13.5" customHeight="1">
      <c r="A86" s="39" t="s">
        <v>208</v>
      </c>
      <c r="B86" s="38"/>
      <c r="C86" s="38"/>
      <c r="D86" s="38"/>
      <c r="E86" s="38"/>
      <c r="F86" s="72">
        <f>SUM(B86:E86)</f>
        <v>0</v>
      </c>
      <c r="G86" s="36"/>
      <c r="H86" s="36"/>
      <c r="I86" s="36"/>
      <c r="J86" s="36"/>
      <c r="K86" s="36"/>
      <c r="L86" s="36"/>
      <c r="N86" s="37" t="s">
        <v>208</v>
      </c>
      <c r="O86" s="76"/>
      <c r="P86" s="76"/>
      <c r="Q86" s="76"/>
      <c r="R86" s="76"/>
      <c r="S86" s="77">
        <f>SUM(O86:R86)</f>
        <v>0</v>
      </c>
    </row>
    <row r="87" spans="1:21" ht="13.5" customHeight="1">
      <c r="A87" s="73" t="s">
        <v>211</v>
      </c>
      <c r="B87" s="74">
        <f>SUM(B83:B86)</f>
        <v>0</v>
      </c>
      <c r="C87" s="74">
        <f>SUM(C83:C86)</f>
        <v>0</v>
      </c>
      <c r="D87" s="74">
        <f>SUM(D83:D86)</f>
        <v>0</v>
      </c>
      <c r="E87" s="74">
        <f>SUM(E83:E86)</f>
        <v>0</v>
      </c>
      <c r="F87" s="75">
        <f>SUM(F83:F86)</f>
        <v>0</v>
      </c>
      <c r="G87" s="46"/>
      <c r="H87" s="46"/>
      <c r="I87" s="46"/>
      <c r="J87" s="46"/>
      <c r="K87" s="46"/>
      <c r="L87" s="46"/>
      <c r="N87" s="78" t="s">
        <v>210</v>
      </c>
      <c r="O87" s="79"/>
      <c r="P87" s="79"/>
      <c r="Q87" s="79"/>
      <c r="R87" s="79"/>
      <c r="S87" s="79">
        <v>100000</v>
      </c>
    </row>
    <row r="88" spans="1:21" ht="13.5" customHeight="1">
      <c r="N88" s="80" t="s">
        <v>219</v>
      </c>
      <c r="O88" s="81">
        <f>SUM(O83:O87)</f>
        <v>0</v>
      </c>
      <c r="P88" s="81">
        <f>SUM(P83:P87)</f>
        <v>0</v>
      </c>
      <c r="Q88" s="81">
        <f>SUM(Q83:Q87)</f>
        <v>0</v>
      </c>
      <c r="R88" s="81">
        <f>SUM(R83:R87)</f>
        <v>0</v>
      </c>
      <c r="S88" s="81">
        <f>SUM(S83:S87)</f>
        <v>100000</v>
      </c>
    </row>
    <row r="89" spans="1:21" ht="13.5" customHeight="1">
      <c r="N89" s="82" t="s">
        <v>213</v>
      </c>
      <c r="O89" s="83">
        <f>O88-O87</f>
        <v>0</v>
      </c>
      <c r="P89" s="83">
        <f>P88-P87</f>
        <v>0</v>
      </c>
      <c r="Q89" s="83">
        <f>Q88-Q87</f>
        <v>0</v>
      </c>
      <c r="R89" s="83">
        <f>R88-R87</f>
        <v>0</v>
      </c>
      <c r="S89" s="84">
        <f>S88-S87</f>
        <v>0</v>
      </c>
    </row>
    <row r="91" spans="1:21" ht="13.5" customHeight="1">
      <c r="A91" s="33"/>
      <c r="B91" s="33"/>
      <c r="C91" s="33"/>
      <c r="D91" s="33"/>
      <c r="E91" s="33"/>
      <c r="F91" s="33"/>
      <c r="N91" s="33"/>
      <c r="O91" s="33"/>
      <c r="P91" s="33"/>
      <c r="Q91" s="33"/>
      <c r="R91" s="33"/>
      <c r="S91" s="33"/>
    </row>
    <row r="93" spans="1:21" ht="13.5" customHeight="1">
      <c r="A93" s="147" t="s">
        <v>187</v>
      </c>
      <c r="B93" s="147"/>
      <c r="C93" s="147"/>
      <c r="D93" s="147"/>
      <c r="E93" s="147"/>
      <c r="F93" s="147"/>
      <c r="G93" s="88"/>
      <c r="H93" s="88"/>
      <c r="I93" s="88"/>
      <c r="J93" s="88"/>
      <c r="K93" s="88"/>
      <c r="L93" s="88"/>
      <c r="N93" s="147" t="s">
        <v>192</v>
      </c>
      <c r="O93" s="147"/>
      <c r="P93" s="147"/>
      <c r="Q93" s="147"/>
      <c r="R93" s="147"/>
      <c r="S93" s="147"/>
    </row>
    <row r="94" spans="1:21" ht="13.5" customHeight="1">
      <c r="A94" s="146" t="s">
        <v>156</v>
      </c>
      <c r="B94" s="146"/>
      <c r="C94" s="146"/>
      <c r="D94" s="146"/>
      <c r="E94" s="146"/>
      <c r="F94" s="146"/>
      <c r="G94" s="89"/>
      <c r="H94" s="89"/>
      <c r="I94" s="89"/>
      <c r="J94" s="89"/>
      <c r="K94" s="89"/>
      <c r="L94" s="89"/>
      <c r="N94" s="146" t="s">
        <v>156</v>
      </c>
      <c r="O94" s="146"/>
      <c r="P94" s="146"/>
      <c r="Q94" s="146"/>
      <c r="R94" s="146"/>
      <c r="S94" s="146"/>
    </row>
    <row r="95" spans="1:21" ht="13.5" customHeight="1">
      <c r="A95" s="70" t="s">
        <v>193</v>
      </c>
      <c r="B95" s="71" t="s">
        <v>194</v>
      </c>
      <c r="C95" s="71" t="s">
        <v>195</v>
      </c>
      <c r="D95" s="71" t="s">
        <v>196</v>
      </c>
      <c r="E95" s="71" t="s">
        <v>197</v>
      </c>
      <c r="F95" s="71" t="s">
        <v>198</v>
      </c>
      <c r="G95" s="90"/>
      <c r="H95" s="90"/>
      <c r="I95" s="90"/>
      <c r="J95" s="90"/>
      <c r="K95" s="90"/>
      <c r="L95" s="90"/>
      <c r="N95" s="70" t="s">
        <v>199</v>
      </c>
      <c r="O95" s="71" t="s">
        <v>200</v>
      </c>
      <c r="P95" s="71" t="s">
        <v>201</v>
      </c>
      <c r="Q95" s="71" t="s">
        <v>202</v>
      </c>
      <c r="R95" s="71" t="s">
        <v>203</v>
      </c>
      <c r="S95" s="70" t="s">
        <v>204</v>
      </c>
      <c r="U95" s="49">
        <v>8</v>
      </c>
    </row>
    <row r="96" spans="1:21" ht="13.5" customHeight="1">
      <c r="A96" s="39" t="s">
        <v>205</v>
      </c>
      <c r="B96" s="38"/>
      <c r="C96" s="38">
        <v>1</v>
      </c>
      <c r="D96" s="38"/>
      <c r="E96" s="38"/>
      <c r="F96" s="72">
        <f>SUM(B96:E96)</f>
        <v>1</v>
      </c>
      <c r="G96" s="36"/>
      <c r="H96" s="36"/>
      <c r="I96" s="36"/>
      <c r="J96" s="36"/>
      <c r="K96" s="36"/>
      <c r="L96" s="36"/>
      <c r="N96" s="37" t="s">
        <v>205</v>
      </c>
      <c r="O96" s="76"/>
      <c r="P96" s="76">
        <v>3700000</v>
      </c>
      <c r="Q96" s="76"/>
      <c r="R96" s="76"/>
      <c r="S96" s="77">
        <f>SUM(O96:R96)</f>
        <v>3700000</v>
      </c>
      <c r="T96" s="50"/>
    </row>
    <row r="97" spans="1:21" ht="13.5" customHeight="1">
      <c r="A97" s="39" t="s">
        <v>206</v>
      </c>
      <c r="B97" s="38">
        <v>1</v>
      </c>
      <c r="C97" s="38">
        <v>2</v>
      </c>
      <c r="D97" s="38">
        <v>5</v>
      </c>
      <c r="E97" s="38">
        <v>1</v>
      </c>
      <c r="F97" s="72">
        <f>SUM(B97:E97)</f>
        <v>9</v>
      </c>
      <c r="G97" s="36"/>
      <c r="H97" s="36">
        <v>1</v>
      </c>
      <c r="I97" s="36"/>
      <c r="J97" s="36"/>
      <c r="K97" s="36"/>
      <c r="L97" s="36"/>
      <c r="N97" s="37" t="s">
        <v>206</v>
      </c>
      <c r="O97" s="76">
        <v>269322</v>
      </c>
      <c r="P97" s="76">
        <v>2800000</v>
      </c>
      <c r="Q97" s="76">
        <v>2411372.08</v>
      </c>
      <c r="R97" s="76">
        <v>1500000</v>
      </c>
      <c r="S97" s="77">
        <f>SUM(O97:R97)</f>
        <v>6980694.0800000001</v>
      </c>
      <c r="T97" s="50"/>
    </row>
    <row r="98" spans="1:21" ht="13.5" customHeight="1">
      <c r="A98" s="39" t="s">
        <v>207</v>
      </c>
      <c r="B98" s="38"/>
      <c r="C98" s="38"/>
      <c r="D98" s="38"/>
      <c r="E98" s="38"/>
      <c r="F98" s="72">
        <f>SUM(B98:E98)</f>
        <v>0</v>
      </c>
      <c r="G98" s="36"/>
      <c r="H98" s="36"/>
      <c r="I98" s="36"/>
      <c r="J98" s="36"/>
      <c r="K98" s="36"/>
      <c r="L98" s="36"/>
      <c r="N98" s="37" t="s">
        <v>207</v>
      </c>
      <c r="O98" s="76"/>
      <c r="P98" s="76"/>
      <c r="Q98" s="76"/>
      <c r="R98" s="76"/>
      <c r="S98" s="77">
        <f>SUM(O98:R98)</f>
        <v>0</v>
      </c>
      <c r="T98" s="50"/>
    </row>
    <row r="99" spans="1:21" ht="13.5" customHeight="1">
      <c r="A99" s="39" t="s">
        <v>208</v>
      </c>
      <c r="B99" s="38"/>
      <c r="C99" s="38"/>
      <c r="D99" s="38"/>
      <c r="E99" s="38"/>
      <c r="F99" s="72">
        <f>SUM(B99:E99)</f>
        <v>0</v>
      </c>
      <c r="G99" s="36"/>
      <c r="H99" s="36"/>
      <c r="I99" s="36"/>
      <c r="J99" s="36"/>
      <c r="K99" s="36"/>
      <c r="L99" s="36"/>
      <c r="N99" s="37" t="s">
        <v>208</v>
      </c>
      <c r="O99" s="76"/>
      <c r="P99" s="76"/>
      <c r="Q99" s="76"/>
      <c r="R99" s="76"/>
      <c r="S99" s="77">
        <f>SUM(O99:R99)</f>
        <v>0</v>
      </c>
      <c r="T99" s="50"/>
    </row>
    <row r="100" spans="1:21" ht="13.5" customHeight="1">
      <c r="A100" s="73" t="s">
        <v>211</v>
      </c>
      <c r="B100" s="74">
        <f>SUM(B96:B99)</f>
        <v>1</v>
      </c>
      <c r="C100" s="74">
        <f>SUM(C96:C99)</f>
        <v>3</v>
      </c>
      <c r="D100" s="74">
        <f>SUM(D96:D99)</f>
        <v>5</v>
      </c>
      <c r="E100" s="74">
        <f>SUM(E96:E99)</f>
        <v>1</v>
      </c>
      <c r="F100" s="75">
        <f>SUM(F96:F99)</f>
        <v>10</v>
      </c>
      <c r="G100" s="46"/>
      <c r="H100" s="46"/>
      <c r="I100" s="46"/>
      <c r="J100" s="46"/>
      <c r="K100" s="46"/>
      <c r="L100" s="46"/>
      <c r="N100" s="78" t="s">
        <v>210</v>
      </c>
      <c r="O100" s="79"/>
      <c r="P100" s="79"/>
      <c r="Q100" s="79"/>
      <c r="R100" s="79"/>
      <c r="S100" s="79">
        <v>80000</v>
      </c>
      <c r="T100" s="51"/>
    </row>
    <row r="101" spans="1:21" ht="13.5" customHeight="1">
      <c r="N101" s="80" t="s">
        <v>219</v>
      </c>
      <c r="O101" s="81">
        <f>SUM(O96:O100)</f>
        <v>269322</v>
      </c>
      <c r="P101" s="81">
        <f>SUM(P96:P100)</f>
        <v>6500000</v>
      </c>
      <c r="Q101" s="81">
        <f>SUM(Q96:Q100)</f>
        <v>2411372.08</v>
      </c>
      <c r="R101" s="81">
        <f>SUM(R96:R100)</f>
        <v>1500000</v>
      </c>
      <c r="S101" s="81">
        <f>SUM(S96:S100)</f>
        <v>10760694.08</v>
      </c>
    </row>
    <row r="102" spans="1:21" ht="13.5" customHeight="1">
      <c r="N102" s="82" t="s">
        <v>213</v>
      </c>
      <c r="O102" s="83">
        <f>O101-O100</f>
        <v>269322</v>
      </c>
      <c r="P102" s="83">
        <f>P101-P100</f>
        <v>6500000</v>
      </c>
      <c r="Q102" s="83">
        <f>Q101-Q100</f>
        <v>2411372.08</v>
      </c>
      <c r="R102" s="83">
        <f>R101-R100</f>
        <v>1500000</v>
      </c>
      <c r="S102" s="84">
        <f>S101-S100</f>
        <v>10680694.08</v>
      </c>
    </row>
    <row r="104" spans="1:21" ht="13.5" customHeight="1">
      <c r="A104" s="33"/>
      <c r="B104" s="33"/>
      <c r="C104" s="33"/>
      <c r="D104" s="33"/>
      <c r="E104" s="33"/>
      <c r="F104" s="33"/>
      <c r="N104" s="33"/>
      <c r="O104" s="33"/>
      <c r="P104" s="33"/>
      <c r="Q104" s="33"/>
      <c r="R104" s="33"/>
      <c r="S104" s="33"/>
    </row>
    <row r="106" spans="1:21" ht="13.5" customHeight="1">
      <c r="A106" s="147" t="s">
        <v>187</v>
      </c>
      <c r="B106" s="147"/>
      <c r="C106" s="147"/>
      <c r="D106" s="147"/>
      <c r="E106" s="147"/>
      <c r="F106" s="147"/>
      <c r="G106" s="88"/>
      <c r="H106" s="88"/>
      <c r="I106" s="88"/>
      <c r="J106" s="88"/>
      <c r="K106" s="88"/>
      <c r="L106" s="88"/>
      <c r="N106" s="147" t="s">
        <v>192</v>
      </c>
      <c r="O106" s="147"/>
      <c r="P106" s="147"/>
      <c r="Q106" s="147"/>
      <c r="R106" s="147"/>
      <c r="S106" s="147"/>
    </row>
    <row r="107" spans="1:21" ht="13.5" customHeight="1">
      <c r="A107" s="146" t="s">
        <v>223</v>
      </c>
      <c r="B107" s="146"/>
      <c r="C107" s="146"/>
      <c r="D107" s="146"/>
      <c r="E107" s="146"/>
      <c r="F107" s="146"/>
      <c r="G107" s="89"/>
      <c r="H107" s="89"/>
      <c r="I107" s="89"/>
      <c r="J107" s="89"/>
      <c r="K107" s="89"/>
      <c r="L107" s="89"/>
      <c r="N107" s="146" t="s">
        <v>223</v>
      </c>
      <c r="O107" s="146"/>
      <c r="P107" s="146"/>
      <c r="Q107" s="146"/>
      <c r="R107" s="146"/>
      <c r="S107" s="146"/>
    </row>
    <row r="108" spans="1:21" ht="13.5" customHeight="1">
      <c r="A108" s="70" t="s">
        <v>193</v>
      </c>
      <c r="B108" s="71" t="s">
        <v>194</v>
      </c>
      <c r="C108" s="71" t="s">
        <v>195</v>
      </c>
      <c r="D108" s="71" t="s">
        <v>196</v>
      </c>
      <c r="E108" s="71" t="s">
        <v>197</v>
      </c>
      <c r="F108" s="71" t="s">
        <v>198</v>
      </c>
      <c r="G108" s="90"/>
      <c r="H108" s="90"/>
      <c r="I108" s="90"/>
      <c r="J108" s="90"/>
      <c r="K108" s="90"/>
      <c r="L108" s="90"/>
      <c r="N108" s="70" t="s">
        <v>199</v>
      </c>
      <c r="O108" s="71" t="s">
        <v>200</v>
      </c>
      <c r="P108" s="71" t="s">
        <v>201</v>
      </c>
      <c r="Q108" s="71" t="s">
        <v>202</v>
      </c>
      <c r="R108" s="71" t="s">
        <v>203</v>
      </c>
      <c r="S108" s="70" t="s">
        <v>204</v>
      </c>
      <c r="U108" s="49">
        <v>9</v>
      </c>
    </row>
    <row r="109" spans="1:21" ht="13.5" customHeight="1">
      <c r="A109" s="39" t="s">
        <v>205</v>
      </c>
      <c r="B109" s="38"/>
      <c r="C109" s="38"/>
      <c r="D109" s="38"/>
      <c r="E109" s="38"/>
      <c r="F109" s="72">
        <f>SUM(B109:E109)</f>
        <v>0</v>
      </c>
      <c r="G109" s="36"/>
      <c r="H109" s="36"/>
      <c r="I109" s="36"/>
      <c r="J109" s="36"/>
      <c r="K109" s="36"/>
      <c r="L109" s="36"/>
      <c r="N109" s="37" t="s">
        <v>205</v>
      </c>
      <c r="O109" s="76" t="s">
        <v>216</v>
      </c>
      <c r="P109" s="76"/>
      <c r="Q109" s="76"/>
      <c r="R109" s="76"/>
      <c r="S109" s="77">
        <f>SUM(O109:R109)</f>
        <v>0</v>
      </c>
    </row>
    <row r="110" spans="1:21" ht="13.5" customHeight="1">
      <c r="A110" s="39" t="s">
        <v>206</v>
      </c>
      <c r="B110" s="38"/>
      <c r="C110" s="38">
        <v>4</v>
      </c>
      <c r="D110" s="38"/>
      <c r="E110" s="38">
        <v>1</v>
      </c>
      <c r="F110" s="72">
        <f>SUM(B110:E110)</f>
        <v>5</v>
      </c>
      <c r="G110" s="36"/>
      <c r="H110" s="36"/>
      <c r="I110" s="36"/>
      <c r="J110" s="36"/>
      <c r="K110" s="36"/>
      <c r="L110" s="36"/>
      <c r="N110" s="37" t="s">
        <v>206</v>
      </c>
      <c r="O110" s="76" t="s">
        <v>216</v>
      </c>
      <c r="P110" s="76">
        <v>3490400</v>
      </c>
      <c r="Q110" s="76" t="s">
        <v>216</v>
      </c>
      <c r="R110" s="76">
        <v>1120000</v>
      </c>
      <c r="S110" s="77">
        <f>SUM(O110:R110)</f>
        <v>4610400</v>
      </c>
    </row>
    <row r="111" spans="1:21" ht="13.5" customHeight="1">
      <c r="A111" s="39" t="s">
        <v>207</v>
      </c>
      <c r="B111" s="38">
        <v>1</v>
      </c>
      <c r="C111" s="38">
        <v>1</v>
      </c>
      <c r="D111" s="38"/>
      <c r="E111" s="38"/>
      <c r="F111" s="72">
        <f>SUM(B111:E111)</f>
        <v>2</v>
      </c>
      <c r="G111" s="36"/>
      <c r="H111" s="36"/>
      <c r="I111" s="36">
        <v>1</v>
      </c>
      <c r="J111" s="36"/>
      <c r="K111" s="36"/>
      <c r="L111" s="36"/>
      <c r="N111" s="37" t="s">
        <v>207</v>
      </c>
      <c r="O111" s="76">
        <v>108000</v>
      </c>
      <c r="P111" s="76">
        <v>83400</v>
      </c>
      <c r="Q111" s="76"/>
      <c r="R111" s="76"/>
      <c r="S111" s="77">
        <f>SUM(O111:R111)</f>
        <v>191400</v>
      </c>
    </row>
    <row r="112" spans="1:21" ht="13.5" customHeight="1">
      <c r="A112" s="39" t="s">
        <v>208</v>
      </c>
      <c r="B112" s="38"/>
      <c r="C112" s="38"/>
      <c r="D112" s="38"/>
      <c r="E112" s="38"/>
      <c r="F112" s="72">
        <f>SUM(B112:E112)</f>
        <v>0</v>
      </c>
      <c r="G112" s="36"/>
      <c r="H112" s="36"/>
      <c r="I112" s="36"/>
      <c r="J112" s="36"/>
      <c r="K112" s="36"/>
      <c r="L112" s="36"/>
      <c r="N112" s="37" t="s">
        <v>208</v>
      </c>
      <c r="O112" s="76"/>
      <c r="P112" s="76"/>
      <c r="Q112" s="76"/>
      <c r="R112" s="76"/>
      <c r="S112" s="77">
        <f>SUM(O112:R112)</f>
        <v>0</v>
      </c>
    </row>
    <row r="113" spans="1:21" ht="13.5" customHeight="1">
      <c r="A113" s="73" t="s">
        <v>211</v>
      </c>
      <c r="B113" s="74">
        <f>SUM(B109:B112)</f>
        <v>1</v>
      </c>
      <c r="C113" s="74">
        <f>SUM(C109:C112)</f>
        <v>5</v>
      </c>
      <c r="D113" s="74">
        <f>SUM(D109:D112)</f>
        <v>0</v>
      </c>
      <c r="E113" s="74">
        <f>SUM(E109:E112)</f>
        <v>1</v>
      </c>
      <c r="F113" s="75">
        <f>SUM(F109:F112)</f>
        <v>7</v>
      </c>
      <c r="G113" s="46"/>
      <c r="H113" s="46"/>
      <c r="I113" s="46"/>
      <c r="J113" s="46"/>
      <c r="K113" s="46"/>
      <c r="L113" s="46"/>
      <c r="N113" s="78" t="s">
        <v>210</v>
      </c>
      <c r="O113" s="79"/>
      <c r="P113" s="79"/>
      <c r="Q113" s="79"/>
      <c r="R113" s="79"/>
      <c r="S113" s="79"/>
    </row>
    <row r="114" spans="1:21" ht="13.5" customHeight="1">
      <c r="N114" s="80" t="s">
        <v>219</v>
      </c>
      <c r="O114" s="81">
        <f>SUM(O109:O113)</f>
        <v>108000</v>
      </c>
      <c r="P114" s="81">
        <f>SUM(P109:P113)</f>
        <v>3573800</v>
      </c>
      <c r="Q114" s="81">
        <f>SUM(Q109:Q113)</f>
        <v>0</v>
      </c>
      <c r="R114" s="81">
        <f>SUM(R109:R113)</f>
        <v>1120000</v>
      </c>
      <c r="S114" s="81">
        <f>SUM(S109:S113)</f>
        <v>4801800</v>
      </c>
    </row>
    <row r="115" spans="1:21" ht="13.5" customHeight="1">
      <c r="N115" s="82" t="s">
        <v>213</v>
      </c>
      <c r="O115" s="83">
        <f>O114-O113</f>
        <v>108000</v>
      </c>
      <c r="P115" s="83">
        <f>P114-P113</f>
        <v>3573800</v>
      </c>
      <c r="Q115" s="83">
        <f>Q114-Q113</f>
        <v>0</v>
      </c>
      <c r="R115" s="83">
        <f>R114-R113</f>
        <v>1120000</v>
      </c>
      <c r="S115" s="84">
        <f>S114-S113</f>
        <v>4801800</v>
      </c>
    </row>
    <row r="117" spans="1:21" ht="13.5" customHeight="1">
      <c r="A117" s="33"/>
      <c r="B117" s="33"/>
      <c r="C117" s="33"/>
      <c r="D117" s="33"/>
      <c r="E117" s="33"/>
      <c r="F117" s="33"/>
      <c r="N117" s="33"/>
      <c r="O117" s="33"/>
      <c r="P117" s="33"/>
      <c r="Q117" s="33"/>
      <c r="R117" s="33"/>
      <c r="S117" s="33"/>
    </row>
    <row r="119" spans="1:21" ht="13.5" customHeight="1">
      <c r="A119" s="147" t="s">
        <v>187</v>
      </c>
      <c r="B119" s="147"/>
      <c r="C119" s="147"/>
      <c r="D119" s="147"/>
      <c r="E119" s="147"/>
      <c r="F119" s="147"/>
      <c r="G119" s="88"/>
      <c r="H119" s="88"/>
      <c r="I119" s="88"/>
      <c r="J119" s="88"/>
      <c r="K119" s="88"/>
      <c r="L119" s="88"/>
      <c r="N119" s="147" t="s">
        <v>192</v>
      </c>
      <c r="O119" s="147"/>
      <c r="P119" s="147"/>
      <c r="Q119" s="147"/>
      <c r="R119" s="147"/>
      <c r="S119" s="147"/>
    </row>
    <row r="120" spans="1:21" ht="13.5" customHeight="1">
      <c r="A120" s="146" t="s">
        <v>224</v>
      </c>
      <c r="B120" s="146"/>
      <c r="C120" s="146"/>
      <c r="D120" s="146"/>
      <c r="E120" s="146"/>
      <c r="F120" s="146"/>
      <c r="G120" s="89"/>
      <c r="H120" s="89"/>
      <c r="I120" s="89"/>
      <c r="J120" s="89"/>
      <c r="K120" s="89"/>
      <c r="L120" s="89"/>
      <c r="N120" s="146" t="s">
        <v>224</v>
      </c>
      <c r="O120" s="146"/>
      <c r="P120" s="146"/>
      <c r="Q120" s="146"/>
      <c r="R120" s="146"/>
      <c r="S120" s="146"/>
    </row>
    <row r="121" spans="1:21" ht="13.5" customHeight="1">
      <c r="A121" s="70" t="s">
        <v>193</v>
      </c>
      <c r="B121" s="71" t="s">
        <v>194</v>
      </c>
      <c r="C121" s="71" t="s">
        <v>195</v>
      </c>
      <c r="D121" s="71" t="s">
        <v>196</v>
      </c>
      <c r="E121" s="71" t="s">
        <v>197</v>
      </c>
      <c r="F121" s="71" t="s">
        <v>198</v>
      </c>
      <c r="G121" s="90"/>
      <c r="H121" s="90"/>
      <c r="I121" s="90"/>
      <c r="J121" s="90"/>
      <c r="K121" s="90"/>
      <c r="L121" s="90"/>
      <c r="N121" s="70" t="s">
        <v>199</v>
      </c>
      <c r="O121" s="71" t="s">
        <v>200</v>
      </c>
      <c r="P121" s="71" t="s">
        <v>201</v>
      </c>
      <c r="Q121" s="71" t="s">
        <v>202</v>
      </c>
      <c r="R121" s="71" t="s">
        <v>203</v>
      </c>
      <c r="S121" s="70" t="s">
        <v>204</v>
      </c>
      <c r="U121" s="49">
        <v>10</v>
      </c>
    </row>
    <row r="122" spans="1:21" ht="13.5" customHeight="1">
      <c r="A122" s="39" t="s">
        <v>205</v>
      </c>
      <c r="B122" s="38">
        <v>1</v>
      </c>
      <c r="C122" s="38"/>
      <c r="D122" s="38">
        <v>1</v>
      </c>
      <c r="E122" s="38"/>
      <c r="F122" s="72">
        <f>SUM(B122:E122)</f>
        <v>2</v>
      </c>
      <c r="G122" s="36"/>
      <c r="H122" s="36"/>
      <c r="I122" s="36"/>
      <c r="J122" s="36"/>
      <c r="K122" s="36">
        <v>1</v>
      </c>
      <c r="L122" s="36"/>
      <c r="N122" s="37" t="s">
        <v>205</v>
      </c>
      <c r="O122" s="76"/>
      <c r="P122" s="76"/>
      <c r="Q122" s="76"/>
      <c r="R122" s="76"/>
      <c r="S122" s="77">
        <f>SUM(O122:R122)</f>
        <v>0</v>
      </c>
    </row>
    <row r="123" spans="1:21" ht="13.5" customHeight="1">
      <c r="A123" s="39" t="s">
        <v>206</v>
      </c>
      <c r="B123" s="38" t="s">
        <v>216</v>
      </c>
      <c r="C123" s="38"/>
      <c r="D123" s="38"/>
      <c r="E123" s="38"/>
      <c r="F123" s="72">
        <f>SUM(B123:E123)</f>
        <v>0</v>
      </c>
      <c r="G123" s="36"/>
      <c r="H123" s="36"/>
      <c r="I123" s="36"/>
      <c r="J123" s="36"/>
      <c r="K123" s="36"/>
      <c r="L123" s="36"/>
      <c r="N123" s="37" t="s">
        <v>206</v>
      </c>
      <c r="O123" s="76">
        <v>1530000</v>
      </c>
      <c r="P123" s="76"/>
      <c r="Q123" s="76">
        <v>500000</v>
      </c>
      <c r="R123" s="76"/>
      <c r="S123" s="77">
        <f>SUM(O123:R123)</f>
        <v>2030000</v>
      </c>
    </row>
    <row r="124" spans="1:21" ht="13.5" customHeight="1">
      <c r="A124" s="39" t="s">
        <v>207</v>
      </c>
      <c r="B124" s="38"/>
      <c r="C124" s="38"/>
      <c r="D124" s="38"/>
      <c r="E124" s="38"/>
      <c r="F124" s="72">
        <f>SUM(B124:E124)</f>
        <v>0</v>
      </c>
      <c r="G124" s="36"/>
      <c r="H124" s="36"/>
      <c r="I124" s="36"/>
      <c r="J124" s="36"/>
      <c r="K124" s="36"/>
      <c r="L124" s="36"/>
      <c r="N124" s="37" t="s">
        <v>207</v>
      </c>
      <c r="O124" s="76"/>
      <c r="P124" s="76"/>
      <c r="Q124" s="76"/>
      <c r="R124" s="76"/>
      <c r="S124" s="77">
        <f>SUM(O124:R124)</f>
        <v>0</v>
      </c>
    </row>
    <row r="125" spans="1:21" ht="13.5" customHeight="1">
      <c r="A125" s="39" t="s">
        <v>208</v>
      </c>
      <c r="B125" s="38"/>
      <c r="C125" s="38"/>
      <c r="D125" s="38"/>
      <c r="E125" s="38"/>
      <c r="F125" s="72">
        <f>SUM(B125:E125)</f>
        <v>0</v>
      </c>
      <c r="G125" s="36"/>
      <c r="H125" s="36"/>
      <c r="I125" s="36"/>
      <c r="J125" s="36"/>
      <c r="K125" s="36"/>
      <c r="L125" s="36"/>
      <c r="N125" s="37" t="s">
        <v>208</v>
      </c>
      <c r="O125" s="76"/>
      <c r="P125" s="76"/>
      <c r="Q125" s="76"/>
      <c r="R125" s="76"/>
      <c r="S125" s="77">
        <f>SUM(O125:R125)</f>
        <v>0</v>
      </c>
    </row>
    <row r="126" spans="1:21" ht="13.5" customHeight="1">
      <c r="A126" s="73" t="s">
        <v>211</v>
      </c>
      <c r="B126" s="74">
        <f>SUM(B122:B125)</f>
        <v>1</v>
      </c>
      <c r="C126" s="74">
        <f>SUM(C122:C125)</f>
        <v>0</v>
      </c>
      <c r="D126" s="74">
        <f>SUM(D122:D125)</f>
        <v>1</v>
      </c>
      <c r="E126" s="74">
        <f>SUM(E122:E125)</f>
        <v>0</v>
      </c>
      <c r="F126" s="75">
        <f>SUM(F122:F125)</f>
        <v>2</v>
      </c>
      <c r="G126" s="46"/>
      <c r="H126" s="46"/>
      <c r="I126" s="46"/>
      <c r="J126" s="46"/>
      <c r="K126" s="46"/>
      <c r="L126" s="46"/>
      <c r="N126" s="78" t="s">
        <v>210</v>
      </c>
      <c r="O126" s="79"/>
      <c r="P126" s="79"/>
      <c r="Q126" s="79">
        <v>50000</v>
      </c>
      <c r="R126" s="79"/>
      <c r="S126" s="79">
        <f>SUM(O126:R126)</f>
        <v>50000</v>
      </c>
    </row>
    <row r="127" spans="1:21" ht="13.5" customHeight="1">
      <c r="N127" s="80" t="s">
        <v>219</v>
      </c>
      <c r="O127" s="81">
        <f>SUM(O122:O126)</f>
        <v>1530000</v>
      </c>
      <c r="P127" s="81">
        <f>SUM(P122:P126)</f>
        <v>0</v>
      </c>
      <c r="Q127" s="81">
        <f>SUM(Q122:Q126)</f>
        <v>550000</v>
      </c>
      <c r="R127" s="81">
        <f>SUM(R122:R126)</f>
        <v>0</v>
      </c>
      <c r="S127" s="81">
        <f>SUM(S122:S126)</f>
        <v>2080000</v>
      </c>
    </row>
    <row r="128" spans="1:21" ht="13.5" customHeight="1">
      <c r="N128" s="82" t="s">
        <v>213</v>
      </c>
      <c r="O128" s="83">
        <f>O127-O126</f>
        <v>1530000</v>
      </c>
      <c r="P128" s="83">
        <f>P127-P126</f>
        <v>0</v>
      </c>
      <c r="Q128" s="83">
        <f>Q127-Q126</f>
        <v>500000</v>
      </c>
      <c r="R128" s="83">
        <f>R127-R126</f>
        <v>0</v>
      </c>
      <c r="S128" s="84">
        <f>S127-S126</f>
        <v>2030000</v>
      </c>
    </row>
    <row r="130" spans="1:21" ht="13.5" customHeight="1">
      <c r="A130" s="33"/>
      <c r="B130" s="33"/>
      <c r="C130" s="33"/>
      <c r="D130" s="33"/>
      <c r="E130" s="33"/>
      <c r="F130" s="33"/>
      <c r="N130" s="33"/>
      <c r="O130" s="33"/>
      <c r="P130" s="33"/>
      <c r="Q130" s="33"/>
      <c r="R130" s="33"/>
      <c r="S130" s="33"/>
    </row>
    <row r="132" spans="1:21" ht="13.5" customHeight="1">
      <c r="A132" s="147" t="s">
        <v>187</v>
      </c>
      <c r="B132" s="147"/>
      <c r="C132" s="147"/>
      <c r="D132" s="147"/>
      <c r="E132" s="147"/>
      <c r="F132" s="147"/>
      <c r="G132" s="88"/>
      <c r="H132" s="88"/>
      <c r="I132" s="88"/>
      <c r="J132" s="88"/>
      <c r="K132" s="88"/>
      <c r="L132" s="88"/>
      <c r="N132" s="147" t="s">
        <v>192</v>
      </c>
      <c r="O132" s="147"/>
      <c r="P132" s="147"/>
      <c r="Q132" s="147"/>
      <c r="R132" s="147"/>
      <c r="S132" s="147"/>
    </row>
    <row r="133" spans="1:21" ht="13.5" customHeight="1">
      <c r="A133" s="146" t="s">
        <v>225</v>
      </c>
      <c r="B133" s="146"/>
      <c r="C133" s="146"/>
      <c r="D133" s="146"/>
      <c r="E133" s="146"/>
      <c r="F133" s="146"/>
      <c r="G133" s="89"/>
      <c r="H133" s="89"/>
      <c r="I133" s="89"/>
      <c r="J133" s="89"/>
      <c r="K133" s="89"/>
      <c r="L133" s="89"/>
      <c r="N133" s="146" t="s">
        <v>225</v>
      </c>
      <c r="O133" s="146"/>
      <c r="P133" s="146"/>
      <c r="Q133" s="146"/>
      <c r="R133" s="146"/>
      <c r="S133" s="146"/>
    </row>
    <row r="134" spans="1:21" ht="13.5" customHeight="1">
      <c r="A134" s="70" t="s">
        <v>193</v>
      </c>
      <c r="B134" s="71" t="s">
        <v>194</v>
      </c>
      <c r="C134" s="71" t="s">
        <v>195</v>
      </c>
      <c r="D134" s="71" t="s">
        <v>196</v>
      </c>
      <c r="E134" s="71" t="s">
        <v>197</v>
      </c>
      <c r="F134" s="71" t="s">
        <v>198</v>
      </c>
      <c r="G134" s="90"/>
      <c r="H134" s="90"/>
      <c r="I134" s="90"/>
      <c r="J134" s="90"/>
      <c r="K134" s="90"/>
      <c r="L134" s="90"/>
      <c r="N134" s="70" t="s">
        <v>199</v>
      </c>
      <c r="O134" s="71" t="s">
        <v>200</v>
      </c>
      <c r="P134" s="71" t="s">
        <v>201</v>
      </c>
      <c r="Q134" s="71" t="s">
        <v>202</v>
      </c>
      <c r="R134" s="71" t="s">
        <v>203</v>
      </c>
      <c r="S134" s="70" t="s">
        <v>204</v>
      </c>
      <c r="U134" s="49">
        <v>11</v>
      </c>
    </row>
    <row r="135" spans="1:21" ht="13.5" customHeight="1">
      <c r="A135" s="39" t="s">
        <v>205</v>
      </c>
      <c r="B135" s="38"/>
      <c r="C135" s="38"/>
      <c r="D135" s="38"/>
      <c r="E135" s="38"/>
      <c r="F135" s="72">
        <f>SUM(B135:E135)</f>
        <v>0</v>
      </c>
      <c r="G135" s="36"/>
      <c r="H135" s="36"/>
      <c r="I135" s="36"/>
      <c r="J135" s="36"/>
      <c r="K135" s="36"/>
      <c r="L135" s="36"/>
      <c r="N135" s="37" t="s">
        <v>205</v>
      </c>
      <c r="O135" s="76"/>
      <c r="P135" s="76"/>
      <c r="Q135" s="76"/>
      <c r="R135" s="76"/>
      <c r="S135" s="77">
        <f>SUM(O135:R135)</f>
        <v>0</v>
      </c>
    </row>
    <row r="136" spans="1:21" ht="13.5" customHeight="1">
      <c r="A136" s="39" t="s">
        <v>206</v>
      </c>
      <c r="B136" s="38"/>
      <c r="C136" s="38"/>
      <c r="D136" s="38"/>
      <c r="E136" s="38"/>
      <c r="F136" s="72">
        <f>SUM(B136:E136)</f>
        <v>0</v>
      </c>
      <c r="G136" s="36"/>
      <c r="H136" s="36"/>
      <c r="I136" s="36"/>
      <c r="J136" s="36"/>
      <c r="K136" s="36"/>
      <c r="L136" s="36"/>
      <c r="N136" s="37" t="s">
        <v>206</v>
      </c>
      <c r="O136" s="76"/>
      <c r="P136" s="76"/>
      <c r="Q136" s="76"/>
      <c r="R136" s="76"/>
      <c r="S136" s="77">
        <f>SUM(O136:R136)</f>
        <v>0</v>
      </c>
    </row>
    <row r="137" spans="1:21" ht="13.5" customHeight="1">
      <c r="A137" s="39" t="s">
        <v>207</v>
      </c>
      <c r="B137" s="38"/>
      <c r="C137" s="38"/>
      <c r="D137" s="38"/>
      <c r="E137" s="38"/>
      <c r="F137" s="72">
        <f>SUM(B137:E137)</f>
        <v>0</v>
      </c>
      <c r="G137" s="36"/>
      <c r="H137" s="36"/>
      <c r="I137" s="36"/>
      <c r="J137" s="36"/>
      <c r="K137" s="36"/>
      <c r="L137" s="36"/>
      <c r="N137" s="37" t="s">
        <v>207</v>
      </c>
      <c r="O137" s="76"/>
      <c r="P137" s="76"/>
      <c r="Q137" s="76"/>
      <c r="R137" s="76"/>
      <c r="S137" s="77">
        <f>SUM(O137:R137)</f>
        <v>0</v>
      </c>
    </row>
    <row r="138" spans="1:21" ht="13.5" customHeight="1">
      <c r="A138" s="39" t="s">
        <v>208</v>
      </c>
      <c r="B138" s="38">
        <v>1</v>
      </c>
      <c r="C138" s="38">
        <v>1</v>
      </c>
      <c r="D138" s="38"/>
      <c r="E138" s="38"/>
      <c r="F138" s="72">
        <f>SUM(B138:E138)</f>
        <v>2</v>
      </c>
      <c r="G138" s="36"/>
      <c r="H138" s="36"/>
      <c r="I138" s="36"/>
      <c r="J138" s="36">
        <v>1</v>
      </c>
      <c r="K138" s="36"/>
      <c r="L138" s="36"/>
      <c r="N138" s="37" t="s">
        <v>208</v>
      </c>
      <c r="O138" s="76">
        <v>7500000</v>
      </c>
      <c r="P138" s="76">
        <v>7500000</v>
      </c>
      <c r="Q138" s="76"/>
      <c r="R138" s="76"/>
      <c r="S138" s="77">
        <f>SUM(O138:R138)</f>
        <v>15000000</v>
      </c>
    </row>
    <row r="139" spans="1:21" ht="13.5" customHeight="1">
      <c r="A139" s="73" t="s">
        <v>211</v>
      </c>
      <c r="B139" s="74">
        <f>SUM(B135:B138)</f>
        <v>1</v>
      </c>
      <c r="C139" s="74">
        <f>SUM(C135:C138)</f>
        <v>1</v>
      </c>
      <c r="D139" s="74">
        <f>SUM(D135:D138)</f>
        <v>0</v>
      </c>
      <c r="E139" s="74">
        <f>SUM(E135:E138)</f>
        <v>0</v>
      </c>
      <c r="F139" s="75">
        <f>SUM(F135:F138)</f>
        <v>2</v>
      </c>
      <c r="G139" s="46"/>
      <c r="H139" s="46"/>
      <c r="I139" s="46"/>
      <c r="J139" s="46"/>
      <c r="K139" s="46"/>
      <c r="L139" s="46"/>
      <c r="N139" s="78" t="s">
        <v>210</v>
      </c>
      <c r="O139" s="79"/>
      <c r="P139" s="79"/>
      <c r="Q139" s="79"/>
      <c r="R139" s="79"/>
      <c r="S139" s="79"/>
    </row>
    <row r="140" spans="1:21" ht="13.5" customHeight="1">
      <c r="N140" s="80" t="s">
        <v>219</v>
      </c>
      <c r="O140" s="81">
        <f>SUM(O135:O139)</f>
        <v>7500000</v>
      </c>
      <c r="P140" s="81">
        <f>SUM(P135:P139)</f>
        <v>7500000</v>
      </c>
      <c r="Q140" s="81">
        <f>SUM(Q135:Q139)</f>
        <v>0</v>
      </c>
      <c r="R140" s="81">
        <f>SUM(R135:R139)</f>
        <v>0</v>
      </c>
      <c r="S140" s="81">
        <f>SUM(S135:S139)</f>
        <v>15000000</v>
      </c>
    </row>
    <row r="141" spans="1:21" ht="13.5" customHeight="1">
      <c r="N141" s="82" t="s">
        <v>213</v>
      </c>
      <c r="O141" s="83">
        <f>O140-O139</f>
        <v>7500000</v>
      </c>
      <c r="P141" s="83">
        <f>P140-P139</f>
        <v>7500000</v>
      </c>
      <c r="Q141" s="83">
        <f>Q140-Q139</f>
        <v>0</v>
      </c>
      <c r="R141" s="83">
        <f>R140-R139</f>
        <v>0</v>
      </c>
      <c r="S141" s="84">
        <f>S140-S139</f>
        <v>15000000</v>
      </c>
    </row>
    <row r="143" spans="1:21" ht="13.5" customHeight="1">
      <c r="A143" s="33"/>
      <c r="B143" s="33"/>
      <c r="C143" s="33"/>
      <c r="D143" s="33"/>
      <c r="E143" s="33"/>
      <c r="F143" s="33"/>
      <c r="N143" s="33"/>
      <c r="O143" s="33"/>
      <c r="P143" s="33"/>
      <c r="Q143" s="33"/>
      <c r="R143" s="33"/>
      <c r="S143" s="33"/>
    </row>
    <row r="145" spans="1:21" ht="13.5" customHeight="1">
      <c r="A145" s="147" t="s">
        <v>187</v>
      </c>
      <c r="B145" s="147"/>
      <c r="C145" s="147"/>
      <c r="D145" s="147"/>
      <c r="E145" s="147"/>
      <c r="F145" s="147"/>
      <c r="G145" s="88"/>
      <c r="H145" s="88"/>
      <c r="I145" s="88"/>
      <c r="J145" s="88"/>
      <c r="K145" s="88"/>
      <c r="L145" s="88"/>
      <c r="N145" s="147" t="s">
        <v>192</v>
      </c>
      <c r="O145" s="147"/>
      <c r="P145" s="147"/>
      <c r="Q145" s="147"/>
      <c r="R145" s="147"/>
      <c r="S145" s="147"/>
    </row>
    <row r="146" spans="1:21" ht="13.5" customHeight="1">
      <c r="A146" s="146" t="s">
        <v>226</v>
      </c>
      <c r="B146" s="146"/>
      <c r="C146" s="146"/>
      <c r="D146" s="146"/>
      <c r="E146" s="146"/>
      <c r="F146" s="146"/>
      <c r="G146" s="89"/>
      <c r="H146" s="89"/>
      <c r="I146" s="89"/>
      <c r="J146" s="89"/>
      <c r="K146" s="89"/>
      <c r="L146" s="89"/>
      <c r="N146" s="146" t="s">
        <v>226</v>
      </c>
      <c r="O146" s="146"/>
      <c r="P146" s="146"/>
      <c r="Q146" s="146"/>
      <c r="R146" s="146"/>
      <c r="S146" s="146"/>
    </row>
    <row r="147" spans="1:21" ht="13.5" customHeight="1">
      <c r="A147" s="70" t="s">
        <v>193</v>
      </c>
      <c r="B147" s="71" t="s">
        <v>194</v>
      </c>
      <c r="C147" s="71" t="s">
        <v>195</v>
      </c>
      <c r="D147" s="71" t="s">
        <v>196</v>
      </c>
      <c r="E147" s="71" t="s">
        <v>197</v>
      </c>
      <c r="F147" s="71" t="s">
        <v>198</v>
      </c>
      <c r="G147" s="90"/>
      <c r="H147" s="90"/>
      <c r="I147" s="90"/>
      <c r="J147" s="90"/>
      <c r="K147" s="90"/>
      <c r="L147" s="90"/>
      <c r="N147" s="70" t="s">
        <v>199</v>
      </c>
      <c r="O147" s="71" t="s">
        <v>200</v>
      </c>
      <c r="P147" s="71" t="s">
        <v>201</v>
      </c>
      <c r="Q147" s="71" t="s">
        <v>202</v>
      </c>
      <c r="R147" s="71" t="s">
        <v>203</v>
      </c>
      <c r="S147" s="70" t="s">
        <v>204</v>
      </c>
      <c r="U147" s="49">
        <v>12</v>
      </c>
    </row>
    <row r="148" spans="1:21" ht="13.5" customHeight="1">
      <c r="A148" s="39" t="s">
        <v>205</v>
      </c>
      <c r="B148" s="38"/>
      <c r="C148" s="38"/>
      <c r="D148" s="38"/>
      <c r="E148" s="38"/>
      <c r="F148" s="72">
        <f>SUM(B148:E148)</f>
        <v>0</v>
      </c>
      <c r="G148" s="36"/>
      <c r="H148" s="36"/>
      <c r="I148" s="36"/>
      <c r="J148" s="36"/>
      <c r="K148" s="36"/>
      <c r="L148" s="36"/>
      <c r="N148" s="37" t="s">
        <v>205</v>
      </c>
      <c r="O148" s="76"/>
      <c r="P148" s="76"/>
      <c r="Q148" s="76"/>
      <c r="R148" s="76"/>
      <c r="S148" s="77">
        <f>SUM(O148:R148)</f>
        <v>0</v>
      </c>
    </row>
    <row r="149" spans="1:21" ht="13.5" customHeight="1">
      <c r="A149" s="39" t="s">
        <v>206</v>
      </c>
      <c r="B149" s="38">
        <v>1</v>
      </c>
      <c r="C149" s="38">
        <v>1</v>
      </c>
      <c r="D149" s="38"/>
      <c r="E149" s="38">
        <v>1</v>
      </c>
      <c r="F149" s="72">
        <f>SUM(B149:E149)</f>
        <v>3</v>
      </c>
      <c r="G149" s="36"/>
      <c r="H149" s="36">
        <v>1</v>
      </c>
      <c r="I149" s="36"/>
      <c r="J149" s="36"/>
      <c r="K149" s="36"/>
      <c r="L149" s="36"/>
      <c r="N149" s="37" t="s">
        <v>206</v>
      </c>
      <c r="O149" s="76">
        <v>1000000</v>
      </c>
      <c r="P149" s="76">
        <v>1000000</v>
      </c>
      <c r="Q149" s="76"/>
      <c r="R149" s="76">
        <v>1000000</v>
      </c>
      <c r="S149" s="77">
        <f>SUM(O149:R149)</f>
        <v>3000000</v>
      </c>
    </row>
    <row r="150" spans="1:21" ht="13.5" customHeight="1">
      <c r="A150" s="39" t="s">
        <v>207</v>
      </c>
      <c r="B150" s="38"/>
      <c r="C150" s="38"/>
      <c r="D150" s="38"/>
      <c r="E150" s="38"/>
      <c r="F150" s="72">
        <f>SUM(B150:E150)</f>
        <v>0</v>
      </c>
      <c r="G150" s="36"/>
      <c r="H150" s="36"/>
      <c r="I150" s="36"/>
      <c r="J150" s="36"/>
      <c r="K150" s="36"/>
      <c r="L150" s="36"/>
      <c r="N150" s="37" t="s">
        <v>207</v>
      </c>
      <c r="O150" s="76"/>
      <c r="P150" s="76"/>
      <c r="Q150" s="76"/>
      <c r="R150" s="76"/>
      <c r="S150" s="77">
        <f>SUM(O150:R150)</f>
        <v>0</v>
      </c>
    </row>
    <row r="151" spans="1:21" ht="13.5" customHeight="1">
      <c r="A151" s="39" t="s">
        <v>208</v>
      </c>
      <c r="B151" s="38"/>
      <c r="C151" s="38"/>
      <c r="D151" s="38"/>
      <c r="E151" s="38"/>
      <c r="F151" s="72">
        <f>SUM(B151:E151)</f>
        <v>0</v>
      </c>
      <c r="G151" s="36"/>
      <c r="H151" s="36"/>
      <c r="I151" s="36"/>
      <c r="J151" s="36"/>
      <c r="K151" s="36"/>
      <c r="L151" s="36"/>
      <c r="N151" s="37" t="s">
        <v>208</v>
      </c>
      <c r="O151" s="76"/>
      <c r="P151" s="76"/>
      <c r="Q151" s="76"/>
      <c r="R151" s="76"/>
      <c r="S151" s="77">
        <f>SUM(O151:R151)</f>
        <v>0</v>
      </c>
    </row>
    <row r="152" spans="1:21" ht="13.5" customHeight="1">
      <c r="A152" s="73" t="s">
        <v>211</v>
      </c>
      <c r="B152" s="74">
        <f>SUM(B148:B151)</f>
        <v>1</v>
      </c>
      <c r="C152" s="74">
        <f>SUM(C148:C151)</f>
        <v>1</v>
      </c>
      <c r="D152" s="74">
        <f>SUM(D148:D151)</f>
        <v>0</v>
      </c>
      <c r="E152" s="74">
        <f>SUM(E148:E151)</f>
        <v>1</v>
      </c>
      <c r="F152" s="75">
        <f>SUM(F148:F151)</f>
        <v>3</v>
      </c>
      <c r="G152" s="46"/>
      <c r="H152" s="46"/>
      <c r="I152" s="46"/>
      <c r="J152" s="46"/>
      <c r="K152" s="46"/>
      <c r="L152" s="46"/>
      <c r="N152" s="78" t="s">
        <v>210</v>
      </c>
      <c r="O152" s="79"/>
      <c r="P152" s="79"/>
      <c r="Q152" s="79"/>
      <c r="R152" s="79"/>
      <c r="S152" s="79"/>
    </row>
    <row r="153" spans="1:21" ht="13.5" customHeight="1">
      <c r="N153" s="80" t="s">
        <v>219</v>
      </c>
      <c r="O153" s="81">
        <f>SUM(O148:O152)</f>
        <v>1000000</v>
      </c>
      <c r="P153" s="81">
        <f>SUM(P148:P152)</f>
        <v>1000000</v>
      </c>
      <c r="Q153" s="81">
        <f>SUM(Q148:Q152)</f>
        <v>0</v>
      </c>
      <c r="R153" s="81">
        <f>SUM(R148:R152)</f>
        <v>1000000</v>
      </c>
      <c r="S153" s="81">
        <f>SUM(S148:S152)</f>
        <v>3000000</v>
      </c>
    </row>
    <row r="154" spans="1:21" ht="13.5" customHeight="1">
      <c r="N154" s="82" t="s">
        <v>213</v>
      </c>
      <c r="O154" s="83">
        <f>O153-O152</f>
        <v>1000000</v>
      </c>
      <c r="P154" s="83">
        <f>P153-P152</f>
        <v>1000000</v>
      </c>
      <c r="Q154" s="83">
        <f>Q153-Q152</f>
        <v>0</v>
      </c>
      <c r="R154" s="83">
        <f>R153-R152</f>
        <v>1000000</v>
      </c>
      <c r="S154" s="84">
        <f>S153-S152</f>
        <v>3000000</v>
      </c>
    </row>
    <row r="156" spans="1:21" ht="13.5" customHeight="1">
      <c r="A156" s="33"/>
      <c r="B156" s="33"/>
      <c r="C156" s="33"/>
      <c r="D156" s="33"/>
      <c r="E156" s="33"/>
      <c r="F156" s="33"/>
      <c r="N156" s="33"/>
      <c r="O156" s="33"/>
      <c r="P156" s="33"/>
      <c r="Q156" s="33"/>
      <c r="R156" s="33"/>
      <c r="S156" s="33"/>
    </row>
    <row r="158" spans="1:21" ht="13.5" customHeight="1">
      <c r="A158" s="147" t="s">
        <v>187</v>
      </c>
      <c r="B158" s="147"/>
      <c r="C158" s="147"/>
      <c r="D158" s="147"/>
      <c r="E158" s="147"/>
      <c r="F158" s="147"/>
      <c r="G158" s="88"/>
      <c r="H158" s="88"/>
      <c r="I158" s="88"/>
      <c r="J158" s="88"/>
      <c r="K158" s="88"/>
      <c r="L158" s="88"/>
      <c r="N158" s="147" t="s">
        <v>192</v>
      </c>
      <c r="O158" s="147"/>
      <c r="P158" s="147"/>
      <c r="Q158" s="147"/>
      <c r="R158" s="147"/>
      <c r="S158" s="147"/>
    </row>
    <row r="159" spans="1:21" ht="13.5" customHeight="1">
      <c r="A159" s="146" t="s">
        <v>227</v>
      </c>
      <c r="B159" s="146"/>
      <c r="C159" s="146"/>
      <c r="D159" s="146"/>
      <c r="E159" s="146"/>
      <c r="F159" s="146"/>
      <c r="G159" s="89"/>
      <c r="H159" s="89"/>
      <c r="I159" s="89"/>
      <c r="J159" s="89"/>
      <c r="K159" s="89"/>
      <c r="L159" s="89"/>
      <c r="N159" s="146" t="s">
        <v>227</v>
      </c>
      <c r="O159" s="146"/>
      <c r="P159" s="146"/>
      <c r="Q159" s="146"/>
      <c r="R159" s="146"/>
      <c r="S159" s="146"/>
    </row>
    <row r="160" spans="1:21" ht="13.5" customHeight="1">
      <c r="A160" s="70" t="s">
        <v>193</v>
      </c>
      <c r="B160" s="71" t="s">
        <v>194</v>
      </c>
      <c r="C160" s="71" t="s">
        <v>195</v>
      </c>
      <c r="D160" s="71" t="s">
        <v>196</v>
      </c>
      <c r="E160" s="71" t="s">
        <v>197</v>
      </c>
      <c r="F160" s="71" t="s">
        <v>198</v>
      </c>
      <c r="G160" s="90"/>
      <c r="H160" s="90"/>
      <c r="I160" s="90"/>
      <c r="J160" s="90"/>
      <c r="K160" s="90"/>
      <c r="L160" s="90"/>
      <c r="N160" s="70" t="s">
        <v>199</v>
      </c>
      <c r="O160" s="71" t="s">
        <v>200</v>
      </c>
      <c r="P160" s="71" t="s">
        <v>201</v>
      </c>
      <c r="Q160" s="71" t="s">
        <v>202</v>
      </c>
      <c r="R160" s="71" t="s">
        <v>203</v>
      </c>
      <c r="S160" s="70" t="s">
        <v>204</v>
      </c>
      <c r="U160" s="49">
        <v>13</v>
      </c>
    </row>
    <row r="161" spans="1:21" ht="13.5" customHeight="1">
      <c r="A161" s="39" t="s">
        <v>205</v>
      </c>
      <c r="B161" s="38"/>
      <c r="C161" s="38"/>
      <c r="D161" s="38"/>
      <c r="E161" s="38"/>
      <c r="F161" s="72">
        <f>SUM(B161:E161)</f>
        <v>0</v>
      </c>
      <c r="G161" s="36"/>
      <c r="H161" s="36"/>
      <c r="I161" s="36"/>
      <c r="J161" s="36"/>
      <c r="K161" s="36"/>
      <c r="L161" s="36"/>
      <c r="N161" s="37" t="s">
        <v>205</v>
      </c>
      <c r="O161" s="76"/>
      <c r="P161" s="76"/>
      <c r="Q161" s="76"/>
      <c r="R161" s="76"/>
      <c r="S161" s="77">
        <f>SUM(O161:R161)</f>
        <v>0</v>
      </c>
    </row>
    <row r="162" spans="1:21" ht="13.5" customHeight="1">
      <c r="A162" s="39" t="s">
        <v>206</v>
      </c>
      <c r="B162" s="38"/>
      <c r="C162" s="38"/>
      <c r="D162" s="38"/>
      <c r="E162" s="38"/>
      <c r="F162" s="72">
        <f>SUM(B162:E162)</f>
        <v>0</v>
      </c>
      <c r="G162" s="36"/>
      <c r="H162" s="36"/>
      <c r="I162" s="36"/>
      <c r="J162" s="36"/>
      <c r="K162" s="36"/>
      <c r="L162" s="36"/>
      <c r="N162" s="37" t="s">
        <v>206</v>
      </c>
      <c r="O162" s="76"/>
      <c r="P162" s="76"/>
      <c r="Q162" s="76"/>
      <c r="R162" s="76"/>
      <c r="S162" s="77">
        <f>SUM(O162:R162)</f>
        <v>0</v>
      </c>
    </row>
    <row r="163" spans="1:21" ht="13.5" customHeight="1">
      <c r="A163" s="39" t="s">
        <v>207</v>
      </c>
      <c r="B163" s="38">
        <v>1</v>
      </c>
      <c r="C163" s="38"/>
      <c r="D163" s="38"/>
      <c r="E163" s="38"/>
      <c r="F163" s="72">
        <f>SUM(B163:E163)</f>
        <v>1</v>
      </c>
      <c r="G163" s="36"/>
      <c r="H163" s="36"/>
      <c r="I163" s="36">
        <v>1</v>
      </c>
      <c r="J163" s="36"/>
      <c r="K163" s="36"/>
      <c r="L163" s="36"/>
      <c r="N163" s="37" t="s">
        <v>207</v>
      </c>
      <c r="O163" s="76">
        <v>110000</v>
      </c>
      <c r="P163" s="76"/>
      <c r="Q163" s="76"/>
      <c r="R163" s="76"/>
      <c r="S163" s="77">
        <f>SUM(O163:R163)</f>
        <v>110000</v>
      </c>
    </row>
    <row r="164" spans="1:21" ht="13.5" customHeight="1">
      <c r="A164" s="39" t="s">
        <v>208</v>
      </c>
      <c r="B164" s="38"/>
      <c r="C164" s="38"/>
      <c r="D164" s="38"/>
      <c r="E164" s="38"/>
      <c r="F164" s="72">
        <f>SUM(B164:E164)</f>
        <v>0</v>
      </c>
      <c r="G164" s="36"/>
      <c r="H164" s="36"/>
      <c r="I164" s="36"/>
      <c r="J164" s="36"/>
      <c r="K164" s="36"/>
      <c r="L164" s="36"/>
      <c r="N164" s="37" t="s">
        <v>208</v>
      </c>
      <c r="O164" s="76"/>
      <c r="P164" s="76"/>
      <c r="Q164" s="76"/>
      <c r="R164" s="76"/>
      <c r="S164" s="77">
        <f>SUM(O164:R164)</f>
        <v>0</v>
      </c>
    </row>
    <row r="165" spans="1:21" ht="13.5" customHeight="1">
      <c r="A165" s="73" t="s">
        <v>211</v>
      </c>
      <c r="B165" s="74">
        <f>SUM(B161:B164)</f>
        <v>1</v>
      </c>
      <c r="C165" s="74">
        <f>SUM(C161:C164)</f>
        <v>0</v>
      </c>
      <c r="D165" s="74">
        <f>SUM(D161:D164)</f>
        <v>0</v>
      </c>
      <c r="E165" s="74">
        <f>SUM(E161:E164)</f>
        <v>0</v>
      </c>
      <c r="F165" s="75">
        <f>SUM(F161:F164)</f>
        <v>1</v>
      </c>
      <c r="G165" s="46"/>
      <c r="H165" s="46"/>
      <c r="I165" s="46"/>
      <c r="J165" s="46"/>
      <c r="K165" s="46"/>
      <c r="L165" s="46"/>
      <c r="N165" s="78" t="s">
        <v>210</v>
      </c>
      <c r="O165" s="79"/>
      <c r="P165" s="79"/>
      <c r="Q165" s="79"/>
      <c r="R165" s="79"/>
      <c r="S165" s="79"/>
    </row>
    <row r="166" spans="1:21" ht="13.5" customHeight="1">
      <c r="N166" s="80" t="s">
        <v>219</v>
      </c>
      <c r="O166" s="81">
        <f>SUM(O161:O165)</f>
        <v>110000</v>
      </c>
      <c r="P166" s="81">
        <f>SUM(P161:P165)</f>
        <v>0</v>
      </c>
      <c r="Q166" s="81">
        <f>SUM(Q161:Q165)</f>
        <v>0</v>
      </c>
      <c r="R166" s="81">
        <f>SUM(R161:R165)</f>
        <v>0</v>
      </c>
      <c r="S166" s="81">
        <f>SUM(S161:S165)</f>
        <v>110000</v>
      </c>
    </row>
    <row r="167" spans="1:21" ht="13.5" customHeight="1">
      <c r="N167" s="82" t="s">
        <v>213</v>
      </c>
      <c r="O167" s="83">
        <f>O166-O165</f>
        <v>110000</v>
      </c>
      <c r="P167" s="83">
        <f>P166-P165</f>
        <v>0</v>
      </c>
      <c r="Q167" s="83">
        <f>Q166-Q165</f>
        <v>0</v>
      </c>
      <c r="R167" s="83">
        <f>R166-R165</f>
        <v>0</v>
      </c>
      <c r="S167" s="84">
        <f>S166-S165</f>
        <v>110000</v>
      </c>
    </row>
    <row r="169" spans="1:21" ht="13.5" customHeight="1">
      <c r="A169" s="33"/>
      <c r="B169" s="33"/>
      <c r="C169" s="33"/>
      <c r="D169" s="33"/>
      <c r="E169" s="33"/>
      <c r="F169" s="33"/>
      <c r="N169" s="33"/>
      <c r="O169" s="33"/>
      <c r="P169" s="33"/>
      <c r="Q169" s="33"/>
      <c r="R169" s="33"/>
      <c r="S169" s="33"/>
    </row>
    <row r="171" spans="1:21" ht="13.5" customHeight="1">
      <c r="A171" s="147" t="s">
        <v>187</v>
      </c>
      <c r="B171" s="147"/>
      <c r="C171" s="147"/>
      <c r="D171" s="147"/>
      <c r="E171" s="147"/>
      <c r="F171" s="147"/>
      <c r="G171" s="88"/>
      <c r="H171" s="88"/>
      <c r="I171" s="88"/>
      <c r="J171" s="88"/>
      <c r="K171" s="88"/>
      <c r="L171" s="88"/>
      <c r="N171" s="147" t="s">
        <v>192</v>
      </c>
      <c r="O171" s="147"/>
      <c r="P171" s="147"/>
      <c r="Q171" s="147"/>
      <c r="R171" s="147"/>
      <c r="S171" s="147"/>
    </row>
    <row r="172" spans="1:21" ht="13.5" customHeight="1">
      <c r="A172" s="146" t="s">
        <v>228</v>
      </c>
      <c r="B172" s="146"/>
      <c r="C172" s="146"/>
      <c r="D172" s="146"/>
      <c r="E172" s="146"/>
      <c r="F172" s="146"/>
      <c r="G172" s="89"/>
      <c r="H172" s="89"/>
      <c r="I172" s="89"/>
      <c r="J172" s="89"/>
      <c r="K172" s="89"/>
      <c r="L172" s="89"/>
      <c r="N172" s="146" t="s">
        <v>228</v>
      </c>
      <c r="O172" s="146"/>
      <c r="P172" s="146"/>
      <c r="Q172" s="146"/>
      <c r="R172" s="146"/>
      <c r="S172" s="146"/>
    </row>
    <row r="173" spans="1:21" ht="13.5" customHeight="1">
      <c r="A173" s="70" t="s">
        <v>193</v>
      </c>
      <c r="B173" s="71" t="s">
        <v>194</v>
      </c>
      <c r="C173" s="71" t="s">
        <v>195</v>
      </c>
      <c r="D173" s="71" t="s">
        <v>196</v>
      </c>
      <c r="E173" s="71" t="s">
        <v>197</v>
      </c>
      <c r="F173" s="71" t="s">
        <v>198</v>
      </c>
      <c r="G173" s="90"/>
      <c r="H173" s="90"/>
      <c r="I173" s="90"/>
      <c r="J173" s="90"/>
      <c r="K173" s="90"/>
      <c r="L173" s="90"/>
      <c r="N173" s="70" t="s">
        <v>199</v>
      </c>
      <c r="O173" s="71" t="s">
        <v>200</v>
      </c>
      <c r="P173" s="71" t="s">
        <v>201</v>
      </c>
      <c r="Q173" s="71" t="s">
        <v>202</v>
      </c>
      <c r="R173" s="71" t="s">
        <v>203</v>
      </c>
      <c r="S173" s="70" t="s">
        <v>204</v>
      </c>
      <c r="U173" s="49">
        <v>14</v>
      </c>
    </row>
    <row r="174" spans="1:21" ht="13.5" customHeight="1">
      <c r="A174" s="39" t="s">
        <v>205</v>
      </c>
      <c r="B174" s="38"/>
      <c r="C174" s="38"/>
      <c r="D174" s="38"/>
      <c r="E174" s="38"/>
      <c r="F174" s="72">
        <f>SUM(B174:E174)</f>
        <v>0</v>
      </c>
      <c r="G174" s="36"/>
      <c r="H174" s="36"/>
      <c r="I174" s="36"/>
      <c r="J174" s="36"/>
      <c r="K174" s="36"/>
      <c r="L174" s="36"/>
      <c r="N174" s="37" t="s">
        <v>205</v>
      </c>
      <c r="O174" s="76"/>
      <c r="P174" s="76"/>
      <c r="Q174" s="76"/>
      <c r="R174" s="76"/>
      <c r="S174" s="77">
        <f>SUM(O174:R174)</f>
        <v>0</v>
      </c>
    </row>
    <row r="175" spans="1:21" ht="13.5" customHeight="1">
      <c r="A175" s="39" t="s">
        <v>206</v>
      </c>
      <c r="B175" s="38"/>
      <c r="C175" s="38">
        <v>1</v>
      </c>
      <c r="D175" s="38"/>
      <c r="E175" s="38"/>
      <c r="F175" s="72">
        <f>SUM(B175:E175)</f>
        <v>1</v>
      </c>
      <c r="G175" s="36"/>
      <c r="H175" s="36"/>
      <c r="I175" s="36"/>
      <c r="J175" s="36"/>
      <c r="K175" s="36"/>
      <c r="L175" s="36"/>
      <c r="N175" s="37" t="s">
        <v>206</v>
      </c>
      <c r="O175" s="76"/>
      <c r="P175" s="76">
        <v>450000</v>
      </c>
      <c r="Q175" s="76"/>
      <c r="R175" s="76"/>
      <c r="S175" s="77">
        <f>SUM(O175:R175)</f>
        <v>450000</v>
      </c>
    </row>
    <row r="176" spans="1:21" ht="13.5" customHeight="1">
      <c r="A176" s="39" t="s">
        <v>207</v>
      </c>
      <c r="B176" s="38"/>
      <c r="C176" s="38"/>
      <c r="D176" s="38"/>
      <c r="E176" s="38"/>
      <c r="F176" s="72">
        <f>SUM(B176:E176)</f>
        <v>0</v>
      </c>
      <c r="G176" s="36"/>
      <c r="H176" s="36"/>
      <c r="I176" s="36"/>
      <c r="J176" s="36"/>
      <c r="K176" s="36"/>
      <c r="L176" s="36"/>
      <c r="N176" s="37" t="s">
        <v>207</v>
      </c>
      <c r="O176" s="76"/>
      <c r="P176" s="76"/>
      <c r="Q176" s="76"/>
      <c r="R176" s="76"/>
      <c r="S176" s="77">
        <f>SUM(O176:R176)</f>
        <v>0</v>
      </c>
    </row>
    <row r="177" spans="1:21" ht="13.5" customHeight="1">
      <c r="A177" s="39" t="s">
        <v>208</v>
      </c>
      <c r="B177" s="38"/>
      <c r="C177" s="38"/>
      <c r="D177" s="38"/>
      <c r="E177" s="38"/>
      <c r="F177" s="72">
        <f>SUM(B177:E177)</f>
        <v>0</v>
      </c>
      <c r="G177" s="36"/>
      <c r="H177" s="36"/>
      <c r="I177" s="36"/>
      <c r="J177" s="36"/>
      <c r="K177" s="36"/>
      <c r="L177" s="36"/>
      <c r="N177" s="37" t="s">
        <v>208</v>
      </c>
      <c r="O177" s="76"/>
      <c r="P177" s="76"/>
      <c r="Q177" s="76"/>
      <c r="R177" s="76"/>
      <c r="S177" s="77">
        <f>SUM(O177:R177)</f>
        <v>0</v>
      </c>
    </row>
    <row r="178" spans="1:21" ht="13.5" customHeight="1">
      <c r="A178" s="73" t="s">
        <v>211</v>
      </c>
      <c r="B178" s="74">
        <f>SUM(B174:B177)</f>
        <v>0</v>
      </c>
      <c r="C178" s="74">
        <f>SUM(C174:C177)</f>
        <v>1</v>
      </c>
      <c r="D178" s="74">
        <f>SUM(D174:D177)</f>
        <v>0</v>
      </c>
      <c r="E178" s="74">
        <f>SUM(E174:E177)</f>
        <v>0</v>
      </c>
      <c r="F178" s="75">
        <f>SUM(F174:F177)</f>
        <v>1</v>
      </c>
      <c r="G178" s="46"/>
      <c r="H178" s="46"/>
      <c r="I178" s="46"/>
      <c r="J178" s="46"/>
      <c r="K178" s="46"/>
      <c r="L178" s="46"/>
      <c r="N178" s="78" t="s">
        <v>210</v>
      </c>
      <c r="O178" s="79"/>
      <c r="P178" s="79"/>
      <c r="Q178" s="79"/>
      <c r="R178" s="79"/>
      <c r="S178" s="79"/>
    </row>
    <row r="179" spans="1:21" ht="13.5" customHeight="1">
      <c r="N179" s="80" t="s">
        <v>219</v>
      </c>
      <c r="O179" s="81">
        <f>SUM(O174:O178)</f>
        <v>0</v>
      </c>
      <c r="P179" s="81">
        <f>SUM(P174:P178)</f>
        <v>450000</v>
      </c>
      <c r="Q179" s="81">
        <f>SUM(Q174:Q178)</f>
        <v>0</v>
      </c>
      <c r="R179" s="81">
        <f>SUM(R174:R178)</f>
        <v>0</v>
      </c>
      <c r="S179" s="81">
        <f>SUM(S174:S178)</f>
        <v>450000</v>
      </c>
    </row>
    <row r="180" spans="1:21" ht="13.5" customHeight="1">
      <c r="N180" s="82" t="s">
        <v>213</v>
      </c>
      <c r="O180" s="83">
        <f>O179-O178</f>
        <v>0</v>
      </c>
      <c r="P180" s="83">
        <f>P179-P178</f>
        <v>450000</v>
      </c>
      <c r="Q180" s="83">
        <f>Q179-Q178</f>
        <v>0</v>
      </c>
      <c r="R180" s="83">
        <f>R179-R178</f>
        <v>0</v>
      </c>
      <c r="S180" s="84">
        <f>S179-S178</f>
        <v>450000</v>
      </c>
    </row>
    <row r="182" spans="1:21" ht="13.5" customHeight="1">
      <c r="A182" s="33"/>
      <c r="B182" s="33"/>
      <c r="C182" s="33"/>
      <c r="D182" s="33"/>
      <c r="E182" s="33"/>
      <c r="F182" s="33"/>
      <c r="N182" s="33"/>
      <c r="O182" s="33"/>
      <c r="P182" s="33"/>
      <c r="Q182" s="33"/>
      <c r="R182" s="33"/>
      <c r="S182" s="33"/>
    </row>
    <row r="184" spans="1:21" ht="13.5" customHeight="1">
      <c r="A184" s="147" t="s">
        <v>187</v>
      </c>
      <c r="B184" s="147"/>
      <c r="C184" s="147"/>
      <c r="D184" s="147"/>
      <c r="E184" s="147"/>
      <c r="F184" s="147"/>
      <c r="G184" s="88"/>
      <c r="H184" s="88"/>
      <c r="I184" s="88"/>
      <c r="J184" s="88"/>
      <c r="K184" s="88"/>
      <c r="L184" s="88"/>
      <c r="N184" s="147" t="s">
        <v>192</v>
      </c>
      <c r="O184" s="147"/>
      <c r="P184" s="147"/>
      <c r="Q184" s="147"/>
      <c r="R184" s="147"/>
      <c r="S184" s="147"/>
    </row>
    <row r="185" spans="1:21" ht="13.5" customHeight="1">
      <c r="A185" s="146" t="s">
        <v>229</v>
      </c>
      <c r="B185" s="146"/>
      <c r="C185" s="146"/>
      <c r="D185" s="146"/>
      <c r="E185" s="146"/>
      <c r="F185" s="146"/>
      <c r="G185" s="89"/>
      <c r="H185" s="89"/>
      <c r="I185" s="89"/>
      <c r="J185" s="89"/>
      <c r="K185" s="89"/>
      <c r="L185" s="89"/>
      <c r="N185" s="146" t="s">
        <v>229</v>
      </c>
      <c r="O185" s="146"/>
      <c r="P185" s="146"/>
      <c r="Q185" s="146"/>
      <c r="R185" s="146"/>
      <c r="S185" s="146"/>
    </row>
    <row r="186" spans="1:21" ht="13.5" customHeight="1">
      <c r="A186" s="70" t="s">
        <v>193</v>
      </c>
      <c r="B186" s="71" t="s">
        <v>194</v>
      </c>
      <c r="C186" s="71" t="s">
        <v>195</v>
      </c>
      <c r="D186" s="71" t="s">
        <v>196</v>
      </c>
      <c r="E186" s="71" t="s">
        <v>197</v>
      </c>
      <c r="F186" s="71" t="s">
        <v>198</v>
      </c>
      <c r="G186" s="90"/>
      <c r="H186" s="90"/>
      <c r="I186" s="90"/>
      <c r="J186" s="90"/>
      <c r="K186" s="90"/>
      <c r="L186" s="90"/>
      <c r="N186" s="70" t="s">
        <v>199</v>
      </c>
      <c r="O186" s="71" t="s">
        <v>200</v>
      </c>
      <c r="P186" s="71" t="s">
        <v>201</v>
      </c>
      <c r="Q186" s="71" t="s">
        <v>202</v>
      </c>
      <c r="R186" s="71" t="s">
        <v>203</v>
      </c>
      <c r="S186" s="70" t="s">
        <v>204</v>
      </c>
      <c r="U186" s="49">
        <v>15</v>
      </c>
    </row>
    <row r="187" spans="1:21" ht="13.5" customHeight="1">
      <c r="A187" s="39" t="s">
        <v>205</v>
      </c>
      <c r="B187" s="38"/>
      <c r="C187" s="38">
        <v>2</v>
      </c>
      <c r="D187" s="38"/>
      <c r="E187" s="38"/>
      <c r="F187" s="72">
        <f>SUM(B187:E187)</f>
        <v>2</v>
      </c>
      <c r="G187" s="36"/>
      <c r="H187" s="36"/>
      <c r="I187" s="36"/>
      <c r="J187" s="36"/>
      <c r="K187" s="36"/>
      <c r="L187" s="36"/>
      <c r="N187" s="37" t="s">
        <v>205</v>
      </c>
      <c r="O187" s="76"/>
      <c r="P187" s="76">
        <v>6250000</v>
      </c>
      <c r="Q187" s="76"/>
      <c r="R187" s="76"/>
      <c r="S187" s="77">
        <f>SUM(O187:R187)</f>
        <v>6250000</v>
      </c>
    </row>
    <row r="188" spans="1:21" ht="13.5" customHeight="1">
      <c r="A188" s="39" t="s">
        <v>206</v>
      </c>
      <c r="B188" s="38">
        <v>3</v>
      </c>
      <c r="C188" s="38">
        <v>5</v>
      </c>
      <c r="D188" s="38"/>
      <c r="E188" s="38">
        <v>1</v>
      </c>
      <c r="F188" s="72">
        <f>SUM(B188:E188)</f>
        <v>9</v>
      </c>
      <c r="G188" s="36"/>
      <c r="H188" s="36">
        <v>3</v>
      </c>
      <c r="I188" s="36"/>
      <c r="J188" s="36"/>
      <c r="K188" s="36"/>
      <c r="L188" s="36"/>
      <c r="N188" s="37" t="s">
        <v>206</v>
      </c>
      <c r="O188" s="76">
        <v>4300000</v>
      </c>
      <c r="P188" s="76">
        <v>4470000</v>
      </c>
      <c r="Q188" s="76"/>
      <c r="R188" s="76">
        <v>780000</v>
      </c>
      <c r="S188" s="77">
        <f>SUM(O188:R188)</f>
        <v>9550000</v>
      </c>
    </row>
    <row r="189" spans="1:21" ht="13.5" customHeight="1">
      <c r="A189" s="39" t="s">
        <v>207</v>
      </c>
      <c r="B189" s="38"/>
      <c r="C189" s="38">
        <v>3</v>
      </c>
      <c r="D189" s="38"/>
      <c r="E189" s="38"/>
      <c r="F189" s="72">
        <f>SUM(B189:E189)</f>
        <v>3</v>
      </c>
      <c r="G189" s="36"/>
      <c r="H189" s="36"/>
      <c r="I189" s="36"/>
      <c r="J189" s="36"/>
      <c r="K189" s="36"/>
      <c r="L189" s="36"/>
      <c r="N189" s="37" t="s">
        <v>207</v>
      </c>
      <c r="O189" s="76"/>
      <c r="P189" s="76">
        <v>84500</v>
      </c>
      <c r="Q189" s="76"/>
      <c r="R189" s="76"/>
      <c r="S189" s="77">
        <f>SUM(O189:R189)</f>
        <v>84500</v>
      </c>
    </row>
    <row r="190" spans="1:21" ht="13.5" customHeight="1">
      <c r="A190" s="39" t="s">
        <v>208</v>
      </c>
      <c r="B190" s="38"/>
      <c r="C190" s="38"/>
      <c r="D190" s="38"/>
      <c r="E190" s="38">
        <v>3</v>
      </c>
      <c r="F190" s="72">
        <f>SUM(B190:E190)</f>
        <v>3</v>
      </c>
      <c r="G190" s="36"/>
      <c r="H190" s="36"/>
      <c r="I190" s="36"/>
      <c r="J190" s="36"/>
      <c r="K190" s="36"/>
      <c r="L190" s="36"/>
      <c r="N190" s="37" t="s">
        <v>208</v>
      </c>
      <c r="O190" s="76"/>
      <c r="P190" s="76"/>
      <c r="Q190" s="76"/>
      <c r="R190" s="76">
        <v>52000000</v>
      </c>
      <c r="S190" s="77">
        <f>SUM(O190:R190)</f>
        <v>52000000</v>
      </c>
    </row>
    <row r="191" spans="1:21" ht="13.5" customHeight="1">
      <c r="A191" s="73" t="s">
        <v>211</v>
      </c>
      <c r="B191" s="74">
        <f>SUM(B187:B190)</f>
        <v>3</v>
      </c>
      <c r="C191" s="74">
        <f>SUM(C187:C190)</f>
        <v>10</v>
      </c>
      <c r="D191" s="74">
        <f>SUM(D187:D190)</f>
        <v>0</v>
      </c>
      <c r="E191" s="74">
        <f>SUM(E187:E190)</f>
        <v>4</v>
      </c>
      <c r="F191" s="75">
        <f>SUM(F187:F190)</f>
        <v>17</v>
      </c>
      <c r="G191" s="46"/>
      <c r="H191" s="46"/>
      <c r="I191" s="46"/>
      <c r="J191" s="46"/>
      <c r="K191" s="46"/>
      <c r="L191" s="46"/>
      <c r="N191" s="78" t="s">
        <v>210</v>
      </c>
      <c r="O191" s="79"/>
      <c r="P191" s="79"/>
      <c r="Q191" s="79"/>
      <c r="R191" s="79">
        <v>120000</v>
      </c>
      <c r="S191" s="79"/>
    </row>
    <row r="192" spans="1:21" ht="13.5" customHeight="1">
      <c r="N192" s="80" t="s">
        <v>219</v>
      </c>
      <c r="O192" s="81">
        <f>SUM(O187:O191)</f>
        <v>4300000</v>
      </c>
      <c r="P192" s="81">
        <f>SUM(P187:P191)</f>
        <v>10804500</v>
      </c>
      <c r="Q192" s="81">
        <f>SUM(Q187:Q191)</f>
        <v>0</v>
      </c>
      <c r="R192" s="81">
        <f>SUM(R187:R191)</f>
        <v>52900000</v>
      </c>
      <c r="S192" s="81">
        <f>SUM(S187:S191)</f>
        <v>67884500</v>
      </c>
    </row>
    <row r="193" spans="1:21" ht="13.5" customHeight="1">
      <c r="N193" s="82" t="s">
        <v>213</v>
      </c>
      <c r="O193" s="83">
        <f>O192-O191</f>
        <v>4300000</v>
      </c>
      <c r="P193" s="83">
        <f>P192-P191</f>
        <v>10804500</v>
      </c>
      <c r="Q193" s="83">
        <f>Q192-Q191</f>
        <v>0</v>
      </c>
      <c r="R193" s="83">
        <f>R192-R191</f>
        <v>52780000</v>
      </c>
      <c r="S193" s="84">
        <f>S192-S191</f>
        <v>67884500</v>
      </c>
    </row>
    <row r="195" spans="1:21" ht="13.5" customHeight="1">
      <c r="A195" s="33"/>
      <c r="B195" s="33"/>
      <c r="C195" s="33"/>
      <c r="D195" s="33"/>
      <c r="E195" s="33"/>
      <c r="F195" s="33"/>
      <c r="N195" s="33"/>
      <c r="O195" s="33"/>
      <c r="P195" s="33"/>
      <c r="Q195" s="33"/>
      <c r="R195" s="33"/>
      <c r="S195" s="33"/>
    </row>
    <row r="197" spans="1:21" ht="13.5" customHeight="1">
      <c r="A197" s="147" t="s">
        <v>187</v>
      </c>
      <c r="B197" s="147"/>
      <c r="C197" s="147"/>
      <c r="D197" s="147"/>
      <c r="E197" s="147"/>
      <c r="F197" s="147"/>
      <c r="G197" s="88"/>
      <c r="H197" s="88"/>
      <c r="I197" s="88"/>
      <c r="J197" s="88"/>
      <c r="K197" s="88"/>
      <c r="L197" s="88"/>
      <c r="N197" s="147" t="s">
        <v>192</v>
      </c>
      <c r="O197" s="147"/>
      <c r="P197" s="147"/>
      <c r="Q197" s="147"/>
      <c r="R197" s="147"/>
      <c r="S197" s="147"/>
    </row>
    <row r="198" spans="1:21" ht="13.5" customHeight="1">
      <c r="A198" s="146" t="s">
        <v>230</v>
      </c>
      <c r="B198" s="146"/>
      <c r="C198" s="146"/>
      <c r="D198" s="146"/>
      <c r="E198" s="146"/>
      <c r="F198" s="146"/>
      <c r="G198" s="89"/>
      <c r="H198" s="89"/>
      <c r="I198" s="89"/>
      <c r="J198" s="89"/>
      <c r="K198" s="89"/>
      <c r="L198" s="89"/>
      <c r="N198" s="146" t="s">
        <v>230</v>
      </c>
      <c r="O198" s="146"/>
      <c r="P198" s="146"/>
      <c r="Q198" s="146"/>
      <c r="R198" s="146"/>
      <c r="S198" s="146"/>
    </row>
    <row r="199" spans="1:21" ht="13.5" customHeight="1">
      <c r="A199" s="70" t="s">
        <v>193</v>
      </c>
      <c r="B199" s="71" t="s">
        <v>194</v>
      </c>
      <c r="C199" s="71" t="s">
        <v>195</v>
      </c>
      <c r="D199" s="71" t="s">
        <v>196</v>
      </c>
      <c r="E199" s="71" t="s">
        <v>197</v>
      </c>
      <c r="F199" s="71" t="s">
        <v>198</v>
      </c>
      <c r="G199" s="90"/>
      <c r="H199" s="90"/>
      <c r="I199" s="90"/>
      <c r="J199" s="90"/>
      <c r="K199" s="90"/>
      <c r="L199" s="90"/>
      <c r="N199" s="70" t="s">
        <v>199</v>
      </c>
      <c r="O199" s="71" t="s">
        <v>200</v>
      </c>
      <c r="P199" s="71" t="s">
        <v>201</v>
      </c>
      <c r="Q199" s="71" t="s">
        <v>202</v>
      </c>
      <c r="R199" s="71" t="s">
        <v>203</v>
      </c>
      <c r="S199" s="70" t="s">
        <v>204</v>
      </c>
      <c r="U199" s="49">
        <v>16</v>
      </c>
    </row>
    <row r="200" spans="1:21" ht="13.5" customHeight="1">
      <c r="A200" s="39" t="s">
        <v>205</v>
      </c>
      <c r="B200" s="38"/>
      <c r="C200" s="38"/>
      <c r="D200" s="38">
        <v>1</v>
      </c>
      <c r="E200" s="38"/>
      <c r="F200" s="72">
        <f>SUM(B200:E200)</f>
        <v>1</v>
      </c>
      <c r="G200" s="36"/>
      <c r="H200" s="36"/>
      <c r="I200" s="36"/>
      <c r="J200" s="36"/>
      <c r="K200" s="36"/>
      <c r="L200" s="36"/>
      <c r="N200" s="37" t="s">
        <v>205</v>
      </c>
      <c r="O200" s="76"/>
      <c r="P200" s="76"/>
      <c r="Q200" s="76">
        <v>3115200</v>
      </c>
      <c r="R200" s="76"/>
      <c r="S200" s="77">
        <f>SUM(O200:R200)</f>
        <v>3115200</v>
      </c>
    </row>
    <row r="201" spans="1:21" ht="13.5" customHeight="1">
      <c r="A201" s="39" t="s">
        <v>206</v>
      </c>
      <c r="B201" s="38"/>
      <c r="C201" s="38"/>
      <c r="D201" s="38"/>
      <c r="E201" s="38"/>
      <c r="F201" s="72">
        <f>SUM(B201:E201)</f>
        <v>0</v>
      </c>
      <c r="G201" s="36"/>
      <c r="H201" s="36"/>
      <c r="I201" s="36"/>
      <c r="J201" s="36"/>
      <c r="K201" s="36"/>
      <c r="L201" s="36"/>
      <c r="N201" s="37" t="s">
        <v>206</v>
      </c>
      <c r="O201" s="76"/>
      <c r="P201" s="76"/>
      <c r="Q201" s="76"/>
      <c r="R201" s="76"/>
      <c r="S201" s="77">
        <f>SUM(O201:R201)</f>
        <v>0</v>
      </c>
    </row>
    <row r="202" spans="1:21" ht="13.5" customHeight="1">
      <c r="A202" s="39" t="s">
        <v>207</v>
      </c>
      <c r="B202" s="38">
        <v>1</v>
      </c>
      <c r="C202" s="38">
        <v>1</v>
      </c>
      <c r="D202" s="38"/>
      <c r="E202" s="38">
        <v>1</v>
      </c>
      <c r="F202" s="72">
        <f>SUM(B202:E202)</f>
        <v>3</v>
      </c>
      <c r="G202" s="36"/>
      <c r="H202" s="36"/>
      <c r="I202" s="36">
        <v>1</v>
      </c>
      <c r="J202" s="36"/>
      <c r="K202" s="36"/>
      <c r="L202" s="36"/>
      <c r="N202" s="37" t="s">
        <v>207</v>
      </c>
      <c r="O202" s="76">
        <v>30000</v>
      </c>
      <c r="P202" s="76">
        <v>44000</v>
      </c>
      <c r="Q202" s="76"/>
      <c r="R202" s="76">
        <v>44000</v>
      </c>
      <c r="S202" s="77">
        <f>SUM(O202:R202)</f>
        <v>118000</v>
      </c>
    </row>
    <row r="203" spans="1:21" ht="13.5" customHeight="1">
      <c r="A203" s="39" t="s">
        <v>208</v>
      </c>
      <c r="B203" s="38"/>
      <c r="C203" s="38"/>
      <c r="D203" s="38"/>
      <c r="E203" s="38"/>
      <c r="F203" s="72">
        <f>SUM(B203:E203)</f>
        <v>0</v>
      </c>
      <c r="G203" s="36"/>
      <c r="H203" s="36"/>
      <c r="I203" s="36"/>
      <c r="J203" s="36"/>
      <c r="K203" s="36"/>
      <c r="L203" s="36"/>
      <c r="N203" s="37" t="s">
        <v>208</v>
      </c>
      <c r="O203" s="76"/>
      <c r="P203" s="76"/>
      <c r="Q203" s="76"/>
      <c r="R203" s="76"/>
      <c r="S203" s="77">
        <f>SUM(O203:R203)</f>
        <v>0</v>
      </c>
    </row>
    <row r="204" spans="1:21" ht="13.5" customHeight="1">
      <c r="A204" s="73" t="s">
        <v>211</v>
      </c>
      <c r="B204" s="74">
        <f>SUM(B200:B203)</f>
        <v>1</v>
      </c>
      <c r="C204" s="74">
        <f>SUM(C200:C203)</f>
        <v>1</v>
      </c>
      <c r="D204" s="74">
        <f>SUM(D200:D203)</f>
        <v>1</v>
      </c>
      <c r="E204" s="74">
        <f>SUM(E200:E203)</f>
        <v>1</v>
      </c>
      <c r="F204" s="75">
        <f>SUM(F200:F203)</f>
        <v>4</v>
      </c>
      <c r="G204" s="46"/>
      <c r="H204" s="46"/>
      <c r="I204" s="46"/>
      <c r="J204" s="46"/>
      <c r="K204" s="46"/>
      <c r="L204" s="46"/>
      <c r="N204" s="78" t="s">
        <v>210</v>
      </c>
      <c r="O204" s="79"/>
      <c r="P204" s="79"/>
      <c r="Q204" s="79"/>
      <c r="R204" s="79"/>
      <c r="S204" s="79"/>
    </row>
    <row r="205" spans="1:21" ht="13.5" customHeight="1">
      <c r="N205" s="80" t="s">
        <v>219</v>
      </c>
      <c r="O205" s="81">
        <f>SUM(O200:O204)</f>
        <v>30000</v>
      </c>
      <c r="P205" s="81">
        <f>SUM(P200:P204)</f>
        <v>44000</v>
      </c>
      <c r="Q205" s="81">
        <f>SUM(Q200:Q204)</f>
        <v>3115200</v>
      </c>
      <c r="R205" s="81">
        <f>SUM(R200:R204)</f>
        <v>44000</v>
      </c>
      <c r="S205" s="81">
        <f>SUM(S200:S204)</f>
        <v>3233200</v>
      </c>
    </row>
    <row r="206" spans="1:21" ht="13.5" customHeight="1">
      <c r="N206" s="82" t="s">
        <v>213</v>
      </c>
      <c r="O206" s="83">
        <f>O205-O204</f>
        <v>30000</v>
      </c>
      <c r="P206" s="83">
        <f>P205-P204</f>
        <v>44000</v>
      </c>
      <c r="Q206" s="83">
        <f>Q205-Q204</f>
        <v>3115200</v>
      </c>
      <c r="R206" s="83">
        <f>R205-R204</f>
        <v>44000</v>
      </c>
      <c r="S206" s="84">
        <f>S205-S204</f>
        <v>3233200</v>
      </c>
    </row>
    <row r="208" spans="1:21" ht="13.5" customHeight="1">
      <c r="A208" s="33"/>
      <c r="B208" s="33"/>
      <c r="C208" s="33"/>
      <c r="D208" s="33"/>
      <c r="E208" s="33"/>
      <c r="F208" s="33"/>
      <c r="N208" s="33"/>
      <c r="O208" s="33"/>
      <c r="P208" s="33"/>
      <c r="Q208" s="33"/>
      <c r="R208" s="33"/>
      <c r="S208" s="33"/>
    </row>
    <row r="210" spans="1:21" ht="13.5" customHeight="1">
      <c r="A210" s="147" t="s">
        <v>187</v>
      </c>
      <c r="B210" s="147"/>
      <c r="C210" s="147"/>
      <c r="D210" s="147"/>
      <c r="E210" s="147"/>
      <c r="F210" s="147"/>
      <c r="G210" s="88"/>
      <c r="H210" s="88"/>
      <c r="I210" s="88"/>
      <c r="J210" s="88"/>
      <c r="K210" s="88"/>
      <c r="L210" s="88"/>
      <c r="N210" s="147" t="s">
        <v>192</v>
      </c>
      <c r="O210" s="147"/>
      <c r="P210" s="147"/>
      <c r="Q210" s="147"/>
      <c r="R210" s="147"/>
      <c r="S210" s="147"/>
    </row>
    <row r="211" spans="1:21" ht="13.5" customHeight="1">
      <c r="A211" s="146" t="s">
        <v>231</v>
      </c>
      <c r="B211" s="146"/>
      <c r="C211" s="146"/>
      <c r="D211" s="146"/>
      <c r="E211" s="146"/>
      <c r="F211" s="146"/>
      <c r="G211" s="89"/>
      <c r="H211" s="89"/>
      <c r="I211" s="89"/>
      <c r="J211" s="89"/>
      <c r="K211" s="89"/>
      <c r="L211" s="89"/>
      <c r="N211" s="146" t="s">
        <v>231</v>
      </c>
      <c r="O211" s="146"/>
      <c r="P211" s="146"/>
      <c r="Q211" s="146"/>
      <c r="R211" s="146"/>
      <c r="S211" s="146"/>
    </row>
    <row r="212" spans="1:21" ht="13.5" customHeight="1">
      <c r="A212" s="70" t="s">
        <v>193</v>
      </c>
      <c r="B212" s="71" t="s">
        <v>194</v>
      </c>
      <c r="C212" s="71" t="s">
        <v>195</v>
      </c>
      <c r="D212" s="71" t="s">
        <v>196</v>
      </c>
      <c r="E212" s="71" t="s">
        <v>197</v>
      </c>
      <c r="F212" s="71" t="s">
        <v>198</v>
      </c>
      <c r="G212" s="90"/>
      <c r="H212" s="90"/>
      <c r="I212" s="90"/>
      <c r="J212" s="90"/>
      <c r="K212" s="90"/>
      <c r="L212" s="90"/>
      <c r="N212" s="70" t="s">
        <v>199</v>
      </c>
      <c r="O212" s="71" t="s">
        <v>200</v>
      </c>
      <c r="P212" s="71" t="s">
        <v>201</v>
      </c>
      <c r="Q212" s="71" t="s">
        <v>202</v>
      </c>
      <c r="R212" s="71" t="s">
        <v>203</v>
      </c>
      <c r="S212" s="70" t="s">
        <v>204</v>
      </c>
      <c r="U212" s="49">
        <v>17</v>
      </c>
    </row>
    <row r="213" spans="1:21" ht="13.5" customHeight="1">
      <c r="A213" s="39" t="s">
        <v>205</v>
      </c>
      <c r="B213" s="38">
        <v>1</v>
      </c>
      <c r="C213" s="38">
        <v>2</v>
      </c>
      <c r="D213" s="38">
        <v>1</v>
      </c>
      <c r="E213" s="38"/>
      <c r="F213" s="72">
        <f>SUM(B213:E213)</f>
        <v>4</v>
      </c>
      <c r="G213" s="36"/>
      <c r="H213" s="36"/>
      <c r="I213" s="36"/>
      <c r="J213" s="36"/>
      <c r="K213" s="36">
        <v>1</v>
      </c>
      <c r="L213" s="36"/>
      <c r="N213" s="37" t="s">
        <v>205</v>
      </c>
      <c r="O213" s="76">
        <v>3000000</v>
      </c>
      <c r="P213" s="76">
        <v>5867900</v>
      </c>
      <c r="Q213" s="76">
        <v>2580000</v>
      </c>
      <c r="R213" s="76"/>
      <c r="S213" s="77">
        <f>SUM(O213:R213)</f>
        <v>11447900</v>
      </c>
    </row>
    <row r="214" spans="1:21" ht="13.5" customHeight="1">
      <c r="A214" s="39" t="s">
        <v>206</v>
      </c>
      <c r="B214" s="38">
        <v>1</v>
      </c>
      <c r="C214" s="38">
        <v>4</v>
      </c>
      <c r="D214" s="38">
        <v>4</v>
      </c>
      <c r="E214" s="38">
        <v>4</v>
      </c>
      <c r="F214" s="72">
        <f>SUM(B214:E214)</f>
        <v>13</v>
      </c>
      <c r="G214" s="36"/>
      <c r="H214" s="36">
        <v>1</v>
      </c>
      <c r="I214" s="36"/>
      <c r="J214" s="36"/>
      <c r="K214" s="36"/>
      <c r="L214" s="36"/>
      <c r="N214" s="37" t="s">
        <v>206</v>
      </c>
      <c r="O214" s="76">
        <v>1320000</v>
      </c>
      <c r="P214" s="76">
        <v>3848000</v>
      </c>
      <c r="Q214" s="76">
        <v>1300000</v>
      </c>
      <c r="R214" s="76">
        <v>4400000</v>
      </c>
      <c r="S214" s="77">
        <f>SUM(O214:R214)</f>
        <v>10868000</v>
      </c>
    </row>
    <row r="215" spans="1:21" ht="13.5" customHeight="1">
      <c r="A215" s="39" t="s">
        <v>207</v>
      </c>
      <c r="B215" s="38"/>
      <c r="C215" s="38" t="s">
        <v>216</v>
      </c>
      <c r="D215" s="38">
        <v>2</v>
      </c>
      <c r="E215" s="38"/>
      <c r="F215" s="72">
        <f>SUM(B215:E215)</f>
        <v>2</v>
      </c>
      <c r="G215" s="36"/>
      <c r="H215" s="36"/>
      <c r="I215" s="36"/>
      <c r="J215" s="36"/>
      <c r="K215" s="36"/>
      <c r="L215" s="36"/>
      <c r="N215" s="37" t="s">
        <v>207</v>
      </c>
      <c r="O215" s="76"/>
      <c r="P215" s="76"/>
      <c r="Q215" s="76">
        <v>95000</v>
      </c>
      <c r="R215" s="76"/>
      <c r="S215" s="77">
        <f>SUM(O215:R215)</f>
        <v>95000</v>
      </c>
    </row>
    <row r="216" spans="1:21" ht="13.5" customHeight="1">
      <c r="A216" s="39" t="s">
        <v>208</v>
      </c>
      <c r="B216" s="38"/>
      <c r="C216" s="38"/>
      <c r="D216" s="38"/>
      <c r="E216" s="38"/>
      <c r="F216" s="72">
        <f>SUM(B216:E216)</f>
        <v>0</v>
      </c>
      <c r="G216" s="36"/>
      <c r="H216" s="36"/>
      <c r="I216" s="36"/>
      <c r="J216" s="36"/>
      <c r="K216" s="36"/>
      <c r="L216" s="36"/>
      <c r="N216" s="37" t="s">
        <v>208</v>
      </c>
      <c r="O216" s="76"/>
      <c r="P216" s="76"/>
      <c r="Q216" s="76"/>
      <c r="R216" s="76"/>
      <c r="S216" s="77">
        <f>SUM(O216:R216)</f>
        <v>0</v>
      </c>
    </row>
    <row r="217" spans="1:21" ht="13.5" customHeight="1">
      <c r="A217" s="73" t="s">
        <v>211</v>
      </c>
      <c r="B217" s="74">
        <f>SUM(B213:B216)</f>
        <v>2</v>
      </c>
      <c r="C217" s="74">
        <f>SUM(C213:C216)</f>
        <v>6</v>
      </c>
      <c r="D217" s="74">
        <f>SUM(D213:D216)</f>
        <v>7</v>
      </c>
      <c r="E217" s="74">
        <f>SUM(E213:E216)</f>
        <v>4</v>
      </c>
      <c r="F217" s="75">
        <f>SUM(F213:F216)</f>
        <v>19</v>
      </c>
      <c r="G217" s="46"/>
      <c r="H217" s="46"/>
      <c r="I217" s="46"/>
      <c r="J217" s="46"/>
      <c r="K217" s="46"/>
      <c r="L217" s="46"/>
      <c r="N217" s="78" t="s">
        <v>210</v>
      </c>
      <c r="O217" s="79"/>
      <c r="P217" s="79"/>
      <c r="Q217" s="79"/>
      <c r="R217" s="79"/>
      <c r="S217" s="79">
        <v>1100000</v>
      </c>
    </row>
    <row r="218" spans="1:21" ht="13.5" customHeight="1">
      <c r="N218" s="80" t="s">
        <v>219</v>
      </c>
      <c r="O218" s="81">
        <f>SUM(O213:O217)</f>
        <v>4320000</v>
      </c>
      <c r="P218" s="81">
        <f>SUM(P213:P217)</f>
        <v>9715900</v>
      </c>
      <c r="Q218" s="81">
        <f>SUM(Q213:Q217)</f>
        <v>3975000</v>
      </c>
      <c r="R218" s="81">
        <f>SUM(R213:R217)</f>
        <v>4400000</v>
      </c>
      <c r="S218" s="81">
        <f>SUM(S213:S217)</f>
        <v>23510900</v>
      </c>
    </row>
    <row r="219" spans="1:21" ht="13.5" customHeight="1">
      <c r="N219" s="82" t="s">
        <v>213</v>
      </c>
      <c r="O219" s="83">
        <f>O218-O217</f>
        <v>4320000</v>
      </c>
      <c r="P219" s="83">
        <f>P218-P217</f>
        <v>9715900</v>
      </c>
      <c r="Q219" s="83">
        <f>Q218-Q217</f>
        <v>3975000</v>
      </c>
      <c r="R219" s="83">
        <f>R218-R217</f>
        <v>4400000</v>
      </c>
      <c r="S219" s="84">
        <f>S218-S217</f>
        <v>22410900</v>
      </c>
    </row>
    <row r="221" spans="1:21" ht="13.5" customHeight="1">
      <c r="A221" s="33"/>
      <c r="B221" s="33"/>
      <c r="C221" s="33"/>
      <c r="D221" s="33"/>
      <c r="E221" s="33"/>
      <c r="F221" s="33"/>
      <c r="N221" s="33"/>
      <c r="O221" s="33"/>
      <c r="P221" s="33"/>
      <c r="Q221" s="33"/>
      <c r="R221" s="33"/>
      <c r="S221" s="33"/>
    </row>
    <row r="223" spans="1:21" ht="13.5" customHeight="1">
      <c r="A223" s="147" t="s">
        <v>187</v>
      </c>
      <c r="B223" s="147"/>
      <c r="C223" s="147"/>
      <c r="D223" s="147"/>
      <c r="E223" s="147"/>
      <c r="F223" s="147"/>
      <c r="G223" s="88"/>
      <c r="H223" s="88"/>
      <c r="I223" s="88"/>
      <c r="J223" s="88"/>
      <c r="K223" s="88"/>
      <c r="L223" s="88"/>
      <c r="N223" s="147" t="s">
        <v>192</v>
      </c>
      <c r="O223" s="147"/>
      <c r="P223" s="147"/>
      <c r="Q223" s="147"/>
      <c r="R223" s="147"/>
      <c r="S223" s="147"/>
    </row>
    <row r="224" spans="1:21" ht="13.5" customHeight="1">
      <c r="A224" s="146" t="s">
        <v>232</v>
      </c>
      <c r="B224" s="146"/>
      <c r="C224" s="146"/>
      <c r="D224" s="146"/>
      <c r="E224" s="146"/>
      <c r="F224" s="146"/>
      <c r="G224" s="89"/>
      <c r="H224" s="89"/>
      <c r="I224" s="89"/>
      <c r="J224" s="89"/>
      <c r="K224" s="89"/>
      <c r="L224" s="89"/>
      <c r="N224" s="146" t="s">
        <v>232</v>
      </c>
      <c r="O224" s="146"/>
      <c r="P224" s="146"/>
      <c r="Q224" s="146"/>
      <c r="R224" s="146"/>
      <c r="S224" s="146"/>
    </row>
    <row r="225" spans="1:21" ht="13.5" customHeight="1">
      <c r="A225" s="70" t="s">
        <v>193</v>
      </c>
      <c r="B225" s="71" t="s">
        <v>194</v>
      </c>
      <c r="C225" s="71" t="s">
        <v>195</v>
      </c>
      <c r="D225" s="71" t="s">
        <v>196</v>
      </c>
      <c r="E225" s="71" t="s">
        <v>197</v>
      </c>
      <c r="F225" s="71" t="s">
        <v>198</v>
      </c>
      <c r="G225" s="90"/>
      <c r="H225" s="90"/>
      <c r="I225" s="90"/>
      <c r="J225" s="90"/>
      <c r="K225" s="90"/>
      <c r="L225" s="90"/>
      <c r="N225" s="70" t="s">
        <v>199</v>
      </c>
      <c r="O225" s="71" t="s">
        <v>200</v>
      </c>
      <c r="P225" s="71" t="s">
        <v>201</v>
      </c>
      <c r="Q225" s="71" t="s">
        <v>202</v>
      </c>
      <c r="R225" s="71" t="s">
        <v>203</v>
      </c>
      <c r="S225" s="70" t="s">
        <v>204</v>
      </c>
      <c r="U225" s="49">
        <v>18</v>
      </c>
    </row>
    <row r="226" spans="1:21" ht="13.5" customHeight="1">
      <c r="A226" s="39" t="s">
        <v>205</v>
      </c>
      <c r="B226" s="38"/>
      <c r="C226" s="38"/>
      <c r="D226" s="38">
        <v>1</v>
      </c>
      <c r="E226" s="38"/>
      <c r="F226" s="72">
        <f>SUM(B226:E226)</f>
        <v>1</v>
      </c>
      <c r="G226" s="36"/>
      <c r="H226" s="36"/>
      <c r="I226" s="36"/>
      <c r="J226" s="36"/>
      <c r="K226" s="36"/>
      <c r="L226" s="36"/>
      <c r="N226" s="37" t="s">
        <v>205</v>
      </c>
      <c r="O226" s="76" t="s">
        <v>216</v>
      </c>
      <c r="P226" s="76"/>
      <c r="Q226" s="76">
        <v>3314000</v>
      </c>
      <c r="R226" s="76"/>
      <c r="S226" s="77">
        <f>SUM(O226:R226)</f>
        <v>3314000</v>
      </c>
    </row>
    <row r="227" spans="1:21" ht="13.5" customHeight="1">
      <c r="A227" s="39" t="s">
        <v>206</v>
      </c>
      <c r="B227" s="38">
        <v>1</v>
      </c>
      <c r="C227" s="38">
        <v>1</v>
      </c>
      <c r="D227" s="38">
        <v>1</v>
      </c>
      <c r="E227" s="38">
        <v>1</v>
      </c>
      <c r="F227" s="72">
        <f>SUM(B227:E227)</f>
        <v>4</v>
      </c>
      <c r="G227" s="36"/>
      <c r="H227" s="36">
        <v>1</v>
      </c>
      <c r="I227" s="36"/>
      <c r="J227" s="36"/>
      <c r="K227" s="36"/>
      <c r="L227" s="36"/>
      <c r="N227" s="37" t="s">
        <v>206</v>
      </c>
      <c r="O227" s="76">
        <v>2000000</v>
      </c>
      <c r="P227" s="76">
        <v>200000</v>
      </c>
      <c r="Q227" s="76">
        <v>600000</v>
      </c>
      <c r="R227" s="76">
        <v>1600000</v>
      </c>
      <c r="S227" s="77">
        <f>SUM(O227:R227)</f>
        <v>4400000</v>
      </c>
    </row>
    <row r="228" spans="1:21" ht="13.5" customHeight="1">
      <c r="A228" s="39" t="s">
        <v>207</v>
      </c>
      <c r="B228" s="38"/>
      <c r="C228" s="38">
        <v>1</v>
      </c>
      <c r="D228" s="38"/>
      <c r="E228" s="38"/>
      <c r="F228" s="72">
        <f>SUM(B228:E228)</f>
        <v>1</v>
      </c>
      <c r="G228" s="36"/>
      <c r="H228" s="36"/>
      <c r="I228" s="36"/>
      <c r="J228" s="36"/>
      <c r="K228" s="36"/>
      <c r="L228" s="36"/>
      <c r="N228" s="37" t="s">
        <v>207</v>
      </c>
      <c r="O228" s="76"/>
      <c r="P228" s="76">
        <v>100000</v>
      </c>
      <c r="Q228" s="76"/>
      <c r="R228" s="76"/>
      <c r="S228" s="77">
        <f>SUM(O228:R228)</f>
        <v>100000</v>
      </c>
    </row>
    <row r="229" spans="1:21" ht="13.5" customHeight="1">
      <c r="A229" s="39" t="s">
        <v>208</v>
      </c>
      <c r="B229" s="38"/>
      <c r="C229" s="38"/>
      <c r="D229" s="38"/>
      <c r="E229" s="38"/>
      <c r="F229" s="72">
        <f>SUM(B229:E229)</f>
        <v>0</v>
      </c>
      <c r="G229" s="36"/>
      <c r="H229" s="36"/>
      <c r="I229" s="36"/>
      <c r="J229" s="36"/>
      <c r="K229" s="36"/>
      <c r="L229" s="36"/>
      <c r="N229" s="37" t="s">
        <v>208</v>
      </c>
      <c r="O229" s="76"/>
      <c r="P229" s="76"/>
      <c r="Q229" s="76"/>
      <c r="R229" s="76"/>
      <c r="S229" s="77">
        <f>SUM(O229:R229)</f>
        <v>0</v>
      </c>
    </row>
    <row r="230" spans="1:21" ht="13.5" customHeight="1">
      <c r="A230" s="73" t="s">
        <v>211</v>
      </c>
      <c r="B230" s="74">
        <f>SUM(B226:B229)</f>
        <v>1</v>
      </c>
      <c r="C230" s="74">
        <f>SUM(C226:C229)</f>
        <v>2</v>
      </c>
      <c r="D230" s="74">
        <f>SUM(D226:D229)</f>
        <v>2</v>
      </c>
      <c r="E230" s="74">
        <f>SUM(E226:E229)</f>
        <v>1</v>
      </c>
      <c r="F230" s="75">
        <f>SUM(F226:F229)</f>
        <v>6</v>
      </c>
      <c r="G230" s="46"/>
      <c r="H230" s="46"/>
      <c r="I230" s="46"/>
      <c r="J230" s="46"/>
      <c r="K230" s="46"/>
      <c r="L230" s="46"/>
      <c r="N230" s="78" t="s">
        <v>210</v>
      </c>
      <c r="O230" s="79"/>
      <c r="P230" s="79"/>
      <c r="Q230" s="79"/>
      <c r="R230" s="79"/>
      <c r="S230" s="79"/>
    </row>
    <row r="231" spans="1:21" ht="13.5" customHeight="1">
      <c r="N231" s="80" t="s">
        <v>219</v>
      </c>
      <c r="O231" s="81">
        <f>SUM(O226:O230)</f>
        <v>2000000</v>
      </c>
      <c r="P231" s="81">
        <f>SUM(P226:P230)</f>
        <v>300000</v>
      </c>
      <c r="Q231" s="81">
        <f>SUM(Q226:Q230)</f>
        <v>3914000</v>
      </c>
      <c r="R231" s="81">
        <f>SUM(R226:R230)</f>
        <v>1600000</v>
      </c>
      <c r="S231" s="81">
        <f>SUM(S226:S230)</f>
        <v>7814000</v>
      </c>
    </row>
    <row r="232" spans="1:21" ht="13.5" customHeight="1">
      <c r="N232" s="82" t="s">
        <v>213</v>
      </c>
      <c r="O232" s="83">
        <f>O231-O230</f>
        <v>2000000</v>
      </c>
      <c r="P232" s="83">
        <f>P231-P230</f>
        <v>300000</v>
      </c>
      <c r="Q232" s="83">
        <f>Q231-Q230</f>
        <v>3914000</v>
      </c>
      <c r="R232" s="83">
        <f>R231-R230</f>
        <v>1600000</v>
      </c>
      <c r="S232" s="84">
        <f>S231-S230</f>
        <v>7814000</v>
      </c>
    </row>
    <row r="235" spans="1:21" ht="13.5" customHeight="1">
      <c r="A235" s="34" t="s">
        <v>233</v>
      </c>
      <c r="B235" s="52">
        <f>+B230+B217+B204+B191+B178+B165+B152+B139+B126+B113+B100+B87+B74+B61+B48+B35+B22+B10</f>
        <v>100</v>
      </c>
      <c r="C235" s="52">
        <f>+C230+C217+C204+C191+C178+C165+C152+C139+C126+C113+C100+C87+C74+C61+C48+C35+C22+C10</f>
        <v>83</v>
      </c>
      <c r="D235" s="52">
        <f>+D230+D217+D204+D191+D178+D165+D152+D139+D126+D113+D100+D87+D74+D61+D48+D35+D22+D10</f>
        <v>53</v>
      </c>
      <c r="E235" s="52">
        <f>+E230+E217+E204+E191+E178+E165+E152+E139+E126+E113+E100+E87+E74+E61+E48+E35+E22+E10</f>
        <v>88</v>
      </c>
      <c r="F235" s="53">
        <f>+F230+F217+F204+F191+F178+F165+F152+F139+F126+F113+F100+F87+F74+F61+F48+F35+F22+F10</f>
        <v>323</v>
      </c>
      <c r="G235" s="35"/>
      <c r="H235" s="91">
        <f>SUM(H3:H234)</f>
        <v>50</v>
      </c>
      <c r="I235" s="91">
        <f>SUM(I3:I234)</f>
        <v>16</v>
      </c>
      <c r="J235" s="91">
        <f>SUM(J3:J234)</f>
        <v>18</v>
      </c>
      <c r="K235" s="91">
        <f>SUM(K3:K234)</f>
        <v>16</v>
      </c>
      <c r="L235" s="35"/>
      <c r="N235" s="34" t="s">
        <v>233</v>
      </c>
      <c r="O235" s="54">
        <f>O232+O219+O206+O193+O180+O167+O154+O141+O128+O115+O102+O89+O76+O63+O50+O37+O24+O11</f>
        <v>296256260.97000003</v>
      </c>
      <c r="P235" s="54">
        <f>P232+P219+P206+P193+P180+P167+P154+P141+P128+P115+P102+P89+P76+P63+P50+P37+P24+P11</f>
        <v>279701527.93833333</v>
      </c>
      <c r="Q235" s="54">
        <f>Q232+Q219+Q206+Q193+Q180+Q167+Q154+Q141+Q128+Q115+Q102+Q89+Q76+Q63+Q50+Q37+Q24+Q11</f>
        <v>187470031.02333331</v>
      </c>
      <c r="R235" s="54">
        <f>R232+R219+R206+R193+R180+R167+R154+R141+R128+R115+R102+R89+R76+R63+R50+R37+R24+R11</f>
        <v>270989100.19333333</v>
      </c>
      <c r="S235" s="47">
        <f>S232+S219+S206+S193+S180+S167+S154+S141+S128+S115+S102+S89+S76+S63+S50+S37+S24+S11</f>
        <v>1034416920.125</v>
      </c>
    </row>
  </sheetData>
  <mergeCells count="73">
    <mergeCell ref="H1:K1"/>
    <mergeCell ref="A2:F2"/>
    <mergeCell ref="N2:S2"/>
    <mergeCell ref="A3:F3"/>
    <mergeCell ref="N3:S3"/>
    <mergeCell ref="A15:F15"/>
    <mergeCell ref="N15:S15"/>
    <mergeCell ref="A16:F16"/>
    <mergeCell ref="N16:S16"/>
    <mergeCell ref="A28:F28"/>
    <mergeCell ref="N28:S28"/>
    <mergeCell ref="A29:F29"/>
    <mergeCell ref="N29:S29"/>
    <mergeCell ref="A41:F41"/>
    <mergeCell ref="N41:S41"/>
    <mergeCell ref="A42:F42"/>
    <mergeCell ref="N42:S42"/>
    <mergeCell ref="A54:F54"/>
    <mergeCell ref="N54:S54"/>
    <mergeCell ref="A55:F55"/>
    <mergeCell ref="N55:S55"/>
    <mergeCell ref="A67:F67"/>
    <mergeCell ref="N67:S67"/>
    <mergeCell ref="A68:F68"/>
    <mergeCell ref="N68:S68"/>
    <mergeCell ref="A80:F80"/>
    <mergeCell ref="N80:S80"/>
    <mergeCell ref="A81:F81"/>
    <mergeCell ref="N81:S81"/>
    <mergeCell ref="A93:F93"/>
    <mergeCell ref="N93:S93"/>
    <mergeCell ref="A94:F94"/>
    <mergeCell ref="N94:S94"/>
    <mergeCell ref="A106:F106"/>
    <mergeCell ref="N106:S106"/>
    <mergeCell ref="A107:F107"/>
    <mergeCell ref="N107:S107"/>
    <mergeCell ref="A119:F119"/>
    <mergeCell ref="N119:S119"/>
    <mergeCell ref="A120:F120"/>
    <mergeCell ref="N120:S120"/>
    <mergeCell ref="A132:F132"/>
    <mergeCell ref="N132:S132"/>
    <mergeCell ref="A133:F133"/>
    <mergeCell ref="N133:S133"/>
    <mergeCell ref="A145:F145"/>
    <mergeCell ref="N145:S145"/>
    <mergeCell ref="A146:F146"/>
    <mergeCell ref="N146:S146"/>
    <mergeCell ref="A158:F158"/>
    <mergeCell ref="N158:S158"/>
    <mergeCell ref="A159:F159"/>
    <mergeCell ref="N159:S159"/>
    <mergeCell ref="A171:F171"/>
    <mergeCell ref="N171:S171"/>
    <mergeCell ref="A172:F172"/>
    <mergeCell ref="N172:S172"/>
    <mergeCell ref="A184:F184"/>
    <mergeCell ref="N184:S184"/>
    <mergeCell ref="A185:F185"/>
    <mergeCell ref="N185:S185"/>
    <mergeCell ref="A197:F197"/>
    <mergeCell ref="N197:S197"/>
    <mergeCell ref="A198:F198"/>
    <mergeCell ref="N198:S198"/>
    <mergeCell ref="A224:F224"/>
    <mergeCell ref="N224:S224"/>
    <mergeCell ref="A210:F210"/>
    <mergeCell ref="N210:S210"/>
    <mergeCell ref="A211:F211"/>
    <mergeCell ref="N211:S211"/>
    <mergeCell ref="A223:F223"/>
    <mergeCell ref="N223:S2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0CAD-5263-4E3F-9CFF-98A7DA4D6ECA}">
  <dimension ref="A1:V235"/>
  <sheetViews>
    <sheetView workbookViewId="0">
      <pane xSplit="7" ySplit="2" topLeftCell="N3" activePane="bottomRight" state="frozen"/>
      <selection pane="bottomRight" activeCell="N4" sqref="N4:S11"/>
      <selection pane="bottomLeft"/>
      <selection pane="topRight"/>
    </sheetView>
  </sheetViews>
  <sheetFormatPr defaultColWidth="9.140625" defaultRowHeight="13.5" customHeight="1"/>
  <cols>
    <col min="1" max="1" width="21.85546875" style="34" customWidth="1"/>
    <col min="2" max="7" width="7.140625" style="34" customWidth="1"/>
    <col min="8" max="11" width="6" style="34" customWidth="1"/>
    <col min="12" max="12" width="7.140625" style="34" customWidth="1"/>
    <col min="13" max="13" width="18.140625" style="34" customWidth="1"/>
    <col min="14" max="14" width="22.5703125" style="34" customWidth="1"/>
    <col min="15" max="19" width="15.42578125" style="34" customWidth="1"/>
    <col min="20" max="20" width="4.28515625" style="34" customWidth="1"/>
    <col min="21" max="21" width="17.85546875" style="48" customWidth="1"/>
    <col min="22" max="22" width="3.28515625" customWidth="1"/>
  </cols>
  <sheetData>
    <row r="1" spans="1:22" ht="13.5" customHeight="1">
      <c r="H1" s="148" t="s">
        <v>234</v>
      </c>
      <c r="I1" s="148"/>
      <c r="J1" s="148"/>
      <c r="K1" s="148"/>
    </row>
    <row r="2" spans="1:22" ht="13.5" customHeight="1">
      <c r="A2" s="147" t="s">
        <v>187</v>
      </c>
      <c r="B2" s="147"/>
      <c r="C2" s="147"/>
      <c r="D2" s="147"/>
      <c r="E2" s="147"/>
      <c r="F2" s="147"/>
      <c r="G2" s="88"/>
      <c r="H2" s="92" t="s">
        <v>188</v>
      </c>
      <c r="I2" s="92" t="s">
        <v>189</v>
      </c>
      <c r="J2" s="92" t="s">
        <v>190</v>
      </c>
      <c r="K2" s="92" t="s">
        <v>191</v>
      </c>
      <c r="L2" s="88"/>
      <c r="N2" s="147" t="s">
        <v>192</v>
      </c>
      <c r="O2" s="147"/>
      <c r="P2" s="147"/>
      <c r="Q2" s="147"/>
      <c r="R2" s="147"/>
      <c r="S2" s="147"/>
      <c r="V2" s="42"/>
    </row>
    <row r="3" spans="1:22" ht="13.5" customHeight="1">
      <c r="A3" s="146" t="s">
        <v>176</v>
      </c>
      <c r="B3" s="146"/>
      <c r="C3" s="146"/>
      <c r="D3" s="146"/>
      <c r="E3" s="146"/>
      <c r="F3" s="146"/>
      <c r="G3" s="89"/>
      <c r="H3" s="89"/>
      <c r="I3" s="89"/>
      <c r="J3" s="89"/>
      <c r="K3" s="89"/>
      <c r="L3" s="89"/>
      <c r="N3" s="146" t="s">
        <v>176</v>
      </c>
      <c r="O3" s="146"/>
      <c r="P3" s="146"/>
      <c r="Q3" s="146"/>
      <c r="R3" s="146"/>
      <c r="S3" s="146"/>
      <c r="V3" s="42"/>
    </row>
    <row r="4" spans="1:22" ht="13.5" customHeight="1">
      <c r="A4" s="70" t="s">
        <v>193</v>
      </c>
      <c r="B4" s="71" t="s">
        <v>194</v>
      </c>
      <c r="C4" s="71" t="s">
        <v>195</v>
      </c>
      <c r="D4" s="71" t="s">
        <v>196</v>
      </c>
      <c r="E4" s="71" t="s">
        <v>197</v>
      </c>
      <c r="F4" s="71" t="s">
        <v>198</v>
      </c>
      <c r="G4" s="90"/>
      <c r="H4" s="90"/>
      <c r="I4" s="90"/>
      <c r="J4" s="90"/>
      <c r="K4" s="90"/>
      <c r="L4" s="90"/>
      <c r="N4" s="70" t="s">
        <v>199</v>
      </c>
      <c r="O4" s="71" t="s">
        <v>200</v>
      </c>
      <c r="P4" s="71" t="s">
        <v>201</v>
      </c>
      <c r="Q4" s="71" t="s">
        <v>202</v>
      </c>
      <c r="R4" s="71" t="s">
        <v>203</v>
      </c>
      <c r="S4" s="70" t="s">
        <v>204</v>
      </c>
      <c r="U4" s="49">
        <v>1</v>
      </c>
      <c r="V4" s="42"/>
    </row>
    <row r="5" spans="1:22" ht="13.5" customHeight="1">
      <c r="A5" s="39" t="s">
        <v>205</v>
      </c>
      <c r="B5" s="38">
        <v>4</v>
      </c>
      <c r="C5" s="38">
        <v>4</v>
      </c>
      <c r="D5" s="38">
        <v>4</v>
      </c>
      <c r="E5" s="38">
        <v>4</v>
      </c>
      <c r="F5" s="72">
        <f>SUM(B5:E5)</f>
        <v>16</v>
      </c>
      <c r="G5" s="36"/>
      <c r="H5" s="36"/>
      <c r="I5" s="36"/>
      <c r="J5" s="36"/>
      <c r="K5" s="36">
        <v>4</v>
      </c>
      <c r="L5" s="36"/>
      <c r="N5" s="37" t="s">
        <v>205</v>
      </c>
      <c r="O5" s="76">
        <v>13734550.5</v>
      </c>
      <c r="P5" s="76">
        <v>15212862.260000002</v>
      </c>
      <c r="Q5" s="76">
        <v>15212862.260000002</v>
      </c>
      <c r="R5" s="76">
        <v>15496104.26</v>
      </c>
      <c r="S5" s="77">
        <v>59656379.280000001</v>
      </c>
      <c r="V5" s="42"/>
    </row>
    <row r="6" spans="1:22" ht="13.5" customHeight="1">
      <c r="A6" s="39" t="s">
        <v>206</v>
      </c>
      <c r="B6" s="38">
        <v>17</v>
      </c>
      <c r="C6" s="38">
        <v>13</v>
      </c>
      <c r="D6" s="38">
        <v>15</v>
      </c>
      <c r="E6" s="38">
        <f>8+1</f>
        <v>9</v>
      </c>
      <c r="F6" s="72">
        <f>SUM(B6:E6)</f>
        <v>54</v>
      </c>
      <c r="G6" s="36"/>
      <c r="H6" s="36">
        <v>17</v>
      </c>
      <c r="I6" s="36"/>
      <c r="J6" s="36"/>
      <c r="K6" s="36"/>
      <c r="L6" s="36"/>
      <c r="N6" s="37" t="s">
        <v>206</v>
      </c>
      <c r="O6" s="76">
        <v>25776804.050000001</v>
      </c>
      <c r="P6" s="76">
        <v>19438319.678333335</v>
      </c>
      <c r="Q6" s="76">
        <v>23739397.683333334</v>
      </c>
      <c r="R6" s="76">
        <v>10189237.383333329</v>
      </c>
      <c r="S6" s="77">
        <v>79143758.795000002</v>
      </c>
      <c r="V6" s="42"/>
    </row>
    <row r="7" spans="1:22" ht="13.5" customHeight="1">
      <c r="A7" s="39" t="s">
        <v>207</v>
      </c>
      <c r="B7" s="38">
        <v>3</v>
      </c>
      <c r="C7" s="38">
        <v>1</v>
      </c>
      <c r="D7" s="38">
        <v>1</v>
      </c>
      <c r="E7" s="38">
        <f>3+2</f>
        <v>5</v>
      </c>
      <c r="F7" s="72">
        <f>SUM(B7:E7)</f>
        <v>10</v>
      </c>
      <c r="G7" s="36"/>
      <c r="H7" s="36"/>
      <c r="I7" s="36">
        <v>3</v>
      </c>
      <c r="J7" s="36"/>
      <c r="K7" s="36"/>
      <c r="L7" s="36"/>
      <c r="N7" s="37" t="s">
        <v>207</v>
      </c>
      <c r="O7" s="76">
        <v>60000</v>
      </c>
      <c r="P7" s="76">
        <v>153800</v>
      </c>
      <c r="Q7" s="76">
        <v>60000</v>
      </c>
      <c r="R7" s="76">
        <v>488862.13</v>
      </c>
      <c r="S7" s="77">
        <v>762662.13</v>
      </c>
      <c r="V7" s="42"/>
    </row>
    <row r="8" spans="1:22" ht="13.5" customHeight="1">
      <c r="A8" s="39" t="s">
        <v>208</v>
      </c>
      <c r="B8" s="38">
        <v>1</v>
      </c>
      <c r="C8" s="38"/>
      <c r="D8" s="38">
        <v>1</v>
      </c>
      <c r="E8" s="38"/>
      <c r="F8" s="72">
        <f>SUM(B8:E8)</f>
        <v>2</v>
      </c>
      <c r="G8" s="36"/>
      <c r="H8" s="36"/>
      <c r="I8" s="36"/>
      <c r="J8" s="36">
        <v>1</v>
      </c>
      <c r="K8" s="36"/>
      <c r="L8" s="36"/>
      <c r="N8" s="37" t="s">
        <v>208</v>
      </c>
      <c r="O8" s="76">
        <v>8800000</v>
      </c>
      <c r="P8" s="76"/>
      <c r="Q8" s="76">
        <v>14000000</v>
      </c>
      <c r="R8" s="76"/>
      <c r="S8" s="77">
        <v>22800000</v>
      </c>
      <c r="V8" s="42"/>
    </row>
    <row r="9" spans="1:22" ht="13.5" customHeight="1">
      <c r="A9" s="73" t="s">
        <v>211</v>
      </c>
      <c r="B9" s="74">
        <f>SUM(B5:B8)</f>
        <v>25</v>
      </c>
      <c r="C9" s="74">
        <f t="shared" ref="C9:F9" si="0">SUM(C5:C8)</f>
        <v>18</v>
      </c>
      <c r="D9" s="74">
        <f t="shared" si="0"/>
        <v>21</v>
      </c>
      <c r="E9" s="74">
        <f t="shared" si="0"/>
        <v>18</v>
      </c>
      <c r="F9" s="75">
        <f t="shared" si="0"/>
        <v>82</v>
      </c>
      <c r="G9" s="36"/>
      <c r="H9" s="36"/>
      <c r="I9" s="36"/>
      <c r="J9" s="36"/>
      <c r="K9" s="36"/>
      <c r="L9" s="36"/>
      <c r="N9" s="78" t="s">
        <v>210</v>
      </c>
      <c r="O9" s="79">
        <v>131205000</v>
      </c>
      <c r="P9" s="79">
        <v>32642900</v>
      </c>
      <c r="Q9" s="79">
        <v>29205000</v>
      </c>
      <c r="R9" s="79">
        <v>12205000</v>
      </c>
      <c r="S9" s="79">
        <v>205257900</v>
      </c>
      <c r="V9" s="42"/>
    </row>
    <row r="10" spans="1:22" ht="13.5" customHeight="1">
      <c r="G10" s="46"/>
      <c r="H10" s="46"/>
      <c r="I10" s="46"/>
      <c r="J10" s="46"/>
      <c r="K10" s="46"/>
      <c r="L10" s="46"/>
      <c r="N10" s="80" t="s">
        <v>212</v>
      </c>
      <c r="O10" s="81">
        <f>SUM(O5:O9)</f>
        <v>179576354.55000001</v>
      </c>
      <c r="P10" s="81">
        <f>SUM(P5:P9)</f>
        <v>67447881.938333333</v>
      </c>
      <c r="Q10" s="81">
        <f>SUM(Q5:Q9)</f>
        <v>82217259.943333328</v>
      </c>
      <c r="R10" s="81">
        <f>SUM(R5:R9)</f>
        <v>38379203.773333326</v>
      </c>
      <c r="S10" s="81">
        <f>SUM(S5:S9)</f>
        <v>367620700.20499998</v>
      </c>
      <c r="V10" s="42"/>
    </row>
    <row r="11" spans="1:22" ht="13.5" customHeight="1">
      <c r="N11" s="82" t="s">
        <v>213</v>
      </c>
      <c r="O11" s="83">
        <f>O10-O9</f>
        <v>48371354.550000012</v>
      </c>
      <c r="P11" s="83">
        <f>P10-P9</f>
        <v>34804981.938333333</v>
      </c>
      <c r="Q11" s="83">
        <f>Q10-Q9</f>
        <v>53012259.943333328</v>
      </c>
      <c r="R11" s="83">
        <f>R10-R9</f>
        <v>26174203.773333326</v>
      </c>
      <c r="S11" s="84">
        <f>S10-S9</f>
        <v>162362800.20499998</v>
      </c>
      <c r="V11" s="42"/>
    </row>
    <row r="12" spans="1:22" ht="13.5" customHeight="1">
      <c r="V12" s="42"/>
    </row>
    <row r="13" spans="1:22" ht="13.5" customHeight="1">
      <c r="A13" s="33"/>
      <c r="B13" s="33"/>
      <c r="C13" s="33"/>
      <c r="D13" s="33"/>
      <c r="E13" s="33"/>
      <c r="F13" s="33"/>
      <c r="N13" s="33"/>
      <c r="O13" s="33"/>
      <c r="P13" s="33"/>
      <c r="Q13" s="33"/>
      <c r="R13" s="33"/>
      <c r="S13" s="33"/>
      <c r="V13" s="42"/>
    </row>
    <row r="14" spans="1:22" ht="13.5" customHeight="1">
      <c r="V14" s="42"/>
    </row>
    <row r="15" spans="1:22" ht="13.5" customHeight="1">
      <c r="A15" s="147" t="s">
        <v>187</v>
      </c>
      <c r="B15" s="147"/>
      <c r="C15" s="147"/>
      <c r="D15" s="147"/>
      <c r="E15" s="147"/>
      <c r="F15" s="147"/>
      <c r="G15" s="88"/>
      <c r="H15" s="88"/>
      <c r="I15" s="88"/>
      <c r="J15" s="88"/>
      <c r="K15" s="88"/>
      <c r="L15" s="88"/>
      <c r="N15" s="147" t="s">
        <v>192</v>
      </c>
      <c r="O15" s="147"/>
      <c r="P15" s="147"/>
      <c r="Q15" s="147"/>
      <c r="R15" s="147"/>
      <c r="S15" s="147"/>
      <c r="V15" s="42"/>
    </row>
    <row r="16" spans="1:22" ht="13.5" customHeight="1">
      <c r="A16" s="146" t="s">
        <v>214</v>
      </c>
      <c r="B16" s="146"/>
      <c r="C16" s="146"/>
      <c r="D16" s="146"/>
      <c r="E16" s="146"/>
      <c r="F16" s="146"/>
      <c r="G16" s="89"/>
      <c r="H16" s="89"/>
      <c r="I16" s="89"/>
      <c r="J16" s="89"/>
      <c r="K16" s="89"/>
      <c r="L16" s="89"/>
      <c r="N16" s="146" t="s">
        <v>214</v>
      </c>
      <c r="O16" s="146"/>
      <c r="P16" s="146"/>
      <c r="Q16" s="146"/>
      <c r="R16" s="146"/>
      <c r="S16" s="146"/>
      <c r="V16" s="42"/>
    </row>
    <row r="17" spans="1:22" ht="13.5" customHeight="1">
      <c r="A17" s="70" t="s">
        <v>193</v>
      </c>
      <c r="B17" s="71" t="s">
        <v>194</v>
      </c>
      <c r="C17" s="71" t="s">
        <v>195</v>
      </c>
      <c r="D17" s="71" t="s">
        <v>196</v>
      </c>
      <c r="E17" s="71" t="s">
        <v>197</v>
      </c>
      <c r="F17" s="71" t="s">
        <v>198</v>
      </c>
      <c r="G17" s="90"/>
      <c r="H17" s="90"/>
      <c r="I17" s="90"/>
      <c r="J17" s="90"/>
      <c r="K17" s="90"/>
      <c r="L17" s="90"/>
      <c r="N17" s="70" t="s">
        <v>199</v>
      </c>
      <c r="O17" s="71" t="s">
        <v>200</v>
      </c>
      <c r="P17" s="71" t="s">
        <v>201</v>
      </c>
      <c r="Q17" s="71" t="s">
        <v>202</v>
      </c>
      <c r="R17" s="71" t="s">
        <v>203</v>
      </c>
      <c r="S17" s="70" t="s">
        <v>204</v>
      </c>
      <c r="U17" s="49">
        <v>2</v>
      </c>
      <c r="V17" s="42"/>
    </row>
    <row r="18" spans="1:22" ht="13.5" customHeight="1">
      <c r="A18" s="39" t="s">
        <v>205</v>
      </c>
      <c r="B18" s="38">
        <v>3</v>
      </c>
      <c r="C18" s="38">
        <v>2</v>
      </c>
      <c r="D18" s="38">
        <v>1</v>
      </c>
      <c r="E18" s="38"/>
      <c r="F18" s="72">
        <v>6</v>
      </c>
      <c r="G18" s="36"/>
      <c r="H18" s="36"/>
      <c r="I18" s="36"/>
      <c r="J18" s="36"/>
      <c r="K18" s="36">
        <v>3</v>
      </c>
      <c r="L18" s="36"/>
      <c r="N18" s="37" t="s">
        <v>205</v>
      </c>
      <c r="O18" s="76">
        <v>8313166</v>
      </c>
      <c r="P18" s="76">
        <v>4815000</v>
      </c>
      <c r="Q18" s="76">
        <v>3170000</v>
      </c>
      <c r="R18" s="76"/>
      <c r="S18" s="77">
        <v>16298166</v>
      </c>
      <c r="V18" s="42"/>
    </row>
    <row r="19" spans="1:22" ht="13.5" customHeight="1">
      <c r="A19" s="39" t="s">
        <v>206</v>
      </c>
      <c r="B19" s="38">
        <v>15</v>
      </c>
      <c r="C19" s="38">
        <v>8</v>
      </c>
      <c r="D19" s="38">
        <v>3</v>
      </c>
      <c r="E19" s="38">
        <v>16</v>
      </c>
      <c r="F19" s="72">
        <v>42</v>
      </c>
      <c r="G19" s="36"/>
      <c r="H19" s="36">
        <v>15</v>
      </c>
      <c r="I19" s="36"/>
      <c r="J19" s="36"/>
      <c r="K19" s="36"/>
      <c r="L19" s="36"/>
      <c r="N19" s="37" t="s">
        <v>206</v>
      </c>
      <c r="O19" s="76">
        <v>14221000</v>
      </c>
      <c r="P19" s="76">
        <v>9999749</v>
      </c>
      <c r="Q19" s="76">
        <v>2520000</v>
      </c>
      <c r="R19" s="76">
        <v>9190622</v>
      </c>
      <c r="S19" s="77">
        <v>35931371</v>
      </c>
      <c r="V19" s="42"/>
    </row>
    <row r="20" spans="1:22" ht="13.5" customHeight="1">
      <c r="A20" s="39" t="s">
        <v>207</v>
      </c>
      <c r="B20" s="38">
        <v>8</v>
      </c>
      <c r="C20" s="38"/>
      <c r="D20" s="38"/>
      <c r="E20" s="38">
        <v>11</v>
      </c>
      <c r="F20" s="72">
        <v>19</v>
      </c>
      <c r="G20" s="36"/>
      <c r="H20" s="36"/>
      <c r="I20" s="36">
        <v>8</v>
      </c>
      <c r="J20" s="36"/>
      <c r="K20" s="36"/>
      <c r="L20" s="36"/>
      <c r="N20" s="37" t="s">
        <v>207</v>
      </c>
      <c r="O20" s="76">
        <v>2420000</v>
      </c>
      <c r="P20" s="76">
        <v>0</v>
      </c>
      <c r="Q20" s="76"/>
      <c r="R20" s="76">
        <v>877500</v>
      </c>
      <c r="S20" s="77">
        <v>3297500</v>
      </c>
      <c r="V20" s="42"/>
    </row>
    <row r="21" spans="1:22" ht="13.5" customHeight="1">
      <c r="A21" s="85" t="s">
        <v>208</v>
      </c>
      <c r="B21" s="86">
        <v>8</v>
      </c>
      <c r="C21" s="86">
        <v>12</v>
      </c>
      <c r="D21" s="86">
        <v>3</v>
      </c>
      <c r="E21" s="86">
        <v>5</v>
      </c>
      <c r="F21" s="87">
        <v>28</v>
      </c>
      <c r="G21" s="36"/>
      <c r="H21" s="36"/>
      <c r="I21" s="36"/>
      <c r="J21" s="36">
        <v>8</v>
      </c>
      <c r="K21" s="36"/>
      <c r="L21" s="36"/>
      <c r="N21" s="37" t="s">
        <v>208</v>
      </c>
      <c r="O21" s="76">
        <v>74843000</v>
      </c>
      <c r="P21" s="76">
        <v>174377085</v>
      </c>
      <c r="Q21" s="76">
        <v>392092199</v>
      </c>
      <c r="R21" s="76">
        <v>131760274.41999999</v>
      </c>
      <c r="S21" s="77">
        <v>423072558.41999996</v>
      </c>
      <c r="V21" s="42"/>
    </row>
    <row r="22" spans="1:22" ht="13.5" customHeight="1">
      <c r="A22" s="73" t="s">
        <v>211</v>
      </c>
      <c r="B22" s="74">
        <f>SUM(B18:B21)</f>
        <v>34</v>
      </c>
      <c r="C22" s="74">
        <f>SUM(C18:C21)</f>
        <v>22</v>
      </c>
      <c r="D22" s="74">
        <f>SUM(D18:D21)</f>
        <v>7</v>
      </c>
      <c r="E22" s="74">
        <f>SUM(E18:E21)</f>
        <v>32</v>
      </c>
      <c r="F22" s="75">
        <f>SUM(F18:F21)</f>
        <v>95</v>
      </c>
      <c r="G22" s="46"/>
      <c r="H22" s="46"/>
      <c r="I22" s="46"/>
      <c r="J22" s="46"/>
      <c r="K22" s="46"/>
      <c r="L22" s="46"/>
      <c r="N22" s="78" t="s">
        <v>210</v>
      </c>
      <c r="O22" s="79"/>
      <c r="P22" s="79">
        <v>0</v>
      </c>
      <c r="Q22" s="79">
        <v>0</v>
      </c>
      <c r="R22" s="79">
        <v>0</v>
      </c>
      <c r="S22" s="79">
        <v>0</v>
      </c>
      <c r="V22" s="42"/>
    </row>
    <row r="23" spans="1:22" ht="13.5" customHeight="1">
      <c r="B23" s="44"/>
      <c r="C23" s="44"/>
      <c r="D23" s="44"/>
      <c r="E23" s="44"/>
      <c r="F23" s="44"/>
      <c r="G23" s="44"/>
      <c r="H23" s="44"/>
      <c r="I23" s="44"/>
      <c r="J23" s="44"/>
      <c r="K23" s="44"/>
      <c r="L23" s="44"/>
      <c r="N23" s="80" t="s">
        <v>212</v>
      </c>
      <c r="O23" s="81">
        <v>99797166</v>
      </c>
      <c r="P23" s="81">
        <v>189191834</v>
      </c>
      <c r="Q23" s="81">
        <v>397782199</v>
      </c>
      <c r="R23" s="81">
        <v>191828396.41999999</v>
      </c>
      <c r="S23" s="81">
        <v>878599595.41999996</v>
      </c>
      <c r="V23" s="42"/>
    </row>
    <row r="24" spans="1:22" ht="13.5" customHeight="1">
      <c r="N24" s="82" t="s">
        <v>213</v>
      </c>
      <c r="O24" s="83">
        <f>O23-O22</f>
        <v>99797166</v>
      </c>
      <c r="P24" s="83">
        <f>P23-P22</f>
        <v>189191834</v>
      </c>
      <c r="Q24" s="83">
        <f>Q23-Q22</f>
        <v>397782199</v>
      </c>
      <c r="R24" s="83">
        <f>R23-R22</f>
        <v>191828396.41999999</v>
      </c>
      <c r="S24" s="84">
        <f>S23-S22</f>
        <v>878599595.41999996</v>
      </c>
      <c r="V24" s="42"/>
    </row>
    <row r="25" spans="1:22" ht="13.5" customHeight="1">
      <c r="V25" s="42"/>
    </row>
    <row r="26" spans="1:22" ht="13.5" customHeight="1">
      <c r="A26" s="33"/>
      <c r="B26" s="33"/>
      <c r="C26" s="33"/>
      <c r="D26" s="33"/>
      <c r="E26" s="33"/>
      <c r="F26" s="33"/>
      <c r="N26" s="33"/>
      <c r="O26" s="33"/>
      <c r="P26" s="33"/>
      <c r="Q26" s="33"/>
      <c r="R26" s="33"/>
      <c r="S26" s="33"/>
      <c r="V26" s="42"/>
    </row>
    <row r="27" spans="1:22" ht="13.5" customHeight="1">
      <c r="V27" s="42"/>
    </row>
    <row r="28" spans="1:22" ht="13.5" customHeight="1">
      <c r="A28" s="147" t="s">
        <v>187</v>
      </c>
      <c r="B28" s="147"/>
      <c r="C28" s="147"/>
      <c r="D28" s="147"/>
      <c r="E28" s="147"/>
      <c r="F28" s="147"/>
      <c r="G28" s="88"/>
      <c r="H28" s="88"/>
      <c r="I28" s="88"/>
      <c r="J28" s="88"/>
      <c r="K28" s="88"/>
      <c r="L28" s="88"/>
      <c r="N28" s="147" t="s">
        <v>192</v>
      </c>
      <c r="O28" s="147"/>
      <c r="P28" s="147"/>
      <c r="Q28" s="147"/>
      <c r="R28" s="147"/>
      <c r="S28" s="147"/>
      <c r="V28" s="42"/>
    </row>
    <row r="29" spans="1:22" ht="13.5" customHeight="1">
      <c r="A29" s="146" t="s">
        <v>215</v>
      </c>
      <c r="B29" s="146"/>
      <c r="C29" s="146"/>
      <c r="D29" s="146"/>
      <c r="E29" s="146"/>
      <c r="F29" s="146"/>
      <c r="G29" s="89"/>
      <c r="H29" s="89"/>
      <c r="I29" s="89"/>
      <c r="J29" s="89"/>
      <c r="K29" s="89"/>
      <c r="L29" s="89"/>
      <c r="N29" s="146" t="s">
        <v>215</v>
      </c>
      <c r="O29" s="146"/>
      <c r="P29" s="146"/>
      <c r="Q29" s="146"/>
      <c r="R29" s="146"/>
      <c r="S29" s="146"/>
      <c r="V29" s="42"/>
    </row>
    <row r="30" spans="1:22" ht="13.5" customHeight="1">
      <c r="A30" s="70" t="s">
        <v>193</v>
      </c>
      <c r="B30" s="71" t="s">
        <v>194</v>
      </c>
      <c r="C30" s="71" t="s">
        <v>195</v>
      </c>
      <c r="D30" s="71" t="s">
        <v>196</v>
      </c>
      <c r="E30" s="71" t="s">
        <v>197</v>
      </c>
      <c r="F30" s="71" t="s">
        <v>198</v>
      </c>
      <c r="G30" s="90"/>
      <c r="H30" s="90"/>
      <c r="I30" s="90"/>
      <c r="J30" s="90"/>
      <c r="K30" s="90"/>
      <c r="L30" s="90"/>
      <c r="N30" s="70" t="s">
        <v>199</v>
      </c>
      <c r="O30" s="71" t="s">
        <v>200</v>
      </c>
      <c r="P30" s="71" t="s">
        <v>201</v>
      </c>
      <c r="Q30" s="71" t="s">
        <v>202</v>
      </c>
      <c r="R30" s="71" t="s">
        <v>203</v>
      </c>
      <c r="S30" s="70" t="s">
        <v>204</v>
      </c>
      <c r="U30" s="49">
        <v>3</v>
      </c>
      <c r="V30" s="42"/>
    </row>
    <row r="31" spans="1:22" ht="13.5" customHeight="1">
      <c r="A31" s="39" t="s">
        <v>205</v>
      </c>
      <c r="B31" s="38">
        <v>5</v>
      </c>
      <c r="C31" s="38" t="s">
        <v>216</v>
      </c>
      <c r="D31" s="38"/>
      <c r="E31" s="38">
        <v>2</v>
      </c>
      <c r="F31" s="72">
        <f>SUM(B31:E31)</f>
        <v>7</v>
      </c>
      <c r="G31" s="36"/>
      <c r="H31" s="36"/>
      <c r="I31" s="36"/>
      <c r="J31" s="36"/>
      <c r="K31" s="36">
        <v>5</v>
      </c>
      <c r="L31" s="36"/>
      <c r="N31" s="37" t="s">
        <v>205</v>
      </c>
      <c r="O31" s="76">
        <v>16084400</v>
      </c>
      <c r="P31" s="76"/>
      <c r="Q31" s="76"/>
      <c r="R31" s="76">
        <v>7285000</v>
      </c>
      <c r="S31" s="77">
        <f>SUM(O31:R31)</f>
        <v>23369400</v>
      </c>
      <c r="V31" s="42"/>
    </row>
    <row r="32" spans="1:22" ht="13.5" customHeight="1">
      <c r="A32" s="39" t="s">
        <v>206</v>
      </c>
      <c r="B32" s="38">
        <v>6</v>
      </c>
      <c r="C32" s="38">
        <v>1</v>
      </c>
      <c r="D32" s="38">
        <v>1</v>
      </c>
      <c r="E32" s="38">
        <v>8</v>
      </c>
      <c r="F32" s="72">
        <f>SUM(B32:E32)</f>
        <v>16</v>
      </c>
      <c r="G32" s="36"/>
      <c r="H32" s="36">
        <v>6</v>
      </c>
      <c r="I32" s="36"/>
      <c r="J32" s="36"/>
      <c r="K32" s="36"/>
      <c r="L32" s="36"/>
      <c r="N32" s="37" t="s">
        <v>206</v>
      </c>
      <c r="O32" s="76">
        <v>6934248</v>
      </c>
      <c r="P32" s="76">
        <v>175000</v>
      </c>
      <c r="Q32" s="76">
        <v>420000</v>
      </c>
      <c r="R32" s="76">
        <v>4215500</v>
      </c>
      <c r="S32" s="77">
        <f>SUM(O32:R32)</f>
        <v>11744748</v>
      </c>
      <c r="V32" s="42"/>
    </row>
    <row r="33" spans="1:22" ht="13.5" customHeight="1">
      <c r="A33" s="39" t="s">
        <v>207</v>
      </c>
      <c r="B33" s="38">
        <v>2</v>
      </c>
      <c r="C33" s="38" t="s">
        <v>216</v>
      </c>
      <c r="D33" s="38"/>
      <c r="E33" s="38">
        <v>3</v>
      </c>
      <c r="F33" s="72">
        <f>SUM(B33:E33)</f>
        <v>5</v>
      </c>
      <c r="G33" s="36"/>
      <c r="H33" s="36"/>
      <c r="I33" s="36">
        <v>2</v>
      </c>
      <c r="J33" s="36"/>
      <c r="K33" s="36"/>
      <c r="L33" s="36"/>
      <c r="N33" s="37" t="s">
        <v>207</v>
      </c>
      <c r="O33" s="76">
        <v>235000</v>
      </c>
      <c r="P33" s="76"/>
      <c r="Q33" s="76"/>
      <c r="R33" s="76">
        <v>187000</v>
      </c>
      <c r="S33" s="77">
        <f>SUM(O33:R33)</f>
        <v>422000</v>
      </c>
      <c r="V33" s="42"/>
    </row>
    <row r="34" spans="1:22" ht="13.5" customHeight="1">
      <c r="A34" s="39" t="s">
        <v>208</v>
      </c>
      <c r="B34" s="38">
        <v>8</v>
      </c>
      <c r="C34" s="38"/>
      <c r="D34" s="38"/>
      <c r="E34" s="38">
        <v>3</v>
      </c>
      <c r="F34" s="72">
        <f>SUM(B34:E34)</f>
        <v>11</v>
      </c>
      <c r="G34" s="36"/>
      <c r="H34" s="36"/>
      <c r="I34" s="36"/>
      <c r="J34" s="36">
        <v>8</v>
      </c>
      <c r="K34" s="36"/>
      <c r="L34" s="36"/>
      <c r="N34" s="37" t="s">
        <v>208</v>
      </c>
      <c r="O34" s="76">
        <v>93362270.420000002</v>
      </c>
      <c r="P34" s="76"/>
      <c r="Q34" s="76"/>
      <c r="R34" s="76">
        <v>17200000</v>
      </c>
      <c r="S34" s="77">
        <f>SUM(O34:R34)</f>
        <v>110562270.42</v>
      </c>
      <c r="V34" s="42"/>
    </row>
    <row r="35" spans="1:22" ht="13.5" customHeight="1">
      <c r="A35" s="73" t="s">
        <v>211</v>
      </c>
      <c r="B35" s="74">
        <f>SUM(B31:B34)</f>
        <v>21</v>
      </c>
      <c r="C35" s="74">
        <f>SUM(C31:C34)</f>
        <v>1</v>
      </c>
      <c r="D35" s="74">
        <f>SUM(D31:D34)</f>
        <v>1</v>
      </c>
      <c r="E35" s="74">
        <f>SUM(E31:E34)</f>
        <v>16</v>
      </c>
      <c r="F35" s="75">
        <f>SUM(F31:F34)</f>
        <v>39</v>
      </c>
      <c r="G35" s="46"/>
      <c r="H35" s="46"/>
      <c r="I35" s="46"/>
      <c r="J35" s="46"/>
      <c r="K35" s="46"/>
      <c r="L35" s="46"/>
      <c r="N35" s="78" t="s">
        <v>210</v>
      </c>
      <c r="O35" s="79">
        <v>0</v>
      </c>
      <c r="P35" s="79">
        <v>0</v>
      </c>
      <c r="Q35" s="79">
        <v>0</v>
      </c>
      <c r="R35" s="79">
        <v>0</v>
      </c>
      <c r="S35" s="79">
        <v>80223120.75999999</v>
      </c>
      <c r="V35" s="42"/>
    </row>
    <row r="36" spans="1:22" ht="13.5" customHeight="1">
      <c r="N36" s="80" t="s">
        <v>217</v>
      </c>
      <c r="O36" s="81">
        <f>SUM(O31:O35)</f>
        <v>116615918.42</v>
      </c>
      <c r="P36" s="81">
        <f>SUM(P31:P35)</f>
        <v>175000</v>
      </c>
      <c r="Q36" s="81">
        <f>SUM(Q31:Q35)</f>
        <v>420000</v>
      </c>
      <c r="R36" s="81">
        <f>SUM(R31:R35)</f>
        <v>28887500</v>
      </c>
      <c r="S36" s="81">
        <f>SUM(S31:S35)</f>
        <v>226321539.18000001</v>
      </c>
      <c r="V36" s="42"/>
    </row>
    <row r="37" spans="1:22" ht="13.5" customHeight="1">
      <c r="N37" s="82" t="s">
        <v>213</v>
      </c>
      <c r="O37" s="83">
        <f>O36-O35</f>
        <v>116615918.42</v>
      </c>
      <c r="P37" s="83">
        <f>P36-P35</f>
        <v>175000</v>
      </c>
      <c r="Q37" s="83">
        <f>Q36-Q35</f>
        <v>420000</v>
      </c>
      <c r="R37" s="83">
        <f>R36-R35</f>
        <v>28887500</v>
      </c>
      <c r="S37" s="84">
        <f>S36-S35</f>
        <v>146098418.42000002</v>
      </c>
      <c r="V37" s="42"/>
    </row>
    <row r="38" spans="1:22" ht="13.5" customHeight="1">
      <c r="V38" s="42"/>
    </row>
    <row r="39" spans="1:22" ht="13.5" customHeight="1">
      <c r="A39" s="33"/>
      <c r="B39" s="33"/>
      <c r="C39" s="33"/>
      <c r="D39" s="33"/>
      <c r="E39" s="33"/>
      <c r="F39" s="33"/>
      <c r="N39" s="33"/>
      <c r="O39" s="33"/>
      <c r="P39" s="33"/>
      <c r="Q39" s="33"/>
      <c r="R39" s="33"/>
      <c r="S39" s="33"/>
      <c r="V39" s="42"/>
    </row>
    <row r="40" spans="1:22" ht="13.5" customHeight="1">
      <c r="V40" s="42"/>
    </row>
    <row r="41" spans="1:22" ht="13.5" customHeight="1">
      <c r="A41" s="147" t="s">
        <v>187</v>
      </c>
      <c r="B41" s="147"/>
      <c r="C41" s="147"/>
      <c r="D41" s="147"/>
      <c r="E41" s="147"/>
      <c r="F41" s="147"/>
      <c r="G41" s="88"/>
      <c r="H41" s="88"/>
      <c r="I41" s="88"/>
      <c r="J41" s="88"/>
      <c r="K41" s="88"/>
      <c r="L41" s="88"/>
      <c r="N41" s="147" t="s">
        <v>192</v>
      </c>
      <c r="O41" s="147"/>
      <c r="P41" s="147"/>
      <c r="Q41" s="147"/>
      <c r="R41" s="147"/>
      <c r="S41" s="147"/>
      <c r="V41" s="42"/>
    </row>
    <row r="42" spans="1:22" ht="13.5" customHeight="1">
      <c r="A42" s="146" t="s">
        <v>218</v>
      </c>
      <c r="B42" s="146"/>
      <c r="C42" s="146"/>
      <c r="D42" s="146"/>
      <c r="E42" s="146"/>
      <c r="F42" s="146"/>
      <c r="G42" s="89"/>
      <c r="H42" s="89"/>
      <c r="I42" s="89"/>
      <c r="J42" s="89"/>
      <c r="K42" s="89"/>
      <c r="L42" s="89"/>
      <c r="N42" s="146" t="s">
        <v>218</v>
      </c>
      <c r="O42" s="146"/>
      <c r="P42" s="146"/>
      <c r="Q42" s="146"/>
      <c r="R42" s="146"/>
      <c r="S42" s="146"/>
      <c r="V42" s="42"/>
    </row>
    <row r="43" spans="1:22" ht="13.5" customHeight="1">
      <c r="A43" s="70" t="s">
        <v>193</v>
      </c>
      <c r="B43" s="71" t="s">
        <v>194</v>
      </c>
      <c r="C43" s="71" t="s">
        <v>195</v>
      </c>
      <c r="D43" s="71" t="s">
        <v>196</v>
      </c>
      <c r="E43" s="71" t="s">
        <v>197</v>
      </c>
      <c r="F43" s="71" t="s">
        <v>198</v>
      </c>
      <c r="G43" s="90"/>
      <c r="H43" s="90"/>
      <c r="I43" s="90"/>
      <c r="J43" s="90"/>
      <c r="K43" s="90"/>
      <c r="L43" s="90"/>
      <c r="N43" s="70" t="s">
        <v>199</v>
      </c>
      <c r="O43" s="71" t="s">
        <v>200</v>
      </c>
      <c r="P43" s="71" t="s">
        <v>201</v>
      </c>
      <c r="Q43" s="71" t="s">
        <v>202</v>
      </c>
      <c r="R43" s="71" t="s">
        <v>203</v>
      </c>
      <c r="S43" s="70" t="s">
        <v>204</v>
      </c>
      <c r="U43" s="49">
        <v>4</v>
      </c>
      <c r="V43" s="42"/>
    </row>
    <row r="44" spans="1:22" ht="13.5" customHeight="1">
      <c r="A44" s="39" t="s">
        <v>205</v>
      </c>
      <c r="B44" s="38">
        <v>1</v>
      </c>
      <c r="C44" s="38">
        <v>2</v>
      </c>
      <c r="D44" s="38"/>
      <c r="E44" s="108">
        <v>1</v>
      </c>
      <c r="F44" s="72">
        <v>3</v>
      </c>
      <c r="G44" s="36"/>
      <c r="H44" s="36"/>
      <c r="I44" s="36"/>
      <c r="J44" s="36"/>
      <c r="K44" s="36">
        <v>1</v>
      </c>
      <c r="L44" s="36"/>
      <c r="N44" s="37" t="s">
        <v>205</v>
      </c>
      <c r="O44" s="76">
        <v>2500000</v>
      </c>
      <c r="P44" s="76">
        <v>5310000</v>
      </c>
      <c r="Q44" s="76" t="s">
        <v>216</v>
      </c>
      <c r="R44" s="76"/>
      <c r="S44" s="77">
        <f>SUM(O44:R44)</f>
        <v>7810000</v>
      </c>
      <c r="V44" s="42"/>
    </row>
    <row r="45" spans="1:22" ht="13.5" customHeight="1">
      <c r="A45" s="39" t="s">
        <v>206</v>
      </c>
      <c r="B45" s="38">
        <v>3</v>
      </c>
      <c r="C45" s="38">
        <v>5</v>
      </c>
      <c r="D45" s="38">
        <v>3</v>
      </c>
      <c r="E45" s="38">
        <v>5</v>
      </c>
      <c r="F45" s="72">
        <v>16</v>
      </c>
      <c r="G45" s="36"/>
      <c r="H45" s="36">
        <v>3</v>
      </c>
      <c r="I45" s="36"/>
      <c r="J45" s="36"/>
      <c r="K45" s="36"/>
      <c r="L45" s="36"/>
      <c r="N45" s="37" t="s">
        <v>206</v>
      </c>
      <c r="O45" s="76">
        <v>3050000</v>
      </c>
      <c r="P45" s="76">
        <v>6790000</v>
      </c>
      <c r="Q45" s="76">
        <v>1650000</v>
      </c>
      <c r="R45" s="76">
        <v>3943000</v>
      </c>
      <c r="S45" s="77">
        <f>SUM(O45:R45)</f>
        <v>15433000</v>
      </c>
      <c r="V45" s="42"/>
    </row>
    <row r="46" spans="1:22" ht="13.5" customHeight="1">
      <c r="A46" s="39" t="s">
        <v>207</v>
      </c>
      <c r="B46" s="38"/>
      <c r="C46" s="38"/>
      <c r="D46" s="38">
        <v>1</v>
      </c>
      <c r="E46" s="38">
        <v>1</v>
      </c>
      <c r="F46" s="72">
        <v>2</v>
      </c>
      <c r="G46" s="36"/>
      <c r="H46" s="36"/>
      <c r="I46" s="36"/>
      <c r="J46" s="36"/>
      <c r="K46" s="36"/>
      <c r="L46" s="36"/>
      <c r="N46" s="37" t="s">
        <v>207</v>
      </c>
      <c r="O46" s="76"/>
      <c r="P46" s="76"/>
      <c r="Q46" s="76">
        <v>70000</v>
      </c>
      <c r="R46" s="76">
        <v>100000</v>
      </c>
      <c r="S46" s="77">
        <f>SUM(O46:R46)</f>
        <v>170000</v>
      </c>
      <c r="V46" s="42"/>
    </row>
    <row r="47" spans="1:22" ht="13.5" customHeight="1">
      <c r="A47" s="39" t="s">
        <v>208</v>
      </c>
      <c r="B47" s="38"/>
      <c r="C47" s="38"/>
      <c r="D47" s="38">
        <v>3</v>
      </c>
      <c r="E47" s="38"/>
      <c r="F47" s="72">
        <v>3</v>
      </c>
      <c r="G47" s="36"/>
      <c r="H47" s="36"/>
      <c r="I47" s="36"/>
      <c r="J47" s="36"/>
      <c r="K47" s="36"/>
      <c r="L47" s="36"/>
      <c r="N47" s="37" t="s">
        <v>208</v>
      </c>
      <c r="O47" s="76"/>
      <c r="P47" s="76"/>
      <c r="Q47" s="76">
        <v>70200000</v>
      </c>
      <c r="R47" s="76">
        <f>7362000-5000000</f>
        <v>2362000</v>
      </c>
      <c r="S47" s="77">
        <f>SUM(O47:R47)</f>
        <v>72562000</v>
      </c>
      <c r="V47" s="42"/>
    </row>
    <row r="48" spans="1:22" ht="13.5" customHeight="1">
      <c r="A48" s="73" t="s">
        <v>211</v>
      </c>
      <c r="B48" s="74">
        <v>4</v>
      </c>
      <c r="C48" s="74">
        <v>7</v>
      </c>
      <c r="D48" s="74">
        <v>7</v>
      </c>
      <c r="E48" s="74">
        <v>7</v>
      </c>
      <c r="F48" s="75">
        <v>24</v>
      </c>
      <c r="G48" s="46"/>
      <c r="H48" s="46"/>
      <c r="I48" s="46"/>
      <c r="J48" s="46"/>
      <c r="K48" s="46"/>
      <c r="L48" s="46"/>
      <c r="N48" s="78" t="s">
        <v>210</v>
      </c>
      <c r="O48" s="79">
        <v>0</v>
      </c>
      <c r="P48" s="79">
        <v>0</v>
      </c>
      <c r="Q48" s="79">
        <v>0</v>
      </c>
      <c r="R48" s="79">
        <v>5000000</v>
      </c>
      <c r="S48" s="79">
        <f>SUM(O48:R48)</f>
        <v>5000000</v>
      </c>
      <c r="V48" s="42"/>
    </row>
    <row r="49" spans="1:22" ht="13.5" customHeight="1">
      <c r="N49" s="80" t="s">
        <v>219</v>
      </c>
      <c r="O49" s="81">
        <f>SUM(O44:O48)</f>
        <v>5550000</v>
      </c>
      <c r="P49" s="81">
        <f>SUM(P44:P48)</f>
        <v>12100000</v>
      </c>
      <c r="Q49" s="81">
        <f>SUM(Q44:Q48)</f>
        <v>71920000</v>
      </c>
      <c r="R49" s="81">
        <f>SUM(R44:R48)</f>
        <v>11405000</v>
      </c>
      <c r="S49" s="81">
        <f>SUM(S44:S48)</f>
        <v>100975000</v>
      </c>
      <c r="V49" s="42"/>
    </row>
    <row r="50" spans="1:22" ht="13.5" customHeight="1">
      <c r="N50" s="82" t="s">
        <v>213</v>
      </c>
      <c r="O50" s="83">
        <f>O49-O48</f>
        <v>5550000</v>
      </c>
      <c r="P50" s="83">
        <f t="shared" ref="P50:S50" si="1">P49-P48</f>
        <v>12100000</v>
      </c>
      <c r="Q50" s="83">
        <f t="shared" si="1"/>
        <v>71920000</v>
      </c>
      <c r="R50" s="83">
        <f t="shared" si="1"/>
        <v>6405000</v>
      </c>
      <c r="S50" s="84">
        <f t="shared" si="1"/>
        <v>95975000</v>
      </c>
      <c r="V50" s="42"/>
    </row>
    <row r="51" spans="1:22" ht="13.5" customHeight="1">
      <c r="V51" s="42"/>
    </row>
    <row r="52" spans="1:22" ht="13.5" customHeight="1">
      <c r="A52" s="33"/>
      <c r="B52" s="33"/>
      <c r="C52" s="33"/>
      <c r="D52" s="33"/>
      <c r="E52" s="33"/>
      <c r="F52" s="33"/>
      <c r="N52" s="33"/>
      <c r="O52" s="33"/>
      <c r="P52" s="33"/>
      <c r="Q52" s="33"/>
      <c r="R52" s="33"/>
      <c r="S52" s="33"/>
      <c r="V52" s="42"/>
    </row>
    <row r="53" spans="1:22" ht="13.5" customHeight="1">
      <c r="V53" s="42"/>
    </row>
    <row r="54" spans="1:22" ht="13.5" customHeight="1">
      <c r="A54" s="147" t="s">
        <v>187</v>
      </c>
      <c r="B54" s="147"/>
      <c r="C54" s="147"/>
      <c r="D54" s="147"/>
      <c r="E54" s="147"/>
      <c r="F54" s="147"/>
      <c r="G54" s="88"/>
      <c r="H54" s="88"/>
      <c r="I54" s="88"/>
      <c r="J54" s="88"/>
      <c r="K54" s="88"/>
      <c r="L54" s="88"/>
      <c r="N54" s="147" t="s">
        <v>192</v>
      </c>
      <c r="O54" s="147"/>
      <c r="P54" s="147"/>
      <c r="Q54" s="147"/>
      <c r="R54" s="147"/>
      <c r="S54" s="147"/>
      <c r="V54" s="42"/>
    </row>
    <row r="55" spans="1:22" ht="13.5" customHeight="1">
      <c r="A55" s="146" t="s">
        <v>220</v>
      </c>
      <c r="B55" s="146"/>
      <c r="C55" s="146"/>
      <c r="D55" s="146"/>
      <c r="E55" s="146"/>
      <c r="F55" s="146"/>
      <c r="G55" s="89"/>
      <c r="H55" s="89"/>
      <c r="I55" s="89"/>
      <c r="J55" s="89"/>
      <c r="K55" s="89"/>
      <c r="L55" s="89"/>
      <c r="N55" s="146" t="s">
        <v>220</v>
      </c>
      <c r="O55" s="146"/>
      <c r="P55" s="146"/>
      <c r="Q55" s="146"/>
      <c r="R55" s="146"/>
      <c r="S55" s="146"/>
      <c r="V55" s="42"/>
    </row>
    <row r="56" spans="1:22" ht="13.5" customHeight="1">
      <c r="A56" s="70" t="s">
        <v>193</v>
      </c>
      <c r="B56" s="71" t="s">
        <v>194</v>
      </c>
      <c r="C56" s="71" t="s">
        <v>195</v>
      </c>
      <c r="D56" s="71" t="s">
        <v>196</v>
      </c>
      <c r="E56" s="71" t="s">
        <v>197</v>
      </c>
      <c r="F56" s="71" t="s">
        <v>198</v>
      </c>
      <c r="G56" s="90"/>
      <c r="H56" s="90"/>
      <c r="I56" s="90"/>
      <c r="J56" s="90"/>
      <c r="K56" s="90"/>
      <c r="L56" s="90"/>
      <c r="N56" s="70" t="s">
        <v>199</v>
      </c>
      <c r="O56" s="71" t="s">
        <v>200</v>
      </c>
      <c r="P56" s="71" t="s">
        <v>201</v>
      </c>
      <c r="Q56" s="71" t="s">
        <v>202</v>
      </c>
      <c r="R56" s="71" t="s">
        <v>203</v>
      </c>
      <c r="S56" s="70" t="s">
        <v>204</v>
      </c>
      <c r="U56" s="49">
        <v>5</v>
      </c>
      <c r="V56" s="42"/>
    </row>
    <row r="57" spans="1:22" ht="13.5" customHeight="1">
      <c r="A57" s="39" t="s">
        <v>205</v>
      </c>
      <c r="B57" s="38">
        <v>1</v>
      </c>
      <c r="C57" s="38"/>
      <c r="D57" s="38"/>
      <c r="E57" s="38"/>
      <c r="F57" s="72">
        <f>SUM(B57:E57)</f>
        <v>1</v>
      </c>
      <c r="G57" s="36"/>
      <c r="H57" s="36"/>
      <c r="I57" s="36"/>
      <c r="J57" s="36"/>
      <c r="K57" s="36">
        <v>1</v>
      </c>
      <c r="L57" s="36"/>
      <c r="N57" s="37" t="s">
        <v>205</v>
      </c>
      <c r="O57" s="76">
        <v>3000000</v>
      </c>
      <c r="P57" s="76"/>
      <c r="Q57" s="76"/>
      <c r="R57" s="76"/>
      <c r="S57" s="77">
        <f>SUM(O57:R57)</f>
        <v>3000000</v>
      </c>
      <c r="V57" s="42"/>
    </row>
    <row r="58" spans="1:22" ht="13.5" customHeight="1">
      <c r="A58" s="39" t="s">
        <v>206</v>
      </c>
      <c r="B58" s="38"/>
      <c r="C58" s="38">
        <v>1</v>
      </c>
      <c r="D58" s="38"/>
      <c r="E58" s="38">
        <v>2</v>
      </c>
      <c r="F58" s="72">
        <f>SUM(B58:E58)</f>
        <v>3</v>
      </c>
      <c r="G58" s="36"/>
      <c r="H58" s="36"/>
      <c r="I58" s="36"/>
      <c r="J58" s="36"/>
      <c r="K58" s="36"/>
      <c r="L58" s="36"/>
      <c r="N58" s="37" t="s">
        <v>206</v>
      </c>
      <c r="O58" s="76" t="s">
        <v>216</v>
      </c>
      <c r="P58" s="76">
        <v>1140000</v>
      </c>
      <c r="Q58" s="76"/>
      <c r="R58" s="76">
        <v>250000</v>
      </c>
      <c r="S58" s="77">
        <f>SUM(O58:R58)</f>
        <v>1390000</v>
      </c>
      <c r="T58" s="43"/>
      <c r="V58" s="42"/>
    </row>
    <row r="59" spans="1:22" ht="13.5" customHeight="1">
      <c r="A59" s="39" t="s">
        <v>207</v>
      </c>
      <c r="B59" s="38"/>
      <c r="C59" s="38">
        <v>1</v>
      </c>
      <c r="D59" s="38"/>
      <c r="E59" s="38"/>
      <c r="F59" s="72">
        <f>SUM(B59:E59)</f>
        <v>1</v>
      </c>
      <c r="G59" s="36"/>
      <c r="H59" s="36"/>
      <c r="I59" s="36"/>
      <c r="J59" s="36"/>
      <c r="K59" s="36"/>
      <c r="L59" s="36"/>
      <c r="N59" s="37" t="s">
        <v>207</v>
      </c>
      <c r="O59" s="76"/>
      <c r="P59" s="76">
        <v>11512</v>
      </c>
      <c r="Q59" s="76"/>
      <c r="R59" s="76"/>
      <c r="S59" s="77">
        <f>SUM(O59:R59)</f>
        <v>11512</v>
      </c>
      <c r="V59" s="42"/>
    </row>
    <row r="60" spans="1:22" ht="13.5" customHeight="1">
      <c r="A60" s="39" t="s">
        <v>208</v>
      </c>
      <c r="B60" s="38"/>
      <c r="C60" s="38"/>
      <c r="D60" s="38"/>
      <c r="E60" s="38"/>
      <c r="F60" s="72">
        <f>SUM(B60:E60)</f>
        <v>0</v>
      </c>
      <c r="G60" s="36"/>
      <c r="H60" s="36"/>
      <c r="I60" s="36"/>
      <c r="J60" s="36"/>
      <c r="K60" s="36"/>
      <c r="L60" s="36"/>
      <c r="N60" s="37" t="s">
        <v>208</v>
      </c>
      <c r="O60" s="76"/>
      <c r="P60" s="76"/>
      <c r="Q60" s="76"/>
      <c r="R60" s="76"/>
      <c r="S60" s="77">
        <f>SUM(O60:R60)</f>
        <v>0</v>
      </c>
      <c r="T60" s="43"/>
      <c r="V60" s="42"/>
    </row>
    <row r="61" spans="1:22" ht="13.5" customHeight="1">
      <c r="A61" s="73" t="s">
        <v>211</v>
      </c>
      <c r="B61" s="74">
        <f>SUM(B57:B60)</f>
        <v>1</v>
      </c>
      <c r="C61" s="74">
        <f>SUM(C57:C60)</f>
        <v>2</v>
      </c>
      <c r="D61" s="74">
        <f>SUM(D57:D60)</f>
        <v>0</v>
      </c>
      <c r="E61" s="74">
        <f>SUM(E57:E60)</f>
        <v>2</v>
      </c>
      <c r="F61" s="75">
        <f>SUM(F57:F60)</f>
        <v>5</v>
      </c>
      <c r="G61" s="46"/>
      <c r="H61" s="46"/>
      <c r="I61" s="46"/>
      <c r="J61" s="46"/>
      <c r="K61" s="46"/>
      <c r="L61" s="46"/>
      <c r="N61" s="78" t="s">
        <v>210</v>
      </c>
      <c r="O61" s="79"/>
      <c r="P61" s="79"/>
      <c r="Q61" s="79"/>
      <c r="R61" s="79"/>
      <c r="S61" s="79">
        <v>7080000</v>
      </c>
      <c r="V61" s="42"/>
    </row>
    <row r="62" spans="1:22" ht="13.5" customHeight="1">
      <c r="N62" s="80" t="s">
        <v>219</v>
      </c>
      <c r="O62" s="81">
        <f>SUM(O57:O61)</f>
        <v>3000000</v>
      </c>
      <c r="P62" s="81">
        <f>SUM(P57:P61)</f>
        <v>1151512</v>
      </c>
      <c r="Q62" s="81">
        <f>SUM(Q57:Q61)</f>
        <v>0</v>
      </c>
      <c r="R62" s="81">
        <f>SUM(R57:R61)</f>
        <v>250000</v>
      </c>
      <c r="S62" s="81">
        <f>SUM(S57:S61)</f>
        <v>11481512</v>
      </c>
      <c r="T62" s="43"/>
      <c r="V62" s="42"/>
    </row>
    <row r="63" spans="1:22" ht="13.5" customHeight="1">
      <c r="N63" s="82" t="s">
        <v>213</v>
      </c>
      <c r="O63" s="83">
        <f>O62-O61</f>
        <v>3000000</v>
      </c>
      <c r="P63" s="83">
        <f>P62-P61</f>
        <v>1151512</v>
      </c>
      <c r="Q63" s="83">
        <f>Q62-Q61</f>
        <v>0</v>
      </c>
      <c r="R63" s="83">
        <f>R62-R61</f>
        <v>250000</v>
      </c>
      <c r="S63" s="84">
        <f>S62-S61</f>
        <v>4401512</v>
      </c>
      <c r="V63" s="42"/>
    </row>
    <row r="64" spans="1:22" ht="13.5" customHeight="1">
      <c r="P64" s="43"/>
      <c r="Q64" s="43"/>
      <c r="R64" s="43"/>
      <c r="S64" s="43"/>
      <c r="T64" s="43"/>
      <c r="V64" s="42"/>
    </row>
    <row r="65" spans="1:22" ht="13.5" customHeight="1">
      <c r="A65" s="33"/>
      <c r="B65" s="33"/>
      <c r="C65" s="33"/>
      <c r="D65" s="33"/>
      <c r="E65" s="33"/>
      <c r="F65" s="33"/>
      <c r="N65" s="33"/>
      <c r="O65" s="33"/>
      <c r="P65" s="33"/>
      <c r="Q65" s="33"/>
      <c r="R65" s="33"/>
      <c r="S65" s="33"/>
      <c r="V65" s="42"/>
    </row>
    <row r="66" spans="1:22" ht="13.5" customHeight="1">
      <c r="V66" s="42"/>
    </row>
    <row r="67" spans="1:22" ht="13.5" customHeight="1">
      <c r="A67" s="147" t="s">
        <v>187</v>
      </c>
      <c r="B67" s="147"/>
      <c r="C67" s="147"/>
      <c r="D67" s="147"/>
      <c r="E67" s="147"/>
      <c r="F67" s="147"/>
      <c r="G67" s="88"/>
      <c r="H67" s="88"/>
      <c r="I67" s="88"/>
      <c r="J67" s="88"/>
      <c r="K67" s="88"/>
      <c r="L67" s="88"/>
      <c r="N67" s="147" t="s">
        <v>192</v>
      </c>
      <c r="O67" s="147"/>
      <c r="P67" s="147"/>
      <c r="Q67" s="147"/>
      <c r="R67" s="147"/>
      <c r="S67" s="147"/>
      <c r="V67" s="42"/>
    </row>
    <row r="68" spans="1:22" ht="13.5" customHeight="1">
      <c r="A68" s="146" t="s">
        <v>221</v>
      </c>
      <c r="B68" s="146"/>
      <c r="C68" s="146"/>
      <c r="D68" s="146"/>
      <c r="E68" s="146"/>
      <c r="F68" s="146"/>
      <c r="G68" s="89"/>
      <c r="H68" s="89"/>
      <c r="I68" s="89"/>
      <c r="J68" s="89"/>
      <c r="K68" s="89"/>
      <c r="L68" s="89"/>
      <c r="N68" s="146" t="s">
        <v>221</v>
      </c>
      <c r="O68" s="146"/>
      <c r="P68" s="146"/>
      <c r="Q68" s="146"/>
      <c r="R68" s="146"/>
      <c r="S68" s="146"/>
      <c r="V68" s="42"/>
    </row>
    <row r="69" spans="1:22" ht="13.5" customHeight="1">
      <c r="A69" s="70" t="s">
        <v>193</v>
      </c>
      <c r="B69" s="71" t="s">
        <v>194</v>
      </c>
      <c r="C69" s="71" t="s">
        <v>195</v>
      </c>
      <c r="D69" s="71" t="s">
        <v>196</v>
      </c>
      <c r="E69" s="71" t="s">
        <v>197</v>
      </c>
      <c r="F69" s="71" t="s">
        <v>198</v>
      </c>
      <c r="G69" s="90"/>
      <c r="H69" s="90"/>
      <c r="I69" s="90"/>
      <c r="J69" s="90"/>
      <c r="K69" s="90"/>
      <c r="L69" s="90"/>
      <c r="N69" s="70" t="s">
        <v>199</v>
      </c>
      <c r="O69" s="71" t="s">
        <v>200</v>
      </c>
      <c r="P69" s="71" t="s">
        <v>201</v>
      </c>
      <c r="Q69" s="71" t="s">
        <v>202</v>
      </c>
      <c r="R69" s="71" t="s">
        <v>203</v>
      </c>
      <c r="S69" s="70" t="s">
        <v>204</v>
      </c>
      <c r="U69" s="49">
        <v>6</v>
      </c>
      <c r="V69" s="42"/>
    </row>
    <row r="70" spans="1:22" ht="13.5" customHeight="1">
      <c r="A70" s="39" t="s">
        <v>205</v>
      </c>
      <c r="B70" s="38"/>
      <c r="C70" s="38"/>
      <c r="D70" s="38"/>
      <c r="E70" s="38"/>
      <c r="F70" s="72">
        <f>SUM(B70:E70)</f>
        <v>0</v>
      </c>
      <c r="G70" s="36"/>
      <c r="H70" s="36"/>
      <c r="I70" s="36"/>
      <c r="J70" s="36"/>
      <c r="K70" s="36"/>
      <c r="L70" s="36"/>
      <c r="N70" s="37" t="s">
        <v>205</v>
      </c>
      <c r="O70" s="76" t="s">
        <v>216</v>
      </c>
      <c r="P70" s="76"/>
      <c r="Q70" s="76"/>
      <c r="R70" s="76"/>
      <c r="S70" s="77">
        <f>SUM(O70:R70)</f>
        <v>0</v>
      </c>
      <c r="V70" s="42"/>
    </row>
    <row r="71" spans="1:22" ht="13.5" customHeight="1">
      <c r="A71" s="39" t="s">
        <v>206</v>
      </c>
      <c r="B71" s="38">
        <v>2</v>
      </c>
      <c r="C71" s="38">
        <v>3</v>
      </c>
      <c r="D71" s="38">
        <v>1</v>
      </c>
      <c r="E71" s="38"/>
      <c r="F71" s="72">
        <f>SUM(B71:E71)</f>
        <v>6</v>
      </c>
      <c r="G71" s="36"/>
      <c r="H71" s="36">
        <v>2</v>
      </c>
      <c r="I71" s="36"/>
      <c r="J71" s="36"/>
      <c r="K71" s="36"/>
      <c r="L71" s="36"/>
      <c r="N71" s="37" t="s">
        <v>206</v>
      </c>
      <c r="O71" s="76">
        <v>1754500</v>
      </c>
      <c r="P71" s="76">
        <v>2390000</v>
      </c>
      <c r="Q71" s="76">
        <v>420000</v>
      </c>
      <c r="R71" s="76"/>
      <c r="S71" s="77">
        <f>SUM(O71:R71)</f>
        <v>4564500</v>
      </c>
      <c r="V71" s="42"/>
    </row>
    <row r="72" spans="1:22" ht="13.5" customHeight="1">
      <c r="A72" s="39" t="s">
        <v>207</v>
      </c>
      <c r="B72" s="38"/>
      <c r="C72" s="38"/>
      <c r="D72" s="38"/>
      <c r="E72" s="38"/>
      <c r="F72" s="72">
        <f>SUM(B72:E72)</f>
        <v>0</v>
      </c>
      <c r="G72" s="36"/>
      <c r="H72" s="36"/>
      <c r="I72" s="36"/>
      <c r="J72" s="36"/>
      <c r="K72" s="36"/>
      <c r="L72" s="36"/>
      <c r="N72" s="37" t="s">
        <v>207</v>
      </c>
      <c r="O72" s="76"/>
      <c r="P72" s="76"/>
      <c r="Q72" s="76"/>
      <c r="R72" s="76"/>
      <c r="S72" s="77">
        <f>SUM(O72:R72)</f>
        <v>0</v>
      </c>
      <c r="V72" s="42"/>
    </row>
    <row r="73" spans="1:22" ht="13.5" customHeight="1">
      <c r="A73" s="39" t="s">
        <v>208</v>
      </c>
      <c r="B73" s="38"/>
      <c r="C73" s="38"/>
      <c r="D73" s="38"/>
      <c r="E73" s="38"/>
      <c r="F73" s="72">
        <f>SUM(B73:E73)</f>
        <v>0</v>
      </c>
      <c r="G73" s="36"/>
      <c r="H73" s="36"/>
      <c r="I73" s="36"/>
      <c r="J73" s="36"/>
      <c r="K73" s="36"/>
      <c r="L73" s="36"/>
      <c r="N73" s="37" t="s">
        <v>208</v>
      </c>
      <c r="O73" s="76"/>
      <c r="P73" s="76"/>
      <c r="Q73" s="76"/>
      <c r="R73" s="76"/>
      <c r="S73" s="77">
        <f>SUM(O73:R73)</f>
        <v>0</v>
      </c>
      <c r="V73" s="42"/>
    </row>
    <row r="74" spans="1:22" ht="13.5" customHeight="1">
      <c r="A74" s="73" t="s">
        <v>211</v>
      </c>
      <c r="B74" s="74">
        <f>SUM(B70:B73)</f>
        <v>2</v>
      </c>
      <c r="C74" s="74">
        <f>SUM(C70:C73)</f>
        <v>3</v>
      </c>
      <c r="D74" s="74">
        <f>SUM(D70:D73)</f>
        <v>1</v>
      </c>
      <c r="E74" s="74">
        <f>SUM(E70:E73)</f>
        <v>0</v>
      </c>
      <c r="F74" s="75">
        <f>SUM(F70:F73)</f>
        <v>6</v>
      </c>
      <c r="G74" s="46"/>
      <c r="H74" s="46"/>
      <c r="I74" s="46"/>
      <c r="J74" s="46"/>
      <c r="K74" s="46"/>
      <c r="L74" s="46"/>
      <c r="N74" s="78" t="s">
        <v>210</v>
      </c>
      <c r="O74" s="79"/>
      <c r="P74" s="79"/>
      <c r="Q74" s="79"/>
      <c r="R74" s="79"/>
      <c r="S74" s="79"/>
      <c r="V74" s="42"/>
    </row>
    <row r="75" spans="1:22" ht="13.5" customHeight="1">
      <c r="A75" s="45"/>
      <c r="B75" s="46"/>
      <c r="C75" s="46"/>
      <c r="D75" s="46"/>
      <c r="E75" s="46"/>
      <c r="F75" s="46"/>
      <c r="G75" s="46"/>
      <c r="H75" s="46"/>
      <c r="I75" s="46"/>
      <c r="J75" s="46"/>
      <c r="K75" s="46"/>
      <c r="L75" s="46"/>
      <c r="N75" s="80" t="s">
        <v>219</v>
      </c>
      <c r="O75" s="81">
        <f>SUM(O70:O74)</f>
        <v>1754500</v>
      </c>
      <c r="P75" s="81">
        <f>SUM(P70:P74)</f>
        <v>2390000</v>
      </c>
      <c r="Q75" s="81">
        <f>SUM(Q70:Q74)</f>
        <v>420000</v>
      </c>
      <c r="R75" s="81">
        <f>SUM(R70:R74)</f>
        <v>0</v>
      </c>
      <c r="S75" s="81">
        <f>SUM(S70:S74)</f>
        <v>4564500</v>
      </c>
      <c r="V75" s="42"/>
    </row>
    <row r="76" spans="1:22" ht="13.5" customHeight="1">
      <c r="N76" s="82" t="s">
        <v>213</v>
      </c>
      <c r="O76" s="83">
        <f>O75-O74</f>
        <v>1754500</v>
      </c>
      <c r="P76" s="83">
        <f>P75-P74</f>
        <v>2390000</v>
      </c>
      <c r="Q76" s="83">
        <f>Q75-Q74</f>
        <v>420000</v>
      </c>
      <c r="R76" s="83">
        <f>R75-R74</f>
        <v>0</v>
      </c>
      <c r="S76" s="84">
        <f>S75-S74</f>
        <v>4564500</v>
      </c>
      <c r="V76" s="42"/>
    </row>
    <row r="77" spans="1:22" ht="13.5" customHeight="1">
      <c r="V77" s="42"/>
    </row>
    <row r="78" spans="1:22" ht="13.5" customHeight="1">
      <c r="A78" s="33"/>
      <c r="B78" s="33"/>
      <c r="C78" s="33"/>
      <c r="D78" s="33"/>
      <c r="E78" s="33"/>
      <c r="F78" s="33"/>
      <c r="N78" s="33"/>
      <c r="O78" s="33"/>
      <c r="P78" s="33"/>
      <c r="Q78" s="33"/>
      <c r="R78" s="33"/>
      <c r="S78" s="33"/>
    </row>
    <row r="80" spans="1:22" ht="13.5" customHeight="1">
      <c r="A80" s="147" t="s">
        <v>187</v>
      </c>
      <c r="B80" s="147"/>
      <c r="C80" s="147"/>
      <c r="D80" s="147"/>
      <c r="E80" s="147"/>
      <c r="F80" s="147"/>
      <c r="G80" s="88"/>
      <c r="H80" s="88"/>
      <c r="I80" s="88"/>
      <c r="J80" s="88"/>
      <c r="K80" s="88"/>
      <c r="L80" s="88"/>
      <c r="N80" s="147" t="s">
        <v>192</v>
      </c>
      <c r="O80" s="147"/>
      <c r="P80" s="147"/>
      <c r="Q80" s="147"/>
      <c r="R80" s="147"/>
      <c r="S80" s="147"/>
    </row>
    <row r="81" spans="1:21" ht="13.5" customHeight="1">
      <c r="A81" s="146" t="s">
        <v>222</v>
      </c>
      <c r="B81" s="146"/>
      <c r="C81" s="146"/>
      <c r="D81" s="146"/>
      <c r="E81" s="146"/>
      <c r="F81" s="146"/>
      <c r="G81" s="89"/>
      <c r="H81" s="89"/>
      <c r="I81" s="89"/>
      <c r="J81" s="89"/>
      <c r="K81" s="89"/>
      <c r="L81" s="89"/>
      <c r="N81" s="146" t="s">
        <v>222</v>
      </c>
      <c r="O81" s="146"/>
      <c r="P81" s="146"/>
      <c r="Q81" s="146"/>
      <c r="R81" s="146"/>
      <c r="S81" s="146"/>
    </row>
    <row r="82" spans="1:21" ht="13.5" customHeight="1">
      <c r="A82" s="70" t="s">
        <v>193</v>
      </c>
      <c r="B82" s="71" t="s">
        <v>194</v>
      </c>
      <c r="C82" s="71" t="s">
        <v>195</v>
      </c>
      <c r="D82" s="71" t="s">
        <v>196</v>
      </c>
      <c r="E82" s="71" t="s">
        <v>197</v>
      </c>
      <c r="F82" s="71" t="s">
        <v>198</v>
      </c>
      <c r="G82" s="90"/>
      <c r="H82" s="90"/>
      <c r="I82" s="90"/>
      <c r="J82" s="90"/>
      <c r="K82" s="90"/>
      <c r="L82" s="90"/>
      <c r="N82" s="70" t="s">
        <v>199</v>
      </c>
      <c r="O82" s="71" t="s">
        <v>200</v>
      </c>
      <c r="P82" s="71" t="s">
        <v>201</v>
      </c>
      <c r="Q82" s="71" t="s">
        <v>202</v>
      </c>
      <c r="R82" s="71" t="s">
        <v>203</v>
      </c>
      <c r="S82" s="70" t="s">
        <v>204</v>
      </c>
      <c r="U82" s="49">
        <v>7</v>
      </c>
    </row>
    <row r="83" spans="1:21" ht="13.5" customHeight="1">
      <c r="A83" s="39" t="s">
        <v>205</v>
      </c>
      <c r="B83" s="38"/>
      <c r="C83" s="38"/>
      <c r="D83" s="38"/>
      <c r="E83" s="38"/>
      <c r="F83" s="72">
        <f>SUM(B83:E83)</f>
        <v>0</v>
      </c>
      <c r="G83" s="36"/>
      <c r="H83" s="36"/>
      <c r="I83" s="36"/>
      <c r="J83" s="36"/>
      <c r="K83" s="36"/>
      <c r="L83" s="36"/>
      <c r="N83" s="37" t="s">
        <v>205</v>
      </c>
      <c r="O83" s="76" t="s">
        <v>216</v>
      </c>
      <c r="P83" s="76"/>
      <c r="Q83" s="76"/>
      <c r="R83" s="76"/>
      <c r="S83" s="77">
        <f>SUM(O83:R83)</f>
        <v>0</v>
      </c>
    </row>
    <row r="84" spans="1:21" ht="13.5" customHeight="1">
      <c r="A84" s="39" t="s">
        <v>206</v>
      </c>
      <c r="B84" s="38"/>
      <c r="C84" s="38"/>
      <c r="D84" s="38"/>
      <c r="E84" s="38"/>
      <c r="F84" s="72">
        <f>SUM(B84:E84)</f>
        <v>0</v>
      </c>
      <c r="G84" s="36"/>
      <c r="H84" s="36"/>
      <c r="I84" s="36"/>
      <c r="J84" s="36"/>
      <c r="K84" s="36"/>
      <c r="L84" s="36"/>
      <c r="N84" s="37" t="s">
        <v>206</v>
      </c>
      <c r="O84" s="76"/>
      <c r="P84" s="76"/>
      <c r="Q84" s="76"/>
      <c r="R84" s="76"/>
      <c r="S84" s="77">
        <f>SUM(O84:R84)</f>
        <v>0</v>
      </c>
    </row>
    <row r="85" spans="1:21" ht="13.5" customHeight="1">
      <c r="A85" s="39" t="s">
        <v>207</v>
      </c>
      <c r="B85" s="38"/>
      <c r="C85" s="38"/>
      <c r="D85" s="38"/>
      <c r="E85" s="38"/>
      <c r="F85" s="72">
        <f>SUM(B85:E85)</f>
        <v>0</v>
      </c>
      <c r="G85" s="36"/>
      <c r="H85" s="36"/>
      <c r="I85" s="36"/>
      <c r="J85" s="36"/>
      <c r="K85" s="36"/>
      <c r="L85" s="36"/>
      <c r="N85" s="37" t="s">
        <v>207</v>
      </c>
      <c r="O85" s="76"/>
      <c r="P85" s="76"/>
      <c r="Q85" s="76"/>
      <c r="R85" s="76"/>
      <c r="S85" s="77">
        <f>SUM(O85:R85)</f>
        <v>0</v>
      </c>
    </row>
    <row r="86" spans="1:21" ht="13.5" customHeight="1">
      <c r="A86" s="39" t="s">
        <v>208</v>
      </c>
      <c r="B86" s="38"/>
      <c r="C86" s="38"/>
      <c r="D86" s="38"/>
      <c r="E86" s="38"/>
      <c r="F86" s="72">
        <f>SUM(B86:E86)</f>
        <v>0</v>
      </c>
      <c r="G86" s="36"/>
      <c r="H86" s="36"/>
      <c r="I86" s="36"/>
      <c r="J86" s="36"/>
      <c r="K86" s="36"/>
      <c r="L86" s="36"/>
      <c r="N86" s="37" t="s">
        <v>208</v>
      </c>
      <c r="O86" s="76"/>
      <c r="P86" s="76"/>
      <c r="Q86" s="76"/>
      <c r="R86" s="76"/>
      <c r="S86" s="77">
        <f>SUM(O86:R86)</f>
        <v>0</v>
      </c>
    </row>
    <row r="87" spans="1:21" ht="13.5" customHeight="1">
      <c r="A87" s="73" t="s">
        <v>211</v>
      </c>
      <c r="B87" s="74">
        <f>SUM(B83:B86)</f>
        <v>0</v>
      </c>
      <c r="C87" s="74">
        <f>SUM(C83:C86)</f>
        <v>0</v>
      </c>
      <c r="D87" s="74">
        <f>SUM(D83:D86)</f>
        <v>0</v>
      </c>
      <c r="E87" s="74">
        <f>SUM(E83:E86)</f>
        <v>0</v>
      </c>
      <c r="F87" s="75">
        <f>SUM(F83:F86)</f>
        <v>0</v>
      </c>
      <c r="G87" s="46"/>
      <c r="H87" s="46"/>
      <c r="I87" s="46"/>
      <c r="J87" s="46"/>
      <c r="K87" s="46"/>
      <c r="L87" s="46"/>
      <c r="N87" s="78" t="s">
        <v>210</v>
      </c>
      <c r="O87" s="79"/>
      <c r="P87" s="79"/>
      <c r="Q87" s="79"/>
      <c r="R87" s="79"/>
      <c r="S87" s="79">
        <v>100000</v>
      </c>
    </row>
    <row r="88" spans="1:21" ht="13.5" customHeight="1">
      <c r="N88" s="80" t="s">
        <v>219</v>
      </c>
      <c r="O88" s="81">
        <f>SUM(O83:O87)</f>
        <v>0</v>
      </c>
      <c r="P88" s="81">
        <f>SUM(P83:P87)</f>
        <v>0</v>
      </c>
      <c r="Q88" s="81">
        <f>SUM(Q83:Q87)</f>
        <v>0</v>
      </c>
      <c r="R88" s="81">
        <f>SUM(R83:R87)</f>
        <v>0</v>
      </c>
      <c r="S88" s="81">
        <f>SUM(S83:S87)</f>
        <v>100000</v>
      </c>
    </row>
    <row r="89" spans="1:21" ht="13.5" customHeight="1">
      <c r="N89" s="82" t="s">
        <v>213</v>
      </c>
      <c r="O89" s="83">
        <f>O88-O87</f>
        <v>0</v>
      </c>
      <c r="P89" s="83">
        <f>P88-P87</f>
        <v>0</v>
      </c>
      <c r="Q89" s="83">
        <f>Q88-Q87</f>
        <v>0</v>
      </c>
      <c r="R89" s="83">
        <f>R88-R87</f>
        <v>0</v>
      </c>
      <c r="S89" s="84">
        <f>S88-S87</f>
        <v>0</v>
      </c>
    </row>
    <row r="91" spans="1:21" ht="13.5" customHeight="1">
      <c r="A91" s="33"/>
      <c r="B91" s="33"/>
      <c r="C91" s="33"/>
      <c r="D91" s="33"/>
      <c r="E91" s="33"/>
      <c r="F91" s="33"/>
      <c r="N91" s="33"/>
      <c r="O91" s="33"/>
      <c r="P91" s="33"/>
      <c r="Q91" s="33"/>
      <c r="R91" s="33"/>
      <c r="S91" s="33"/>
    </row>
    <row r="93" spans="1:21" ht="13.5" customHeight="1">
      <c r="A93" s="147" t="s">
        <v>187</v>
      </c>
      <c r="B93" s="147"/>
      <c r="C93" s="147"/>
      <c r="D93" s="147"/>
      <c r="E93" s="147"/>
      <c r="F93" s="147"/>
      <c r="G93" s="88"/>
      <c r="H93" s="88"/>
      <c r="I93" s="88"/>
      <c r="J93" s="88"/>
      <c r="K93" s="88"/>
      <c r="L93" s="88"/>
      <c r="N93" s="147" t="s">
        <v>192</v>
      </c>
      <c r="O93" s="147"/>
      <c r="P93" s="147"/>
      <c r="Q93" s="147"/>
      <c r="R93" s="147"/>
      <c r="S93" s="147"/>
    </row>
    <row r="94" spans="1:21" ht="13.5" customHeight="1">
      <c r="A94" s="146" t="s">
        <v>156</v>
      </c>
      <c r="B94" s="146"/>
      <c r="C94" s="146"/>
      <c r="D94" s="146"/>
      <c r="E94" s="146"/>
      <c r="F94" s="146"/>
      <c r="G94" s="89"/>
      <c r="H94" s="89"/>
      <c r="I94" s="89"/>
      <c r="J94" s="89"/>
      <c r="K94" s="89"/>
      <c r="L94" s="89"/>
      <c r="N94" s="146" t="s">
        <v>156</v>
      </c>
      <c r="O94" s="146"/>
      <c r="P94" s="146"/>
      <c r="Q94" s="146"/>
      <c r="R94" s="146"/>
      <c r="S94" s="146"/>
    </row>
    <row r="95" spans="1:21" ht="13.5" customHeight="1">
      <c r="A95" s="70" t="s">
        <v>193</v>
      </c>
      <c r="B95" s="71" t="s">
        <v>194</v>
      </c>
      <c r="C95" s="71" t="s">
        <v>195</v>
      </c>
      <c r="D95" s="71" t="s">
        <v>196</v>
      </c>
      <c r="E95" s="71" t="s">
        <v>197</v>
      </c>
      <c r="F95" s="71" t="s">
        <v>198</v>
      </c>
      <c r="G95" s="90"/>
      <c r="H95" s="90"/>
      <c r="I95" s="90"/>
      <c r="J95" s="90"/>
      <c r="K95" s="90"/>
      <c r="L95" s="90"/>
      <c r="N95" s="70" t="s">
        <v>199</v>
      </c>
      <c r="O95" s="71" t="s">
        <v>200</v>
      </c>
      <c r="P95" s="71" t="s">
        <v>201</v>
      </c>
      <c r="Q95" s="71" t="s">
        <v>202</v>
      </c>
      <c r="R95" s="71" t="s">
        <v>203</v>
      </c>
      <c r="S95" s="70" t="s">
        <v>204</v>
      </c>
      <c r="U95" s="49">
        <v>8</v>
      </c>
    </row>
    <row r="96" spans="1:21" ht="13.5" customHeight="1">
      <c r="A96" s="39" t="s">
        <v>205</v>
      </c>
      <c r="B96" s="38"/>
      <c r="C96" s="38">
        <v>1</v>
      </c>
      <c r="D96" s="38"/>
      <c r="E96" s="38"/>
      <c r="F96" s="72">
        <f>SUM(B96:E96)</f>
        <v>1</v>
      </c>
      <c r="G96" s="36"/>
      <c r="H96" s="36"/>
      <c r="I96" s="36"/>
      <c r="J96" s="36"/>
      <c r="K96" s="36"/>
      <c r="L96" s="36"/>
      <c r="N96" s="37" t="s">
        <v>205</v>
      </c>
      <c r="O96" s="76"/>
      <c r="P96" s="76">
        <v>3700000</v>
      </c>
      <c r="Q96" s="76"/>
      <c r="R96" s="76"/>
      <c r="S96" s="77">
        <f>SUM(O96:R96)</f>
        <v>3700000</v>
      </c>
      <c r="T96" s="50"/>
    </row>
    <row r="97" spans="1:21" ht="13.5" customHeight="1">
      <c r="A97" s="39" t="s">
        <v>206</v>
      </c>
      <c r="B97" s="38">
        <v>1</v>
      </c>
      <c r="C97" s="38">
        <v>2</v>
      </c>
      <c r="D97" s="38">
        <v>5</v>
      </c>
      <c r="E97" s="38">
        <v>1</v>
      </c>
      <c r="F97" s="72">
        <f>SUM(B97:E97)</f>
        <v>9</v>
      </c>
      <c r="G97" s="36"/>
      <c r="H97" s="36">
        <v>1</v>
      </c>
      <c r="I97" s="36"/>
      <c r="J97" s="36"/>
      <c r="K97" s="36"/>
      <c r="L97" s="36"/>
      <c r="N97" s="37" t="s">
        <v>206</v>
      </c>
      <c r="O97" s="76">
        <v>269322</v>
      </c>
      <c r="P97" s="76">
        <v>2800000</v>
      </c>
      <c r="Q97" s="76">
        <v>2411372.08</v>
      </c>
      <c r="R97" s="76">
        <v>1500000</v>
      </c>
      <c r="S97" s="77">
        <f>SUM(O97:R97)</f>
        <v>6980694.0800000001</v>
      </c>
      <c r="T97" s="50"/>
    </row>
    <row r="98" spans="1:21" ht="13.5" customHeight="1">
      <c r="A98" s="39" t="s">
        <v>207</v>
      </c>
      <c r="B98" s="38"/>
      <c r="C98" s="38"/>
      <c r="D98" s="38"/>
      <c r="E98" s="38"/>
      <c r="F98" s="72">
        <f>SUM(B98:E98)</f>
        <v>0</v>
      </c>
      <c r="G98" s="36"/>
      <c r="H98" s="36"/>
      <c r="I98" s="36"/>
      <c r="J98" s="36"/>
      <c r="K98" s="36"/>
      <c r="L98" s="36"/>
      <c r="N98" s="37" t="s">
        <v>207</v>
      </c>
      <c r="O98" s="76"/>
      <c r="P98" s="76"/>
      <c r="Q98" s="76"/>
      <c r="R98" s="76"/>
      <c r="S98" s="77">
        <f>SUM(O98:R98)</f>
        <v>0</v>
      </c>
      <c r="T98" s="50"/>
    </row>
    <row r="99" spans="1:21" ht="13.5" customHeight="1">
      <c r="A99" s="39" t="s">
        <v>208</v>
      </c>
      <c r="B99" s="38"/>
      <c r="C99" s="38"/>
      <c r="D99" s="38"/>
      <c r="E99" s="38"/>
      <c r="F99" s="72">
        <f>SUM(B99:E99)</f>
        <v>0</v>
      </c>
      <c r="G99" s="36"/>
      <c r="H99" s="36"/>
      <c r="I99" s="36"/>
      <c r="J99" s="36"/>
      <c r="K99" s="36"/>
      <c r="L99" s="36"/>
      <c r="N99" s="37" t="s">
        <v>208</v>
      </c>
      <c r="O99" s="76"/>
      <c r="P99" s="76"/>
      <c r="Q99" s="76"/>
      <c r="R99" s="76"/>
      <c r="S99" s="77">
        <f>SUM(O99:R99)</f>
        <v>0</v>
      </c>
      <c r="T99" s="50"/>
    </row>
    <row r="100" spans="1:21" ht="13.5" customHeight="1">
      <c r="A100" s="73" t="s">
        <v>211</v>
      </c>
      <c r="B100" s="74">
        <f>SUM(B96:B99)</f>
        <v>1</v>
      </c>
      <c r="C100" s="74">
        <f>SUM(C96:C99)</f>
        <v>3</v>
      </c>
      <c r="D100" s="74">
        <f>SUM(D96:D99)</f>
        <v>5</v>
      </c>
      <c r="E100" s="74">
        <f>SUM(E96:E99)</f>
        <v>1</v>
      </c>
      <c r="F100" s="75">
        <f>SUM(F96:F99)</f>
        <v>10</v>
      </c>
      <c r="G100" s="46"/>
      <c r="H100" s="46"/>
      <c r="I100" s="46"/>
      <c r="J100" s="46"/>
      <c r="K100" s="46"/>
      <c r="L100" s="46"/>
      <c r="N100" s="78" t="s">
        <v>210</v>
      </c>
      <c r="O100" s="79"/>
      <c r="P100" s="79"/>
      <c r="Q100" s="79"/>
      <c r="R100" s="79"/>
      <c r="S100" s="79">
        <v>80000</v>
      </c>
      <c r="T100" s="51"/>
    </row>
    <row r="101" spans="1:21" ht="13.5" customHeight="1">
      <c r="N101" s="80" t="s">
        <v>219</v>
      </c>
      <c r="O101" s="81">
        <f>SUM(O96:O100)</f>
        <v>269322</v>
      </c>
      <c r="P101" s="81">
        <f>SUM(P96:P100)</f>
        <v>6500000</v>
      </c>
      <c r="Q101" s="81">
        <f>SUM(Q96:Q100)</f>
        <v>2411372.08</v>
      </c>
      <c r="R101" s="81">
        <f>SUM(R96:R100)</f>
        <v>1500000</v>
      </c>
      <c r="S101" s="81">
        <f>SUM(S96:S100)</f>
        <v>10760694.08</v>
      </c>
    </row>
    <row r="102" spans="1:21" ht="13.5" customHeight="1">
      <c r="N102" s="82" t="s">
        <v>213</v>
      </c>
      <c r="O102" s="83">
        <f>O101-O100</f>
        <v>269322</v>
      </c>
      <c r="P102" s="83">
        <f>P101-P100</f>
        <v>6500000</v>
      </c>
      <c r="Q102" s="83">
        <f>Q101-Q100</f>
        <v>2411372.08</v>
      </c>
      <c r="R102" s="83">
        <f>R101-R100</f>
        <v>1500000</v>
      </c>
      <c r="S102" s="84">
        <f>S101-S100</f>
        <v>10680694.08</v>
      </c>
    </row>
    <row r="104" spans="1:21" ht="13.5" customHeight="1">
      <c r="A104" s="33"/>
      <c r="B104" s="33"/>
      <c r="C104" s="33"/>
      <c r="D104" s="33"/>
      <c r="E104" s="33"/>
      <c r="F104" s="33"/>
      <c r="N104" s="33"/>
      <c r="O104" s="33"/>
      <c r="P104" s="33"/>
      <c r="Q104" s="33"/>
      <c r="R104" s="33"/>
      <c r="S104" s="33"/>
    </row>
    <row r="106" spans="1:21" ht="13.5" customHeight="1">
      <c r="A106" s="147" t="s">
        <v>187</v>
      </c>
      <c r="B106" s="147"/>
      <c r="C106" s="147"/>
      <c r="D106" s="147"/>
      <c r="E106" s="147"/>
      <c r="F106" s="147"/>
      <c r="G106" s="88"/>
      <c r="H106" s="88"/>
      <c r="I106" s="88"/>
      <c r="J106" s="88"/>
      <c r="K106" s="88"/>
      <c r="L106" s="88"/>
      <c r="N106" s="147" t="s">
        <v>192</v>
      </c>
      <c r="O106" s="147"/>
      <c r="P106" s="147"/>
      <c r="Q106" s="147"/>
      <c r="R106" s="147"/>
      <c r="S106" s="147"/>
    </row>
    <row r="107" spans="1:21" ht="13.5" customHeight="1">
      <c r="A107" s="146" t="s">
        <v>223</v>
      </c>
      <c r="B107" s="146"/>
      <c r="C107" s="146"/>
      <c r="D107" s="146"/>
      <c r="E107" s="146"/>
      <c r="F107" s="146"/>
      <c r="G107" s="89"/>
      <c r="H107" s="89"/>
      <c r="I107" s="89"/>
      <c r="J107" s="89"/>
      <c r="K107" s="89"/>
      <c r="L107" s="89"/>
      <c r="N107" s="146" t="s">
        <v>223</v>
      </c>
      <c r="O107" s="146"/>
      <c r="P107" s="146"/>
      <c r="Q107" s="146"/>
      <c r="R107" s="146"/>
      <c r="S107" s="146"/>
    </row>
    <row r="108" spans="1:21" ht="13.5" customHeight="1">
      <c r="A108" s="70" t="s">
        <v>193</v>
      </c>
      <c r="B108" s="71" t="s">
        <v>194</v>
      </c>
      <c r="C108" s="71" t="s">
        <v>195</v>
      </c>
      <c r="D108" s="71" t="s">
        <v>196</v>
      </c>
      <c r="E108" s="71" t="s">
        <v>197</v>
      </c>
      <c r="F108" s="71" t="s">
        <v>198</v>
      </c>
      <c r="G108" s="90"/>
      <c r="H108" s="90"/>
      <c r="I108" s="90"/>
      <c r="J108" s="90"/>
      <c r="K108" s="90"/>
      <c r="L108" s="90"/>
      <c r="N108" s="70" t="s">
        <v>199</v>
      </c>
      <c r="O108" s="71" t="s">
        <v>200</v>
      </c>
      <c r="P108" s="71" t="s">
        <v>201</v>
      </c>
      <c r="Q108" s="71" t="s">
        <v>202</v>
      </c>
      <c r="R108" s="71" t="s">
        <v>203</v>
      </c>
      <c r="S108" s="70" t="s">
        <v>204</v>
      </c>
      <c r="U108" s="49">
        <v>9</v>
      </c>
    </row>
    <row r="109" spans="1:21" ht="13.5" customHeight="1">
      <c r="A109" s="39" t="s">
        <v>205</v>
      </c>
      <c r="B109" s="38"/>
      <c r="C109" s="38"/>
      <c r="D109" s="38"/>
      <c r="E109" s="38"/>
      <c r="F109" s="72">
        <f>SUM(B109:E109)</f>
        <v>0</v>
      </c>
      <c r="G109" s="36"/>
      <c r="H109" s="36"/>
      <c r="I109" s="36"/>
      <c r="J109" s="36"/>
      <c r="K109" s="36"/>
      <c r="L109" s="36"/>
      <c r="N109" s="37" t="s">
        <v>205</v>
      </c>
      <c r="O109" s="76" t="s">
        <v>216</v>
      </c>
      <c r="P109" s="76"/>
      <c r="Q109" s="76"/>
      <c r="R109" s="76"/>
      <c r="S109" s="77">
        <f>SUM(O109:R109)</f>
        <v>0</v>
      </c>
    </row>
    <row r="110" spans="1:21" ht="13.5" customHeight="1">
      <c r="A110" s="39" t="s">
        <v>206</v>
      </c>
      <c r="B110" s="38"/>
      <c r="C110" s="38">
        <v>4</v>
      </c>
      <c r="D110" s="38"/>
      <c r="E110" s="38">
        <v>1</v>
      </c>
      <c r="F110" s="72">
        <f>SUM(B110:E110)</f>
        <v>5</v>
      </c>
      <c r="G110" s="36"/>
      <c r="H110" s="36"/>
      <c r="I110" s="36"/>
      <c r="J110" s="36"/>
      <c r="K110" s="36"/>
      <c r="L110" s="36"/>
      <c r="N110" s="37" t="s">
        <v>206</v>
      </c>
      <c r="O110" s="76" t="s">
        <v>216</v>
      </c>
      <c r="P110" s="76">
        <v>3490400</v>
      </c>
      <c r="Q110" s="76" t="s">
        <v>216</v>
      </c>
      <c r="R110" s="76">
        <v>1120000</v>
      </c>
      <c r="S110" s="77">
        <f>SUM(O110:R110)</f>
        <v>4610400</v>
      </c>
    </row>
    <row r="111" spans="1:21" ht="13.5" customHeight="1">
      <c r="A111" s="39" t="s">
        <v>207</v>
      </c>
      <c r="B111" s="38">
        <v>1</v>
      </c>
      <c r="C111" s="38">
        <v>1</v>
      </c>
      <c r="D111" s="38"/>
      <c r="E111" s="38"/>
      <c r="F111" s="72">
        <f>SUM(B111:E111)</f>
        <v>2</v>
      </c>
      <c r="G111" s="36"/>
      <c r="H111" s="36"/>
      <c r="I111" s="36">
        <v>1</v>
      </c>
      <c r="J111" s="36"/>
      <c r="K111" s="36"/>
      <c r="L111" s="36"/>
      <c r="N111" s="37" t="s">
        <v>207</v>
      </c>
      <c r="O111" s="76">
        <v>108000</v>
      </c>
      <c r="P111" s="76">
        <v>83400</v>
      </c>
      <c r="Q111" s="76"/>
      <c r="R111" s="76"/>
      <c r="S111" s="77">
        <f>SUM(O111:R111)</f>
        <v>191400</v>
      </c>
    </row>
    <row r="112" spans="1:21" ht="13.5" customHeight="1">
      <c r="A112" s="39" t="s">
        <v>208</v>
      </c>
      <c r="B112" s="38"/>
      <c r="C112" s="38"/>
      <c r="D112" s="38"/>
      <c r="E112" s="38"/>
      <c r="F112" s="72">
        <f>SUM(B112:E112)</f>
        <v>0</v>
      </c>
      <c r="G112" s="36"/>
      <c r="H112" s="36"/>
      <c r="I112" s="36"/>
      <c r="J112" s="36"/>
      <c r="K112" s="36"/>
      <c r="L112" s="36"/>
      <c r="N112" s="37" t="s">
        <v>208</v>
      </c>
      <c r="O112" s="76"/>
      <c r="P112" s="76"/>
      <c r="Q112" s="76"/>
      <c r="R112" s="76"/>
      <c r="S112" s="77">
        <f>SUM(O112:R112)</f>
        <v>0</v>
      </c>
    </row>
    <row r="113" spans="1:21" ht="13.5" customHeight="1">
      <c r="A113" s="73" t="s">
        <v>211</v>
      </c>
      <c r="B113" s="74">
        <f>SUM(B109:B112)</f>
        <v>1</v>
      </c>
      <c r="C113" s="74">
        <f>SUM(C109:C112)</f>
        <v>5</v>
      </c>
      <c r="D113" s="74">
        <f>SUM(D109:D112)</f>
        <v>0</v>
      </c>
      <c r="E113" s="74">
        <f>SUM(E109:E112)</f>
        <v>1</v>
      </c>
      <c r="F113" s="75">
        <f>SUM(F109:F112)</f>
        <v>7</v>
      </c>
      <c r="G113" s="46"/>
      <c r="H113" s="46"/>
      <c r="I113" s="46"/>
      <c r="J113" s="46"/>
      <c r="K113" s="46"/>
      <c r="L113" s="46"/>
      <c r="N113" s="78" t="s">
        <v>210</v>
      </c>
      <c r="O113" s="79"/>
      <c r="P113" s="79"/>
      <c r="Q113" s="79"/>
      <c r="R113" s="79"/>
      <c r="S113" s="79"/>
    </row>
    <row r="114" spans="1:21" ht="13.5" customHeight="1">
      <c r="N114" s="80" t="s">
        <v>219</v>
      </c>
      <c r="O114" s="81">
        <f>SUM(O109:O113)</f>
        <v>108000</v>
      </c>
      <c r="P114" s="81">
        <f>SUM(P109:P113)</f>
        <v>3573800</v>
      </c>
      <c r="Q114" s="81">
        <f>SUM(Q109:Q113)</f>
        <v>0</v>
      </c>
      <c r="R114" s="81">
        <f>SUM(R109:R113)</f>
        <v>1120000</v>
      </c>
      <c r="S114" s="81">
        <f>SUM(S109:S113)</f>
        <v>4801800</v>
      </c>
    </row>
    <row r="115" spans="1:21" ht="13.5" customHeight="1">
      <c r="N115" s="82" t="s">
        <v>213</v>
      </c>
      <c r="O115" s="83">
        <f>O114-O113</f>
        <v>108000</v>
      </c>
      <c r="P115" s="83">
        <f>P114-P113</f>
        <v>3573800</v>
      </c>
      <c r="Q115" s="83">
        <f>Q114-Q113</f>
        <v>0</v>
      </c>
      <c r="R115" s="83">
        <f>R114-R113</f>
        <v>1120000</v>
      </c>
      <c r="S115" s="84">
        <f>S114-S113</f>
        <v>4801800</v>
      </c>
    </row>
    <row r="117" spans="1:21" ht="13.5" customHeight="1">
      <c r="A117" s="33"/>
      <c r="B117" s="33"/>
      <c r="C117" s="33"/>
      <c r="D117" s="33"/>
      <c r="E117" s="33"/>
      <c r="F117" s="33"/>
      <c r="N117" s="33"/>
      <c r="O117" s="33"/>
      <c r="P117" s="33"/>
      <c r="Q117" s="33"/>
      <c r="R117" s="33"/>
      <c r="S117" s="33"/>
    </row>
    <row r="119" spans="1:21" ht="13.5" customHeight="1">
      <c r="A119" s="147" t="s">
        <v>187</v>
      </c>
      <c r="B119" s="147"/>
      <c r="C119" s="147"/>
      <c r="D119" s="147"/>
      <c r="E119" s="147"/>
      <c r="F119" s="147"/>
      <c r="G119" s="88"/>
      <c r="H119" s="88"/>
      <c r="I119" s="88"/>
      <c r="J119" s="88"/>
      <c r="K119" s="88"/>
      <c r="L119" s="88"/>
      <c r="N119" s="147" t="s">
        <v>192</v>
      </c>
      <c r="O119" s="147"/>
      <c r="P119" s="147"/>
      <c r="Q119" s="147"/>
      <c r="R119" s="147"/>
      <c r="S119" s="147"/>
    </row>
    <row r="120" spans="1:21" ht="13.5" customHeight="1">
      <c r="A120" s="146" t="s">
        <v>224</v>
      </c>
      <c r="B120" s="146"/>
      <c r="C120" s="146"/>
      <c r="D120" s="146"/>
      <c r="E120" s="146"/>
      <c r="F120" s="146"/>
      <c r="G120" s="89"/>
      <c r="H120" s="89"/>
      <c r="I120" s="89"/>
      <c r="J120" s="89"/>
      <c r="K120" s="89"/>
      <c r="L120" s="89"/>
      <c r="N120" s="146" t="s">
        <v>224</v>
      </c>
      <c r="O120" s="146"/>
      <c r="P120" s="146"/>
      <c r="Q120" s="146"/>
      <c r="R120" s="146"/>
      <c r="S120" s="146"/>
    </row>
    <row r="121" spans="1:21" ht="13.5" customHeight="1">
      <c r="A121" s="70" t="s">
        <v>193</v>
      </c>
      <c r="B121" s="71" t="s">
        <v>194</v>
      </c>
      <c r="C121" s="71" t="s">
        <v>195</v>
      </c>
      <c r="D121" s="71" t="s">
        <v>196</v>
      </c>
      <c r="E121" s="71" t="s">
        <v>197</v>
      </c>
      <c r="F121" s="71" t="s">
        <v>198</v>
      </c>
      <c r="G121" s="90"/>
      <c r="H121" s="90"/>
      <c r="I121" s="90"/>
      <c r="J121" s="90"/>
      <c r="K121" s="90"/>
      <c r="L121" s="90"/>
      <c r="N121" s="70" t="s">
        <v>199</v>
      </c>
      <c r="O121" s="71" t="s">
        <v>200</v>
      </c>
      <c r="P121" s="71" t="s">
        <v>201</v>
      </c>
      <c r="Q121" s="71" t="s">
        <v>202</v>
      </c>
      <c r="R121" s="71" t="s">
        <v>203</v>
      </c>
      <c r="S121" s="70" t="s">
        <v>204</v>
      </c>
      <c r="U121" s="49">
        <v>10</v>
      </c>
    </row>
    <row r="122" spans="1:21" ht="13.5" customHeight="1">
      <c r="A122" s="39" t="s">
        <v>205</v>
      </c>
      <c r="B122" s="38">
        <v>1</v>
      </c>
      <c r="C122" s="38"/>
      <c r="D122" s="38">
        <v>1</v>
      </c>
      <c r="E122" s="38"/>
      <c r="F122" s="72">
        <f>SUM(B122:E122)</f>
        <v>2</v>
      </c>
      <c r="G122" s="36"/>
      <c r="H122" s="36"/>
      <c r="I122" s="36"/>
      <c r="J122" s="36"/>
      <c r="K122" s="36">
        <v>1</v>
      </c>
      <c r="L122" s="36"/>
      <c r="N122" s="37" t="s">
        <v>205</v>
      </c>
      <c r="O122" s="76"/>
      <c r="P122" s="76"/>
      <c r="Q122" s="76"/>
      <c r="R122" s="76"/>
      <c r="S122" s="77">
        <f>SUM(O122:R122)</f>
        <v>0</v>
      </c>
    </row>
    <row r="123" spans="1:21" ht="13.5" customHeight="1">
      <c r="A123" s="39" t="s">
        <v>206</v>
      </c>
      <c r="B123" s="38" t="s">
        <v>216</v>
      </c>
      <c r="C123" s="38"/>
      <c r="D123" s="38"/>
      <c r="E123" s="38"/>
      <c r="F123" s="72">
        <f>SUM(B123:E123)</f>
        <v>0</v>
      </c>
      <c r="G123" s="36"/>
      <c r="H123" s="36"/>
      <c r="I123" s="36"/>
      <c r="J123" s="36"/>
      <c r="K123" s="36"/>
      <c r="L123" s="36"/>
      <c r="N123" s="37" t="s">
        <v>206</v>
      </c>
      <c r="O123" s="76">
        <v>1530000</v>
      </c>
      <c r="P123" s="76"/>
      <c r="Q123" s="76">
        <v>500000</v>
      </c>
      <c r="R123" s="76"/>
      <c r="S123" s="77">
        <f>SUM(O123:R123)</f>
        <v>2030000</v>
      </c>
    </row>
    <row r="124" spans="1:21" ht="13.5" customHeight="1">
      <c r="A124" s="39" t="s">
        <v>207</v>
      </c>
      <c r="B124" s="38"/>
      <c r="C124" s="38"/>
      <c r="D124" s="38"/>
      <c r="E124" s="38"/>
      <c r="F124" s="72">
        <f>SUM(B124:E124)</f>
        <v>0</v>
      </c>
      <c r="G124" s="36"/>
      <c r="H124" s="36"/>
      <c r="I124" s="36"/>
      <c r="J124" s="36"/>
      <c r="K124" s="36"/>
      <c r="L124" s="36"/>
      <c r="N124" s="37" t="s">
        <v>207</v>
      </c>
      <c r="O124" s="76"/>
      <c r="P124" s="76"/>
      <c r="Q124" s="76"/>
      <c r="R124" s="76"/>
      <c r="S124" s="77">
        <f>SUM(O124:R124)</f>
        <v>0</v>
      </c>
    </row>
    <row r="125" spans="1:21" ht="13.5" customHeight="1">
      <c r="A125" s="39" t="s">
        <v>208</v>
      </c>
      <c r="B125" s="38"/>
      <c r="C125" s="38"/>
      <c r="D125" s="38"/>
      <c r="E125" s="38"/>
      <c r="F125" s="72">
        <f>SUM(B125:E125)</f>
        <v>0</v>
      </c>
      <c r="G125" s="36"/>
      <c r="H125" s="36"/>
      <c r="I125" s="36"/>
      <c r="J125" s="36"/>
      <c r="K125" s="36"/>
      <c r="L125" s="36"/>
      <c r="N125" s="37" t="s">
        <v>208</v>
      </c>
      <c r="O125" s="76"/>
      <c r="P125" s="76"/>
      <c r="Q125" s="76"/>
      <c r="R125" s="76"/>
      <c r="S125" s="77">
        <f>SUM(O125:R125)</f>
        <v>0</v>
      </c>
    </row>
    <row r="126" spans="1:21" ht="13.5" customHeight="1">
      <c r="A126" s="73" t="s">
        <v>211</v>
      </c>
      <c r="B126" s="74">
        <f>SUM(B122:B125)</f>
        <v>1</v>
      </c>
      <c r="C126" s="74">
        <f>SUM(C122:C125)</f>
        <v>0</v>
      </c>
      <c r="D126" s="74">
        <f>SUM(D122:D125)</f>
        <v>1</v>
      </c>
      <c r="E126" s="74">
        <f>SUM(E122:E125)</f>
        <v>0</v>
      </c>
      <c r="F126" s="75">
        <f>SUM(F122:F125)</f>
        <v>2</v>
      </c>
      <c r="G126" s="46"/>
      <c r="H126" s="46"/>
      <c r="I126" s="46"/>
      <c r="J126" s="46"/>
      <c r="K126" s="46"/>
      <c r="L126" s="46"/>
      <c r="N126" s="78" t="s">
        <v>210</v>
      </c>
      <c r="O126" s="79"/>
      <c r="P126" s="79"/>
      <c r="Q126" s="79">
        <v>50000</v>
      </c>
      <c r="R126" s="79"/>
      <c r="S126" s="79">
        <f>SUM(O126:R126)</f>
        <v>50000</v>
      </c>
    </row>
    <row r="127" spans="1:21" ht="13.5" customHeight="1">
      <c r="N127" s="80" t="s">
        <v>219</v>
      </c>
      <c r="O127" s="81">
        <f>SUM(O122:O126)</f>
        <v>1530000</v>
      </c>
      <c r="P127" s="81">
        <f>SUM(P122:P126)</f>
        <v>0</v>
      </c>
      <c r="Q127" s="81">
        <f>SUM(Q122:Q126)</f>
        <v>550000</v>
      </c>
      <c r="R127" s="81">
        <f>SUM(R122:R126)</f>
        <v>0</v>
      </c>
      <c r="S127" s="81">
        <f>SUM(S122:S126)</f>
        <v>2080000</v>
      </c>
    </row>
    <row r="128" spans="1:21" ht="13.5" customHeight="1">
      <c r="N128" s="82" t="s">
        <v>213</v>
      </c>
      <c r="O128" s="83">
        <f>O127-O126</f>
        <v>1530000</v>
      </c>
      <c r="P128" s="83">
        <f>P127-P126</f>
        <v>0</v>
      </c>
      <c r="Q128" s="83">
        <f>Q127-Q126</f>
        <v>500000</v>
      </c>
      <c r="R128" s="83">
        <f>R127-R126</f>
        <v>0</v>
      </c>
      <c r="S128" s="84">
        <f>S127-S126</f>
        <v>2030000</v>
      </c>
    </row>
    <row r="130" spans="1:21" ht="13.5" customHeight="1">
      <c r="A130" s="33"/>
      <c r="B130" s="33"/>
      <c r="C130" s="33"/>
      <c r="D130" s="33"/>
      <c r="E130" s="33"/>
      <c r="F130" s="33"/>
      <c r="N130" s="33"/>
      <c r="O130" s="33"/>
      <c r="P130" s="33"/>
      <c r="Q130" s="33"/>
      <c r="R130" s="33"/>
      <c r="S130" s="33"/>
    </row>
    <row r="132" spans="1:21" ht="13.5" customHeight="1">
      <c r="A132" s="147" t="s">
        <v>187</v>
      </c>
      <c r="B132" s="147"/>
      <c r="C132" s="147"/>
      <c r="D132" s="147"/>
      <c r="E132" s="147"/>
      <c r="F132" s="147"/>
      <c r="G132" s="88"/>
      <c r="H132" s="88"/>
      <c r="I132" s="88"/>
      <c r="J132" s="88"/>
      <c r="K132" s="88"/>
      <c r="L132" s="88"/>
      <c r="N132" s="147" t="s">
        <v>192</v>
      </c>
      <c r="O132" s="147"/>
      <c r="P132" s="147"/>
      <c r="Q132" s="147"/>
      <c r="R132" s="147"/>
      <c r="S132" s="147"/>
    </row>
    <row r="133" spans="1:21" ht="13.5" customHeight="1">
      <c r="A133" s="146" t="s">
        <v>225</v>
      </c>
      <c r="B133" s="146"/>
      <c r="C133" s="146"/>
      <c r="D133" s="146"/>
      <c r="E133" s="146"/>
      <c r="F133" s="146"/>
      <c r="G133" s="89"/>
      <c r="H133" s="89"/>
      <c r="I133" s="89"/>
      <c r="J133" s="89"/>
      <c r="K133" s="89"/>
      <c r="L133" s="89"/>
      <c r="N133" s="146" t="s">
        <v>225</v>
      </c>
      <c r="O133" s="146"/>
      <c r="P133" s="146"/>
      <c r="Q133" s="146"/>
      <c r="R133" s="146"/>
      <c r="S133" s="146"/>
    </row>
    <row r="134" spans="1:21" ht="13.5" customHeight="1">
      <c r="A134" s="70" t="s">
        <v>193</v>
      </c>
      <c r="B134" s="71" t="s">
        <v>194</v>
      </c>
      <c r="C134" s="71" t="s">
        <v>195</v>
      </c>
      <c r="D134" s="71" t="s">
        <v>196</v>
      </c>
      <c r="E134" s="71" t="s">
        <v>197</v>
      </c>
      <c r="F134" s="71" t="s">
        <v>198</v>
      </c>
      <c r="G134" s="90"/>
      <c r="H134" s="90"/>
      <c r="I134" s="90"/>
      <c r="J134" s="90"/>
      <c r="K134" s="90"/>
      <c r="L134" s="90"/>
      <c r="N134" s="70" t="s">
        <v>199</v>
      </c>
      <c r="O134" s="71" t="s">
        <v>200</v>
      </c>
      <c r="P134" s="71" t="s">
        <v>201</v>
      </c>
      <c r="Q134" s="71" t="s">
        <v>202</v>
      </c>
      <c r="R134" s="71" t="s">
        <v>203</v>
      </c>
      <c r="S134" s="70" t="s">
        <v>204</v>
      </c>
      <c r="U134" s="49">
        <v>11</v>
      </c>
    </row>
    <row r="135" spans="1:21" ht="13.5" customHeight="1">
      <c r="A135" s="39" t="s">
        <v>205</v>
      </c>
      <c r="B135" s="38"/>
      <c r="C135" s="38"/>
      <c r="D135" s="38"/>
      <c r="E135" s="38"/>
      <c r="F135" s="72">
        <f>SUM(B135:E135)</f>
        <v>0</v>
      </c>
      <c r="G135" s="36"/>
      <c r="H135" s="36"/>
      <c r="I135" s="36"/>
      <c r="J135" s="36"/>
      <c r="K135" s="36"/>
      <c r="L135" s="36"/>
      <c r="N135" s="37" t="s">
        <v>205</v>
      </c>
      <c r="O135" s="76"/>
      <c r="P135" s="76"/>
      <c r="Q135" s="76"/>
      <c r="R135" s="76"/>
      <c r="S135" s="77">
        <f>SUM(O135:R135)</f>
        <v>0</v>
      </c>
    </row>
    <row r="136" spans="1:21" ht="13.5" customHeight="1">
      <c r="A136" s="39" t="s">
        <v>206</v>
      </c>
      <c r="B136" s="38"/>
      <c r="C136" s="38"/>
      <c r="D136" s="38"/>
      <c r="E136" s="38"/>
      <c r="F136" s="72">
        <f>SUM(B136:E136)</f>
        <v>0</v>
      </c>
      <c r="G136" s="36"/>
      <c r="H136" s="36"/>
      <c r="I136" s="36"/>
      <c r="J136" s="36"/>
      <c r="K136" s="36"/>
      <c r="L136" s="36"/>
      <c r="N136" s="37" t="s">
        <v>206</v>
      </c>
      <c r="O136" s="76"/>
      <c r="P136" s="76"/>
      <c r="Q136" s="76"/>
      <c r="R136" s="76"/>
      <c r="S136" s="77">
        <f>SUM(O136:R136)</f>
        <v>0</v>
      </c>
    </row>
    <row r="137" spans="1:21" ht="13.5" customHeight="1">
      <c r="A137" s="39" t="s">
        <v>207</v>
      </c>
      <c r="B137" s="38"/>
      <c r="C137" s="38"/>
      <c r="D137" s="38"/>
      <c r="E137" s="38"/>
      <c r="F137" s="72">
        <f>SUM(B137:E137)</f>
        <v>0</v>
      </c>
      <c r="G137" s="36"/>
      <c r="H137" s="36"/>
      <c r="I137" s="36"/>
      <c r="J137" s="36"/>
      <c r="K137" s="36"/>
      <c r="L137" s="36"/>
      <c r="N137" s="37" t="s">
        <v>207</v>
      </c>
      <c r="O137" s="76"/>
      <c r="P137" s="76"/>
      <c r="Q137" s="76"/>
      <c r="R137" s="76"/>
      <c r="S137" s="77">
        <f>SUM(O137:R137)</f>
        <v>0</v>
      </c>
    </row>
    <row r="138" spans="1:21" ht="13.5" customHeight="1">
      <c r="A138" s="39" t="s">
        <v>208</v>
      </c>
      <c r="B138" s="38">
        <v>1</v>
      </c>
      <c r="C138" s="38">
        <v>1</v>
      </c>
      <c r="D138" s="38"/>
      <c r="E138" s="38"/>
      <c r="F138" s="72">
        <f>SUM(B138:E138)</f>
        <v>2</v>
      </c>
      <c r="G138" s="36"/>
      <c r="H138" s="36"/>
      <c r="I138" s="36"/>
      <c r="J138" s="36">
        <v>1</v>
      </c>
      <c r="K138" s="36"/>
      <c r="L138" s="36"/>
      <c r="N138" s="37" t="s">
        <v>208</v>
      </c>
      <c r="O138" s="76">
        <v>7500000</v>
      </c>
      <c r="P138" s="76">
        <v>7500000</v>
      </c>
      <c r="Q138" s="76"/>
      <c r="R138" s="76"/>
      <c r="S138" s="77">
        <f>SUM(O138:R138)</f>
        <v>15000000</v>
      </c>
    </row>
    <row r="139" spans="1:21" ht="13.5" customHeight="1">
      <c r="A139" s="73" t="s">
        <v>211</v>
      </c>
      <c r="B139" s="74">
        <f>SUM(B135:B138)</f>
        <v>1</v>
      </c>
      <c r="C139" s="74">
        <f>SUM(C135:C138)</f>
        <v>1</v>
      </c>
      <c r="D139" s="74">
        <f>SUM(D135:D138)</f>
        <v>0</v>
      </c>
      <c r="E139" s="74">
        <f>SUM(E135:E138)</f>
        <v>0</v>
      </c>
      <c r="F139" s="75">
        <f>SUM(F135:F138)</f>
        <v>2</v>
      </c>
      <c r="G139" s="46"/>
      <c r="H139" s="46"/>
      <c r="I139" s="46"/>
      <c r="J139" s="46"/>
      <c r="K139" s="46"/>
      <c r="L139" s="46"/>
      <c r="N139" s="78" t="s">
        <v>210</v>
      </c>
      <c r="O139" s="79"/>
      <c r="P139" s="79"/>
      <c r="Q139" s="79"/>
      <c r="R139" s="79"/>
      <c r="S139" s="79"/>
    </row>
    <row r="140" spans="1:21" ht="13.5" customHeight="1">
      <c r="N140" s="80" t="s">
        <v>219</v>
      </c>
      <c r="O140" s="81">
        <f>SUM(O135:O139)</f>
        <v>7500000</v>
      </c>
      <c r="P140" s="81">
        <f>SUM(P135:P139)</f>
        <v>7500000</v>
      </c>
      <c r="Q140" s="81">
        <f>SUM(Q135:Q139)</f>
        <v>0</v>
      </c>
      <c r="R140" s="81">
        <f>SUM(R135:R139)</f>
        <v>0</v>
      </c>
      <c r="S140" s="81">
        <f>SUM(S135:S139)</f>
        <v>15000000</v>
      </c>
    </row>
    <row r="141" spans="1:21" ht="13.5" customHeight="1">
      <c r="N141" s="82" t="s">
        <v>213</v>
      </c>
      <c r="O141" s="83">
        <f>O140-O139</f>
        <v>7500000</v>
      </c>
      <c r="P141" s="83">
        <f>P140-P139</f>
        <v>7500000</v>
      </c>
      <c r="Q141" s="83">
        <f>Q140-Q139</f>
        <v>0</v>
      </c>
      <c r="R141" s="83">
        <f>R140-R139</f>
        <v>0</v>
      </c>
      <c r="S141" s="84">
        <f>S140-S139</f>
        <v>15000000</v>
      </c>
    </row>
    <row r="143" spans="1:21" ht="13.5" customHeight="1">
      <c r="A143" s="33"/>
      <c r="B143" s="33"/>
      <c r="C143" s="33"/>
      <c r="D143" s="33"/>
      <c r="E143" s="33"/>
      <c r="F143" s="33"/>
      <c r="N143" s="33"/>
      <c r="O143" s="33"/>
      <c r="P143" s="33"/>
      <c r="Q143" s="33"/>
      <c r="R143" s="33"/>
      <c r="S143" s="33"/>
    </row>
    <row r="145" spans="1:21" ht="13.5" customHeight="1">
      <c r="A145" s="147" t="s">
        <v>187</v>
      </c>
      <c r="B145" s="147"/>
      <c r="C145" s="147"/>
      <c r="D145" s="147"/>
      <c r="E145" s="147"/>
      <c r="F145" s="147"/>
      <c r="G145" s="88"/>
      <c r="H145" s="88"/>
      <c r="I145" s="88"/>
      <c r="J145" s="88"/>
      <c r="K145" s="88"/>
      <c r="L145" s="88"/>
      <c r="N145" s="147" t="s">
        <v>192</v>
      </c>
      <c r="O145" s="147"/>
      <c r="P145" s="147"/>
      <c r="Q145" s="147"/>
      <c r="R145" s="147"/>
      <c r="S145" s="147"/>
    </row>
    <row r="146" spans="1:21" ht="13.5" customHeight="1">
      <c r="A146" s="146" t="s">
        <v>226</v>
      </c>
      <c r="B146" s="146"/>
      <c r="C146" s="146"/>
      <c r="D146" s="146"/>
      <c r="E146" s="146"/>
      <c r="F146" s="146"/>
      <c r="G146" s="89"/>
      <c r="H146" s="89"/>
      <c r="I146" s="89"/>
      <c r="J146" s="89"/>
      <c r="K146" s="89"/>
      <c r="L146" s="89"/>
      <c r="N146" s="146" t="s">
        <v>226</v>
      </c>
      <c r="O146" s="146"/>
      <c r="P146" s="146"/>
      <c r="Q146" s="146"/>
      <c r="R146" s="146"/>
      <c r="S146" s="146"/>
    </row>
    <row r="147" spans="1:21" ht="13.5" customHeight="1">
      <c r="A147" s="70" t="s">
        <v>193</v>
      </c>
      <c r="B147" s="71" t="s">
        <v>194</v>
      </c>
      <c r="C147" s="71" t="s">
        <v>195</v>
      </c>
      <c r="D147" s="71" t="s">
        <v>196</v>
      </c>
      <c r="E147" s="71" t="s">
        <v>197</v>
      </c>
      <c r="F147" s="71" t="s">
        <v>198</v>
      </c>
      <c r="G147" s="90"/>
      <c r="H147" s="90"/>
      <c r="I147" s="90"/>
      <c r="J147" s="90"/>
      <c r="K147" s="90"/>
      <c r="L147" s="90"/>
      <c r="N147" s="70" t="s">
        <v>199</v>
      </c>
      <c r="O147" s="71" t="s">
        <v>200</v>
      </c>
      <c r="P147" s="71" t="s">
        <v>201</v>
      </c>
      <c r="Q147" s="71" t="s">
        <v>202</v>
      </c>
      <c r="R147" s="71" t="s">
        <v>203</v>
      </c>
      <c r="S147" s="70" t="s">
        <v>204</v>
      </c>
      <c r="U147" s="49">
        <v>12</v>
      </c>
    </row>
    <row r="148" spans="1:21" ht="13.5" customHeight="1">
      <c r="A148" s="39" t="s">
        <v>205</v>
      </c>
      <c r="B148" s="38"/>
      <c r="C148" s="38"/>
      <c r="D148" s="38"/>
      <c r="E148" s="38"/>
      <c r="F148" s="72">
        <f>SUM(B148:E148)</f>
        <v>0</v>
      </c>
      <c r="G148" s="36"/>
      <c r="H148" s="36"/>
      <c r="I148" s="36"/>
      <c r="J148" s="36"/>
      <c r="K148" s="36"/>
      <c r="L148" s="36"/>
      <c r="N148" s="37" t="s">
        <v>205</v>
      </c>
      <c r="O148" s="76"/>
      <c r="P148" s="76"/>
      <c r="Q148" s="76"/>
      <c r="R148" s="76"/>
      <c r="S148" s="77">
        <f>SUM(O148:R148)</f>
        <v>0</v>
      </c>
    </row>
    <row r="149" spans="1:21" ht="13.5" customHeight="1">
      <c r="A149" s="39" t="s">
        <v>206</v>
      </c>
      <c r="B149" s="38">
        <v>1</v>
      </c>
      <c r="C149" s="38">
        <v>1</v>
      </c>
      <c r="D149" s="38"/>
      <c r="E149" s="38">
        <v>1</v>
      </c>
      <c r="F149" s="72">
        <f>SUM(B149:E149)</f>
        <v>3</v>
      </c>
      <c r="G149" s="36"/>
      <c r="H149" s="36">
        <v>1</v>
      </c>
      <c r="I149" s="36"/>
      <c r="J149" s="36"/>
      <c r="K149" s="36"/>
      <c r="L149" s="36"/>
      <c r="N149" s="37" t="s">
        <v>206</v>
      </c>
      <c r="O149" s="76">
        <v>1000000</v>
      </c>
      <c r="P149" s="76">
        <v>1000000</v>
      </c>
      <c r="Q149" s="76"/>
      <c r="R149" s="76">
        <v>1000000</v>
      </c>
      <c r="S149" s="77">
        <f>SUM(O149:R149)</f>
        <v>3000000</v>
      </c>
    </row>
    <row r="150" spans="1:21" ht="13.5" customHeight="1">
      <c r="A150" s="39" t="s">
        <v>207</v>
      </c>
      <c r="B150" s="38"/>
      <c r="C150" s="38"/>
      <c r="D150" s="38"/>
      <c r="E150" s="38"/>
      <c r="F150" s="72">
        <f>SUM(B150:E150)</f>
        <v>0</v>
      </c>
      <c r="G150" s="36"/>
      <c r="H150" s="36"/>
      <c r="I150" s="36"/>
      <c r="J150" s="36"/>
      <c r="K150" s="36"/>
      <c r="L150" s="36"/>
      <c r="N150" s="37" t="s">
        <v>207</v>
      </c>
      <c r="O150" s="76"/>
      <c r="P150" s="76"/>
      <c r="Q150" s="76"/>
      <c r="R150" s="76"/>
      <c r="S150" s="77">
        <f>SUM(O150:R150)</f>
        <v>0</v>
      </c>
    </row>
    <row r="151" spans="1:21" ht="13.5" customHeight="1">
      <c r="A151" s="39" t="s">
        <v>208</v>
      </c>
      <c r="B151" s="38"/>
      <c r="C151" s="38"/>
      <c r="D151" s="38"/>
      <c r="E151" s="38"/>
      <c r="F151" s="72">
        <f>SUM(B151:E151)</f>
        <v>0</v>
      </c>
      <c r="G151" s="36"/>
      <c r="H151" s="36"/>
      <c r="I151" s="36"/>
      <c r="J151" s="36"/>
      <c r="K151" s="36"/>
      <c r="L151" s="36"/>
      <c r="N151" s="37" t="s">
        <v>208</v>
      </c>
      <c r="O151" s="76"/>
      <c r="P151" s="76"/>
      <c r="Q151" s="76"/>
      <c r="R151" s="76"/>
      <c r="S151" s="77">
        <f>SUM(O151:R151)</f>
        <v>0</v>
      </c>
    </row>
    <row r="152" spans="1:21" ht="13.5" customHeight="1">
      <c r="A152" s="73" t="s">
        <v>211</v>
      </c>
      <c r="B152" s="74">
        <f>SUM(B148:B151)</f>
        <v>1</v>
      </c>
      <c r="C152" s="74">
        <f>SUM(C148:C151)</f>
        <v>1</v>
      </c>
      <c r="D152" s="74">
        <f>SUM(D148:D151)</f>
        <v>0</v>
      </c>
      <c r="E152" s="74">
        <f>SUM(E148:E151)</f>
        <v>1</v>
      </c>
      <c r="F152" s="75">
        <f>SUM(F148:F151)</f>
        <v>3</v>
      </c>
      <c r="G152" s="46"/>
      <c r="H152" s="46"/>
      <c r="I152" s="46"/>
      <c r="J152" s="46"/>
      <c r="K152" s="46"/>
      <c r="L152" s="46"/>
      <c r="N152" s="78" t="s">
        <v>210</v>
      </c>
      <c r="O152" s="79"/>
      <c r="P152" s="79"/>
      <c r="Q152" s="79"/>
      <c r="R152" s="79"/>
      <c r="S152" s="79"/>
    </row>
    <row r="153" spans="1:21" ht="13.5" customHeight="1">
      <c r="N153" s="80" t="s">
        <v>219</v>
      </c>
      <c r="O153" s="81">
        <f>SUM(O148:O152)</f>
        <v>1000000</v>
      </c>
      <c r="P153" s="81">
        <f>SUM(P148:P152)</f>
        <v>1000000</v>
      </c>
      <c r="Q153" s="81">
        <f>SUM(Q148:Q152)</f>
        <v>0</v>
      </c>
      <c r="R153" s="81">
        <f>SUM(R148:R152)</f>
        <v>1000000</v>
      </c>
      <c r="S153" s="81">
        <f>SUM(S148:S152)</f>
        <v>3000000</v>
      </c>
    </row>
    <row r="154" spans="1:21" ht="13.5" customHeight="1">
      <c r="N154" s="82" t="s">
        <v>213</v>
      </c>
      <c r="O154" s="83">
        <f>O153-O152</f>
        <v>1000000</v>
      </c>
      <c r="P154" s="83">
        <f>P153-P152</f>
        <v>1000000</v>
      </c>
      <c r="Q154" s="83">
        <f>Q153-Q152</f>
        <v>0</v>
      </c>
      <c r="R154" s="83">
        <f>R153-R152</f>
        <v>1000000</v>
      </c>
      <c r="S154" s="84">
        <f>S153-S152</f>
        <v>3000000</v>
      </c>
    </row>
    <row r="156" spans="1:21" ht="13.5" customHeight="1">
      <c r="A156" s="33"/>
      <c r="B156" s="33"/>
      <c r="C156" s="33"/>
      <c r="D156" s="33"/>
      <c r="E156" s="33"/>
      <c r="F156" s="33"/>
      <c r="N156" s="33"/>
      <c r="O156" s="33"/>
      <c r="P156" s="33"/>
      <c r="Q156" s="33"/>
      <c r="R156" s="33"/>
      <c r="S156" s="33"/>
    </row>
    <row r="158" spans="1:21" ht="13.5" customHeight="1">
      <c r="A158" s="147" t="s">
        <v>187</v>
      </c>
      <c r="B158" s="147"/>
      <c r="C158" s="147"/>
      <c r="D158" s="147"/>
      <c r="E158" s="147"/>
      <c r="F158" s="147"/>
      <c r="G158" s="88"/>
      <c r="H158" s="88"/>
      <c r="I158" s="88"/>
      <c r="J158" s="88"/>
      <c r="K158" s="88"/>
      <c r="L158" s="88"/>
      <c r="N158" s="147" t="s">
        <v>192</v>
      </c>
      <c r="O158" s="147"/>
      <c r="P158" s="147"/>
      <c r="Q158" s="147"/>
      <c r="R158" s="147"/>
      <c r="S158" s="147"/>
    </row>
    <row r="159" spans="1:21" ht="13.5" customHeight="1">
      <c r="A159" s="146" t="s">
        <v>227</v>
      </c>
      <c r="B159" s="146"/>
      <c r="C159" s="146"/>
      <c r="D159" s="146"/>
      <c r="E159" s="146"/>
      <c r="F159" s="146"/>
      <c r="G159" s="89"/>
      <c r="H159" s="89"/>
      <c r="I159" s="89"/>
      <c r="J159" s="89"/>
      <c r="K159" s="89"/>
      <c r="L159" s="89"/>
      <c r="N159" s="146" t="s">
        <v>227</v>
      </c>
      <c r="O159" s="146"/>
      <c r="P159" s="146"/>
      <c r="Q159" s="146"/>
      <c r="R159" s="146"/>
      <c r="S159" s="146"/>
    </row>
    <row r="160" spans="1:21" ht="13.5" customHeight="1">
      <c r="A160" s="70" t="s">
        <v>193</v>
      </c>
      <c r="B160" s="71" t="s">
        <v>194</v>
      </c>
      <c r="C160" s="71" t="s">
        <v>195</v>
      </c>
      <c r="D160" s="71" t="s">
        <v>196</v>
      </c>
      <c r="E160" s="71" t="s">
        <v>197</v>
      </c>
      <c r="F160" s="71" t="s">
        <v>198</v>
      </c>
      <c r="G160" s="90"/>
      <c r="H160" s="90"/>
      <c r="I160" s="90"/>
      <c r="J160" s="90"/>
      <c r="K160" s="90"/>
      <c r="L160" s="90"/>
      <c r="N160" s="70" t="s">
        <v>199</v>
      </c>
      <c r="O160" s="71" t="s">
        <v>200</v>
      </c>
      <c r="P160" s="71" t="s">
        <v>201</v>
      </c>
      <c r="Q160" s="71" t="s">
        <v>202</v>
      </c>
      <c r="R160" s="71" t="s">
        <v>203</v>
      </c>
      <c r="S160" s="70" t="s">
        <v>204</v>
      </c>
      <c r="U160" s="49">
        <v>13</v>
      </c>
    </row>
    <row r="161" spans="1:21" ht="13.5" customHeight="1">
      <c r="A161" s="39" t="s">
        <v>205</v>
      </c>
      <c r="B161" s="38"/>
      <c r="C161" s="38"/>
      <c r="D161" s="38"/>
      <c r="E161" s="38"/>
      <c r="F161" s="72">
        <f>SUM(B161:E161)</f>
        <v>0</v>
      </c>
      <c r="G161" s="36"/>
      <c r="H161" s="36"/>
      <c r="I161" s="36"/>
      <c r="J161" s="36"/>
      <c r="K161" s="36"/>
      <c r="L161" s="36"/>
      <c r="N161" s="37" t="s">
        <v>205</v>
      </c>
      <c r="O161" s="76"/>
      <c r="P161" s="76"/>
      <c r="Q161" s="76"/>
      <c r="R161" s="76"/>
      <c r="S161" s="77">
        <f>SUM(O161:R161)</f>
        <v>0</v>
      </c>
    </row>
    <row r="162" spans="1:21" ht="13.5" customHeight="1">
      <c r="A162" s="39" t="s">
        <v>206</v>
      </c>
      <c r="B162" s="38"/>
      <c r="C162" s="38"/>
      <c r="D162" s="38"/>
      <c r="E162" s="38"/>
      <c r="F162" s="72">
        <f>SUM(B162:E162)</f>
        <v>0</v>
      </c>
      <c r="G162" s="36"/>
      <c r="H162" s="36"/>
      <c r="I162" s="36"/>
      <c r="J162" s="36"/>
      <c r="K162" s="36"/>
      <c r="L162" s="36"/>
      <c r="N162" s="37" t="s">
        <v>206</v>
      </c>
      <c r="O162" s="76"/>
      <c r="P162" s="76"/>
      <c r="Q162" s="76"/>
      <c r="R162" s="76"/>
      <c r="S162" s="77">
        <f>SUM(O162:R162)</f>
        <v>0</v>
      </c>
    </row>
    <row r="163" spans="1:21" ht="13.5" customHeight="1">
      <c r="A163" s="39" t="s">
        <v>207</v>
      </c>
      <c r="B163" s="38">
        <v>1</v>
      </c>
      <c r="C163" s="38"/>
      <c r="D163" s="38"/>
      <c r="E163" s="38"/>
      <c r="F163" s="72">
        <f>SUM(B163:E163)</f>
        <v>1</v>
      </c>
      <c r="G163" s="36"/>
      <c r="H163" s="36"/>
      <c r="I163" s="36">
        <v>1</v>
      </c>
      <c r="J163" s="36"/>
      <c r="K163" s="36"/>
      <c r="L163" s="36"/>
      <c r="N163" s="37" t="s">
        <v>207</v>
      </c>
      <c r="O163" s="76">
        <v>110000</v>
      </c>
      <c r="P163" s="76"/>
      <c r="Q163" s="76"/>
      <c r="R163" s="76"/>
      <c r="S163" s="77">
        <f>SUM(O163:R163)</f>
        <v>110000</v>
      </c>
    </row>
    <row r="164" spans="1:21" ht="13.5" customHeight="1">
      <c r="A164" s="39" t="s">
        <v>208</v>
      </c>
      <c r="B164" s="38"/>
      <c r="C164" s="38"/>
      <c r="D164" s="38"/>
      <c r="E164" s="38"/>
      <c r="F164" s="72">
        <f>SUM(B164:E164)</f>
        <v>0</v>
      </c>
      <c r="G164" s="36"/>
      <c r="H164" s="36"/>
      <c r="I164" s="36"/>
      <c r="J164" s="36"/>
      <c r="K164" s="36"/>
      <c r="L164" s="36"/>
      <c r="N164" s="37" t="s">
        <v>208</v>
      </c>
      <c r="O164" s="76"/>
      <c r="P164" s="76"/>
      <c r="Q164" s="76"/>
      <c r="R164" s="76"/>
      <c r="S164" s="77">
        <f>SUM(O164:R164)</f>
        <v>0</v>
      </c>
    </row>
    <row r="165" spans="1:21" ht="13.5" customHeight="1">
      <c r="A165" s="73" t="s">
        <v>211</v>
      </c>
      <c r="B165" s="74">
        <f>SUM(B161:B164)</f>
        <v>1</v>
      </c>
      <c r="C165" s="74">
        <f>SUM(C161:C164)</f>
        <v>0</v>
      </c>
      <c r="D165" s="74">
        <f>SUM(D161:D164)</f>
        <v>0</v>
      </c>
      <c r="E165" s="74">
        <f>SUM(E161:E164)</f>
        <v>0</v>
      </c>
      <c r="F165" s="75">
        <f>SUM(F161:F164)</f>
        <v>1</v>
      </c>
      <c r="G165" s="46"/>
      <c r="H165" s="46"/>
      <c r="I165" s="46"/>
      <c r="J165" s="46"/>
      <c r="K165" s="46"/>
      <c r="L165" s="46"/>
      <c r="N165" s="78" t="s">
        <v>210</v>
      </c>
      <c r="O165" s="79"/>
      <c r="P165" s="79"/>
      <c r="Q165" s="79"/>
      <c r="R165" s="79"/>
      <c r="S165" s="79"/>
    </row>
    <row r="166" spans="1:21" ht="13.5" customHeight="1">
      <c r="N166" s="80" t="s">
        <v>219</v>
      </c>
      <c r="O166" s="81">
        <f>SUM(O161:O165)</f>
        <v>110000</v>
      </c>
      <c r="P166" s="81">
        <f>SUM(P161:P165)</f>
        <v>0</v>
      </c>
      <c r="Q166" s="81">
        <f>SUM(Q161:Q165)</f>
        <v>0</v>
      </c>
      <c r="R166" s="81">
        <f>SUM(R161:R165)</f>
        <v>0</v>
      </c>
      <c r="S166" s="81">
        <f>SUM(S161:S165)</f>
        <v>110000</v>
      </c>
    </row>
    <row r="167" spans="1:21" ht="13.5" customHeight="1">
      <c r="N167" s="82" t="s">
        <v>213</v>
      </c>
      <c r="O167" s="83">
        <f>O166-O165</f>
        <v>110000</v>
      </c>
      <c r="P167" s="83">
        <f>P166-P165</f>
        <v>0</v>
      </c>
      <c r="Q167" s="83">
        <f>Q166-Q165</f>
        <v>0</v>
      </c>
      <c r="R167" s="83">
        <f>R166-R165</f>
        <v>0</v>
      </c>
      <c r="S167" s="84">
        <f>S166-S165</f>
        <v>110000</v>
      </c>
    </row>
    <row r="169" spans="1:21" ht="13.5" customHeight="1">
      <c r="A169" s="33"/>
      <c r="B169" s="33"/>
      <c r="C169" s="33"/>
      <c r="D169" s="33"/>
      <c r="E169" s="33"/>
      <c r="F169" s="33"/>
      <c r="N169" s="33"/>
      <c r="O169" s="33"/>
      <c r="P169" s="33"/>
      <c r="Q169" s="33"/>
      <c r="R169" s="33"/>
      <c r="S169" s="33"/>
    </row>
    <row r="171" spans="1:21" ht="13.5" customHeight="1">
      <c r="A171" s="147" t="s">
        <v>187</v>
      </c>
      <c r="B171" s="147"/>
      <c r="C171" s="147"/>
      <c r="D171" s="147"/>
      <c r="E171" s="147"/>
      <c r="F171" s="147"/>
      <c r="G171" s="88"/>
      <c r="H171" s="88"/>
      <c r="I171" s="88"/>
      <c r="J171" s="88"/>
      <c r="K171" s="88"/>
      <c r="L171" s="88"/>
      <c r="N171" s="147" t="s">
        <v>192</v>
      </c>
      <c r="O171" s="147"/>
      <c r="P171" s="147"/>
      <c r="Q171" s="147"/>
      <c r="R171" s="147"/>
      <c r="S171" s="147"/>
    </row>
    <row r="172" spans="1:21" ht="13.5" customHeight="1">
      <c r="A172" s="146" t="s">
        <v>228</v>
      </c>
      <c r="B172" s="146"/>
      <c r="C172" s="146"/>
      <c r="D172" s="146"/>
      <c r="E172" s="146"/>
      <c r="F172" s="146"/>
      <c r="G172" s="89"/>
      <c r="H172" s="89"/>
      <c r="I172" s="89"/>
      <c r="J172" s="89"/>
      <c r="K172" s="89"/>
      <c r="L172" s="89"/>
      <c r="N172" s="146" t="s">
        <v>228</v>
      </c>
      <c r="O172" s="146"/>
      <c r="P172" s="146"/>
      <c r="Q172" s="146"/>
      <c r="R172" s="146"/>
      <c r="S172" s="146"/>
    </row>
    <row r="173" spans="1:21" ht="13.5" customHeight="1">
      <c r="A173" s="70" t="s">
        <v>193</v>
      </c>
      <c r="B173" s="71" t="s">
        <v>194</v>
      </c>
      <c r="C173" s="71" t="s">
        <v>195</v>
      </c>
      <c r="D173" s="71" t="s">
        <v>196</v>
      </c>
      <c r="E173" s="71" t="s">
        <v>197</v>
      </c>
      <c r="F173" s="71" t="s">
        <v>198</v>
      </c>
      <c r="G173" s="90"/>
      <c r="H173" s="90"/>
      <c r="I173" s="90"/>
      <c r="J173" s="90"/>
      <c r="K173" s="90"/>
      <c r="L173" s="90"/>
      <c r="N173" s="70" t="s">
        <v>199</v>
      </c>
      <c r="O173" s="71" t="s">
        <v>200</v>
      </c>
      <c r="P173" s="71" t="s">
        <v>201</v>
      </c>
      <c r="Q173" s="71" t="s">
        <v>202</v>
      </c>
      <c r="R173" s="71" t="s">
        <v>203</v>
      </c>
      <c r="S173" s="70" t="s">
        <v>204</v>
      </c>
      <c r="U173" s="49">
        <v>14</v>
      </c>
    </row>
    <row r="174" spans="1:21" ht="13.5" customHeight="1">
      <c r="A174" s="39" t="s">
        <v>205</v>
      </c>
      <c r="B174" s="38"/>
      <c r="C174" s="38"/>
      <c r="D174" s="38"/>
      <c r="E174" s="38"/>
      <c r="F174" s="72">
        <f>SUM(B174:E174)</f>
        <v>0</v>
      </c>
      <c r="G174" s="36"/>
      <c r="H174" s="36"/>
      <c r="I174" s="36"/>
      <c r="J174" s="36"/>
      <c r="K174" s="36"/>
      <c r="L174" s="36"/>
      <c r="N174" s="37" t="s">
        <v>205</v>
      </c>
      <c r="O174" s="76"/>
      <c r="P174" s="76"/>
      <c r="Q174" s="76"/>
      <c r="R174" s="76"/>
      <c r="S174" s="77">
        <f>SUM(O174:R174)</f>
        <v>0</v>
      </c>
    </row>
    <row r="175" spans="1:21" ht="13.5" customHeight="1">
      <c r="A175" s="39" t="s">
        <v>206</v>
      </c>
      <c r="B175" s="38"/>
      <c r="C175" s="38">
        <v>1</v>
      </c>
      <c r="D175" s="38"/>
      <c r="E175" s="38"/>
      <c r="F175" s="72">
        <f>SUM(B175:E175)</f>
        <v>1</v>
      </c>
      <c r="G175" s="36"/>
      <c r="H175" s="36"/>
      <c r="I175" s="36"/>
      <c r="J175" s="36"/>
      <c r="K175" s="36"/>
      <c r="L175" s="36"/>
      <c r="N175" s="37" t="s">
        <v>206</v>
      </c>
      <c r="O175" s="76"/>
      <c r="P175" s="76">
        <v>450000</v>
      </c>
      <c r="Q175" s="76"/>
      <c r="R175" s="76"/>
      <c r="S175" s="77">
        <f>SUM(O175:R175)</f>
        <v>450000</v>
      </c>
    </row>
    <row r="176" spans="1:21" ht="13.5" customHeight="1">
      <c r="A176" s="39" t="s">
        <v>207</v>
      </c>
      <c r="B176" s="38"/>
      <c r="C176" s="38"/>
      <c r="D176" s="38"/>
      <c r="E176" s="38"/>
      <c r="F176" s="72">
        <f>SUM(B176:E176)</f>
        <v>0</v>
      </c>
      <c r="G176" s="36"/>
      <c r="H176" s="36"/>
      <c r="I176" s="36"/>
      <c r="J176" s="36"/>
      <c r="K176" s="36"/>
      <c r="L176" s="36"/>
      <c r="N176" s="37" t="s">
        <v>207</v>
      </c>
      <c r="O176" s="76"/>
      <c r="P176" s="76"/>
      <c r="Q176" s="76"/>
      <c r="R176" s="76"/>
      <c r="S176" s="77">
        <f>SUM(O176:R176)</f>
        <v>0</v>
      </c>
    </row>
    <row r="177" spans="1:21" ht="13.5" customHeight="1">
      <c r="A177" s="39" t="s">
        <v>208</v>
      </c>
      <c r="B177" s="38"/>
      <c r="C177" s="38"/>
      <c r="D177" s="38"/>
      <c r="E177" s="38"/>
      <c r="F177" s="72">
        <f>SUM(B177:E177)</f>
        <v>0</v>
      </c>
      <c r="G177" s="36"/>
      <c r="H177" s="36"/>
      <c r="I177" s="36"/>
      <c r="J177" s="36"/>
      <c r="K177" s="36"/>
      <c r="L177" s="36"/>
      <c r="N177" s="37" t="s">
        <v>208</v>
      </c>
      <c r="O177" s="76"/>
      <c r="P177" s="76"/>
      <c r="Q177" s="76"/>
      <c r="R177" s="76"/>
      <c r="S177" s="77">
        <f>SUM(O177:R177)</f>
        <v>0</v>
      </c>
    </row>
    <row r="178" spans="1:21" ht="13.5" customHeight="1">
      <c r="A178" s="73" t="s">
        <v>211</v>
      </c>
      <c r="B178" s="74">
        <f>SUM(B174:B177)</f>
        <v>0</v>
      </c>
      <c r="C178" s="74">
        <f>SUM(C174:C177)</f>
        <v>1</v>
      </c>
      <c r="D178" s="74">
        <f>SUM(D174:D177)</f>
        <v>0</v>
      </c>
      <c r="E178" s="74">
        <f>SUM(E174:E177)</f>
        <v>0</v>
      </c>
      <c r="F178" s="75">
        <f>SUM(F174:F177)</f>
        <v>1</v>
      </c>
      <c r="G178" s="46"/>
      <c r="H178" s="46"/>
      <c r="I178" s="46"/>
      <c r="J178" s="46"/>
      <c r="K178" s="46"/>
      <c r="L178" s="46"/>
      <c r="N178" s="78" t="s">
        <v>210</v>
      </c>
      <c r="O178" s="79"/>
      <c r="P178" s="79"/>
      <c r="Q178" s="79"/>
      <c r="R178" s="79"/>
      <c r="S178" s="79"/>
    </row>
    <row r="179" spans="1:21" ht="13.5" customHeight="1">
      <c r="N179" s="80" t="s">
        <v>219</v>
      </c>
      <c r="O179" s="81">
        <f>SUM(O174:O178)</f>
        <v>0</v>
      </c>
      <c r="P179" s="81">
        <f>SUM(P174:P178)</f>
        <v>450000</v>
      </c>
      <c r="Q179" s="81">
        <f>SUM(Q174:Q178)</f>
        <v>0</v>
      </c>
      <c r="R179" s="81">
        <f>SUM(R174:R178)</f>
        <v>0</v>
      </c>
      <c r="S179" s="81">
        <f>SUM(S174:S178)</f>
        <v>450000</v>
      </c>
    </row>
    <row r="180" spans="1:21" ht="13.5" customHeight="1">
      <c r="N180" s="82" t="s">
        <v>213</v>
      </c>
      <c r="O180" s="83">
        <f>O179-O178</f>
        <v>0</v>
      </c>
      <c r="P180" s="83">
        <f>P179-P178</f>
        <v>450000</v>
      </c>
      <c r="Q180" s="83">
        <f>Q179-Q178</f>
        <v>0</v>
      </c>
      <c r="R180" s="83">
        <f>R179-R178</f>
        <v>0</v>
      </c>
      <c r="S180" s="84">
        <f>S179-S178</f>
        <v>450000</v>
      </c>
    </row>
    <row r="182" spans="1:21" ht="13.5" customHeight="1">
      <c r="A182" s="33"/>
      <c r="B182" s="33"/>
      <c r="C182" s="33"/>
      <c r="D182" s="33"/>
      <c r="E182" s="33"/>
      <c r="F182" s="33"/>
      <c r="N182" s="33"/>
      <c r="O182" s="33"/>
      <c r="P182" s="33"/>
      <c r="Q182" s="33"/>
      <c r="R182" s="33"/>
      <c r="S182" s="33"/>
    </row>
    <row r="184" spans="1:21" ht="13.5" customHeight="1">
      <c r="A184" s="147" t="s">
        <v>187</v>
      </c>
      <c r="B184" s="147"/>
      <c r="C184" s="147"/>
      <c r="D184" s="147"/>
      <c r="E184" s="147"/>
      <c r="F184" s="147"/>
      <c r="G184" s="88"/>
      <c r="H184" s="88"/>
      <c r="I184" s="88"/>
      <c r="J184" s="88"/>
      <c r="K184" s="88"/>
      <c r="L184" s="88"/>
      <c r="N184" s="147" t="s">
        <v>192</v>
      </c>
      <c r="O184" s="147"/>
      <c r="P184" s="147"/>
      <c r="Q184" s="147"/>
      <c r="R184" s="147"/>
      <c r="S184" s="147"/>
    </row>
    <row r="185" spans="1:21" ht="13.5" customHeight="1">
      <c r="A185" s="146" t="s">
        <v>229</v>
      </c>
      <c r="B185" s="146"/>
      <c r="C185" s="146"/>
      <c r="D185" s="146"/>
      <c r="E185" s="146"/>
      <c r="F185" s="146"/>
      <c r="G185" s="89"/>
      <c r="H185" s="89"/>
      <c r="I185" s="89"/>
      <c r="J185" s="89"/>
      <c r="K185" s="89"/>
      <c r="L185" s="89"/>
      <c r="N185" s="146" t="s">
        <v>229</v>
      </c>
      <c r="O185" s="146"/>
      <c r="P185" s="146"/>
      <c r="Q185" s="146"/>
      <c r="R185" s="146"/>
      <c r="S185" s="146"/>
    </row>
    <row r="186" spans="1:21" ht="13.5" customHeight="1">
      <c r="A186" s="70" t="s">
        <v>193</v>
      </c>
      <c r="B186" s="71" t="s">
        <v>194</v>
      </c>
      <c r="C186" s="71" t="s">
        <v>195</v>
      </c>
      <c r="D186" s="71" t="s">
        <v>196</v>
      </c>
      <c r="E186" s="71" t="s">
        <v>197</v>
      </c>
      <c r="F186" s="71" t="s">
        <v>198</v>
      </c>
      <c r="G186" s="90"/>
      <c r="H186" s="90"/>
      <c r="I186" s="90"/>
      <c r="J186" s="90"/>
      <c r="K186" s="90"/>
      <c r="L186" s="90"/>
      <c r="N186" s="70" t="s">
        <v>199</v>
      </c>
      <c r="O186" s="71" t="s">
        <v>200</v>
      </c>
      <c r="P186" s="71" t="s">
        <v>201</v>
      </c>
      <c r="Q186" s="71" t="s">
        <v>202</v>
      </c>
      <c r="R186" s="71" t="s">
        <v>203</v>
      </c>
      <c r="S186" s="70" t="s">
        <v>204</v>
      </c>
      <c r="U186" s="49">
        <v>15</v>
      </c>
    </row>
    <row r="187" spans="1:21" ht="13.5" customHeight="1">
      <c r="A187" s="39" t="s">
        <v>205</v>
      </c>
      <c r="B187" s="38"/>
      <c r="C187" s="38">
        <v>2</v>
      </c>
      <c r="D187" s="38"/>
      <c r="E187" s="38"/>
      <c r="F187" s="72">
        <f>SUM(B187:E187)</f>
        <v>2</v>
      </c>
      <c r="G187" s="36"/>
      <c r="H187" s="36"/>
      <c r="I187" s="36"/>
      <c r="J187" s="36"/>
      <c r="K187" s="36"/>
      <c r="L187" s="36"/>
      <c r="N187" s="37" t="s">
        <v>205</v>
      </c>
      <c r="O187" s="76"/>
      <c r="P187" s="76">
        <v>6250000</v>
      </c>
      <c r="Q187" s="76"/>
      <c r="R187" s="76"/>
      <c r="S187" s="77">
        <f>SUM(O187:R187)</f>
        <v>6250000</v>
      </c>
    </row>
    <row r="188" spans="1:21" ht="13.5" customHeight="1">
      <c r="A188" s="39" t="s">
        <v>206</v>
      </c>
      <c r="B188" s="38">
        <v>3</v>
      </c>
      <c r="C188" s="38">
        <v>5</v>
      </c>
      <c r="D188" s="38"/>
      <c r="E188" s="38">
        <v>1</v>
      </c>
      <c r="F188" s="72">
        <f>SUM(B188:E188)</f>
        <v>9</v>
      </c>
      <c r="G188" s="36"/>
      <c r="H188" s="36">
        <v>3</v>
      </c>
      <c r="I188" s="36"/>
      <c r="J188" s="36"/>
      <c r="K188" s="36"/>
      <c r="L188" s="36"/>
      <c r="N188" s="37" t="s">
        <v>206</v>
      </c>
      <c r="O188" s="76">
        <v>4300000</v>
      </c>
      <c r="P188" s="76">
        <v>4470000</v>
      </c>
      <c r="Q188" s="76"/>
      <c r="R188" s="76">
        <v>780000</v>
      </c>
      <c r="S188" s="77">
        <f>SUM(O188:R188)</f>
        <v>9550000</v>
      </c>
    </row>
    <row r="189" spans="1:21" ht="13.5" customHeight="1">
      <c r="A189" s="39" t="s">
        <v>207</v>
      </c>
      <c r="B189" s="38"/>
      <c r="C189" s="38">
        <v>3</v>
      </c>
      <c r="D189" s="38"/>
      <c r="E189" s="38"/>
      <c r="F189" s="72">
        <f>SUM(B189:E189)</f>
        <v>3</v>
      </c>
      <c r="G189" s="36"/>
      <c r="H189" s="36"/>
      <c r="I189" s="36"/>
      <c r="J189" s="36"/>
      <c r="K189" s="36"/>
      <c r="L189" s="36"/>
      <c r="N189" s="37" t="s">
        <v>207</v>
      </c>
      <c r="O189" s="76"/>
      <c r="P189" s="76">
        <v>84500</v>
      </c>
      <c r="Q189" s="76"/>
      <c r="R189" s="76"/>
      <c r="S189" s="77">
        <f>SUM(O189:R189)</f>
        <v>84500</v>
      </c>
    </row>
    <row r="190" spans="1:21" ht="13.5" customHeight="1">
      <c r="A190" s="39" t="s">
        <v>208</v>
      </c>
      <c r="B190" s="38"/>
      <c r="C190" s="38"/>
      <c r="D190" s="38"/>
      <c r="E190" s="38">
        <v>3</v>
      </c>
      <c r="F190" s="72">
        <f>SUM(B190:E190)</f>
        <v>3</v>
      </c>
      <c r="G190" s="36"/>
      <c r="H190" s="36"/>
      <c r="I190" s="36"/>
      <c r="J190" s="36"/>
      <c r="K190" s="36"/>
      <c r="L190" s="36"/>
      <c r="N190" s="37" t="s">
        <v>208</v>
      </c>
      <c r="O190" s="76"/>
      <c r="P190" s="76"/>
      <c r="Q190" s="76"/>
      <c r="R190" s="76">
        <v>52000000</v>
      </c>
      <c r="S190" s="77">
        <f>SUM(O190:R190)</f>
        <v>52000000</v>
      </c>
    </row>
    <row r="191" spans="1:21" ht="13.5" customHeight="1">
      <c r="A191" s="73" t="s">
        <v>211</v>
      </c>
      <c r="B191" s="74">
        <f>SUM(B187:B190)</f>
        <v>3</v>
      </c>
      <c r="C191" s="74">
        <f>SUM(C187:C190)</f>
        <v>10</v>
      </c>
      <c r="D191" s="74">
        <f>SUM(D187:D190)</f>
        <v>0</v>
      </c>
      <c r="E191" s="74">
        <f>SUM(E187:E190)</f>
        <v>4</v>
      </c>
      <c r="F191" s="75">
        <f>SUM(F187:F190)</f>
        <v>17</v>
      </c>
      <c r="G191" s="46"/>
      <c r="H191" s="46"/>
      <c r="I191" s="46"/>
      <c r="J191" s="46"/>
      <c r="K191" s="46"/>
      <c r="L191" s="46"/>
      <c r="N191" s="78" t="s">
        <v>210</v>
      </c>
      <c r="O191" s="79"/>
      <c r="P191" s="79"/>
      <c r="Q191" s="79"/>
      <c r="R191" s="79">
        <v>120000</v>
      </c>
      <c r="S191" s="79"/>
    </row>
    <row r="192" spans="1:21" ht="13.5" customHeight="1">
      <c r="N192" s="80" t="s">
        <v>219</v>
      </c>
      <c r="O192" s="81">
        <f>SUM(O187:O191)</f>
        <v>4300000</v>
      </c>
      <c r="P192" s="81">
        <f>SUM(P187:P191)</f>
        <v>10804500</v>
      </c>
      <c r="Q192" s="81">
        <f>SUM(Q187:Q191)</f>
        <v>0</v>
      </c>
      <c r="R192" s="81">
        <f>SUM(R187:R191)</f>
        <v>52900000</v>
      </c>
      <c r="S192" s="81">
        <f>SUM(S187:S191)</f>
        <v>67884500</v>
      </c>
    </row>
    <row r="193" spans="1:21" ht="13.5" customHeight="1">
      <c r="N193" s="82" t="s">
        <v>213</v>
      </c>
      <c r="O193" s="83">
        <f>O192-O191</f>
        <v>4300000</v>
      </c>
      <c r="P193" s="83">
        <f>P192-P191</f>
        <v>10804500</v>
      </c>
      <c r="Q193" s="83">
        <f>Q192-Q191</f>
        <v>0</v>
      </c>
      <c r="R193" s="83">
        <f>R192-R191</f>
        <v>52780000</v>
      </c>
      <c r="S193" s="84">
        <f>S192-S191</f>
        <v>67884500</v>
      </c>
    </row>
    <row r="195" spans="1:21" ht="13.5" customHeight="1">
      <c r="A195" s="33"/>
      <c r="B195" s="33"/>
      <c r="C195" s="33"/>
      <c r="D195" s="33"/>
      <c r="E195" s="33"/>
      <c r="F195" s="33"/>
      <c r="N195" s="33"/>
      <c r="O195" s="33"/>
      <c r="P195" s="33"/>
      <c r="Q195" s="33"/>
      <c r="R195" s="33"/>
      <c r="S195" s="33"/>
    </row>
    <row r="197" spans="1:21" ht="13.5" customHeight="1">
      <c r="A197" s="147" t="s">
        <v>187</v>
      </c>
      <c r="B197" s="147"/>
      <c r="C197" s="147"/>
      <c r="D197" s="147"/>
      <c r="E197" s="147"/>
      <c r="F197" s="147"/>
      <c r="G197" s="88"/>
      <c r="H197" s="88"/>
      <c r="I197" s="88"/>
      <c r="J197" s="88"/>
      <c r="K197" s="88"/>
      <c r="L197" s="88"/>
      <c r="N197" s="147" t="s">
        <v>192</v>
      </c>
      <c r="O197" s="147"/>
      <c r="P197" s="147"/>
      <c r="Q197" s="147"/>
      <c r="R197" s="147"/>
      <c r="S197" s="147"/>
    </row>
    <row r="198" spans="1:21" ht="13.5" customHeight="1">
      <c r="A198" s="146" t="s">
        <v>230</v>
      </c>
      <c r="B198" s="146"/>
      <c r="C198" s="146"/>
      <c r="D198" s="146"/>
      <c r="E198" s="146"/>
      <c r="F198" s="146"/>
      <c r="G198" s="89"/>
      <c r="H198" s="89"/>
      <c r="I198" s="89"/>
      <c r="J198" s="89"/>
      <c r="K198" s="89"/>
      <c r="L198" s="89"/>
      <c r="N198" s="146" t="s">
        <v>230</v>
      </c>
      <c r="O198" s="146"/>
      <c r="P198" s="146"/>
      <c r="Q198" s="146"/>
      <c r="R198" s="146"/>
      <c r="S198" s="146"/>
    </row>
    <row r="199" spans="1:21" ht="13.5" customHeight="1">
      <c r="A199" s="70" t="s">
        <v>193</v>
      </c>
      <c r="B199" s="71" t="s">
        <v>194</v>
      </c>
      <c r="C199" s="71" t="s">
        <v>195</v>
      </c>
      <c r="D199" s="71" t="s">
        <v>196</v>
      </c>
      <c r="E199" s="71" t="s">
        <v>197</v>
      </c>
      <c r="F199" s="71" t="s">
        <v>198</v>
      </c>
      <c r="G199" s="90"/>
      <c r="H199" s="90"/>
      <c r="I199" s="90"/>
      <c r="J199" s="90"/>
      <c r="K199" s="90"/>
      <c r="L199" s="90"/>
      <c r="N199" s="70" t="s">
        <v>199</v>
      </c>
      <c r="O199" s="71" t="s">
        <v>200</v>
      </c>
      <c r="P199" s="71" t="s">
        <v>201</v>
      </c>
      <c r="Q199" s="71" t="s">
        <v>202</v>
      </c>
      <c r="R199" s="71" t="s">
        <v>203</v>
      </c>
      <c r="S199" s="70" t="s">
        <v>204</v>
      </c>
      <c r="U199" s="49">
        <v>16</v>
      </c>
    </row>
    <row r="200" spans="1:21" ht="13.5" customHeight="1">
      <c r="A200" s="39" t="s">
        <v>205</v>
      </c>
      <c r="B200" s="38"/>
      <c r="C200" s="38"/>
      <c r="D200" s="38">
        <v>1</v>
      </c>
      <c r="E200" s="38"/>
      <c r="F200" s="72">
        <f>SUM(B200:E200)</f>
        <v>1</v>
      </c>
      <c r="G200" s="36"/>
      <c r="H200" s="36"/>
      <c r="I200" s="36"/>
      <c r="J200" s="36"/>
      <c r="K200" s="36"/>
      <c r="L200" s="36"/>
      <c r="N200" s="37" t="s">
        <v>205</v>
      </c>
      <c r="O200" s="76"/>
      <c r="P200" s="76"/>
      <c r="Q200" s="76">
        <v>3115200</v>
      </c>
      <c r="R200" s="76"/>
      <c r="S200" s="77">
        <f>SUM(O200:R200)</f>
        <v>3115200</v>
      </c>
    </row>
    <row r="201" spans="1:21" ht="13.5" customHeight="1">
      <c r="A201" s="39" t="s">
        <v>206</v>
      </c>
      <c r="B201" s="38"/>
      <c r="C201" s="38"/>
      <c r="D201" s="38"/>
      <c r="E201" s="38"/>
      <c r="F201" s="72">
        <f>SUM(B201:E201)</f>
        <v>0</v>
      </c>
      <c r="G201" s="36"/>
      <c r="H201" s="36"/>
      <c r="I201" s="36"/>
      <c r="J201" s="36"/>
      <c r="K201" s="36"/>
      <c r="L201" s="36"/>
      <c r="N201" s="37" t="s">
        <v>206</v>
      </c>
      <c r="O201" s="76"/>
      <c r="P201" s="76"/>
      <c r="Q201" s="76"/>
      <c r="R201" s="76"/>
      <c r="S201" s="77">
        <f>SUM(O201:R201)</f>
        <v>0</v>
      </c>
    </row>
    <row r="202" spans="1:21" ht="13.5" customHeight="1">
      <c r="A202" s="39" t="s">
        <v>207</v>
      </c>
      <c r="B202" s="38">
        <v>1</v>
      </c>
      <c r="C202" s="38">
        <v>1</v>
      </c>
      <c r="D202" s="38"/>
      <c r="E202" s="38">
        <v>1</v>
      </c>
      <c r="F202" s="72">
        <f>SUM(B202:E202)</f>
        <v>3</v>
      </c>
      <c r="G202" s="36"/>
      <c r="H202" s="36"/>
      <c r="I202" s="36">
        <v>1</v>
      </c>
      <c r="J202" s="36"/>
      <c r="K202" s="36"/>
      <c r="L202" s="36"/>
      <c r="N202" s="37" t="s">
        <v>207</v>
      </c>
      <c r="O202" s="76">
        <v>30000</v>
      </c>
      <c r="P202" s="76">
        <v>44000</v>
      </c>
      <c r="Q202" s="76"/>
      <c r="R202" s="76">
        <v>44000</v>
      </c>
      <c r="S202" s="77">
        <f>SUM(O202:R202)</f>
        <v>118000</v>
      </c>
    </row>
    <row r="203" spans="1:21" ht="13.5" customHeight="1">
      <c r="A203" s="39" t="s">
        <v>208</v>
      </c>
      <c r="B203" s="38"/>
      <c r="C203" s="38"/>
      <c r="D203" s="38"/>
      <c r="E203" s="38"/>
      <c r="F203" s="72">
        <f>SUM(B203:E203)</f>
        <v>0</v>
      </c>
      <c r="G203" s="36"/>
      <c r="H203" s="36"/>
      <c r="I203" s="36"/>
      <c r="J203" s="36"/>
      <c r="K203" s="36"/>
      <c r="L203" s="36"/>
      <c r="N203" s="37" t="s">
        <v>208</v>
      </c>
      <c r="O203" s="76"/>
      <c r="P203" s="76"/>
      <c r="Q203" s="76"/>
      <c r="R203" s="76"/>
      <c r="S203" s="77">
        <f>SUM(O203:R203)</f>
        <v>0</v>
      </c>
    </row>
    <row r="204" spans="1:21" ht="13.5" customHeight="1">
      <c r="A204" s="73" t="s">
        <v>211</v>
      </c>
      <c r="B204" s="74">
        <f>SUM(B200:B203)</f>
        <v>1</v>
      </c>
      <c r="C204" s="74">
        <f>SUM(C200:C203)</f>
        <v>1</v>
      </c>
      <c r="D204" s="74">
        <f>SUM(D200:D203)</f>
        <v>1</v>
      </c>
      <c r="E204" s="74">
        <f>SUM(E200:E203)</f>
        <v>1</v>
      </c>
      <c r="F204" s="75">
        <f>SUM(F200:F203)</f>
        <v>4</v>
      </c>
      <c r="G204" s="46"/>
      <c r="H204" s="46"/>
      <c r="I204" s="46"/>
      <c r="J204" s="46"/>
      <c r="K204" s="46"/>
      <c r="L204" s="46"/>
      <c r="N204" s="78" t="s">
        <v>210</v>
      </c>
      <c r="O204" s="79"/>
      <c r="P204" s="79"/>
      <c r="Q204" s="79"/>
      <c r="R204" s="79"/>
      <c r="S204" s="79"/>
    </row>
    <row r="205" spans="1:21" ht="13.5" customHeight="1">
      <c r="N205" s="80" t="s">
        <v>219</v>
      </c>
      <c r="O205" s="81">
        <f>SUM(O200:O204)</f>
        <v>30000</v>
      </c>
      <c r="P205" s="81">
        <f>SUM(P200:P204)</f>
        <v>44000</v>
      </c>
      <c r="Q205" s="81">
        <f>SUM(Q200:Q204)</f>
        <v>3115200</v>
      </c>
      <c r="R205" s="81">
        <f>SUM(R200:R204)</f>
        <v>44000</v>
      </c>
      <c r="S205" s="81">
        <f>SUM(S200:S204)</f>
        <v>3233200</v>
      </c>
    </row>
    <row r="206" spans="1:21" ht="13.5" customHeight="1">
      <c r="N206" s="82" t="s">
        <v>213</v>
      </c>
      <c r="O206" s="83">
        <f>O205-O204</f>
        <v>30000</v>
      </c>
      <c r="P206" s="83">
        <f>P205-P204</f>
        <v>44000</v>
      </c>
      <c r="Q206" s="83">
        <f>Q205-Q204</f>
        <v>3115200</v>
      </c>
      <c r="R206" s="83">
        <f>R205-R204</f>
        <v>44000</v>
      </c>
      <c r="S206" s="84">
        <f>S205-S204</f>
        <v>3233200</v>
      </c>
    </row>
    <row r="208" spans="1:21" ht="13.5" customHeight="1">
      <c r="A208" s="33"/>
      <c r="B208" s="33"/>
      <c r="C208" s="33"/>
      <c r="D208" s="33"/>
      <c r="E208" s="33"/>
      <c r="F208" s="33"/>
      <c r="N208" s="33"/>
      <c r="O208" s="33"/>
      <c r="P208" s="33"/>
      <c r="Q208" s="33"/>
      <c r="R208" s="33"/>
      <c r="S208" s="33"/>
    </row>
    <row r="210" spans="1:21" ht="13.5" customHeight="1">
      <c r="A210" s="147" t="s">
        <v>187</v>
      </c>
      <c r="B210" s="147"/>
      <c r="C210" s="147"/>
      <c r="D210" s="147"/>
      <c r="E210" s="147"/>
      <c r="F210" s="147"/>
      <c r="G210" s="88"/>
      <c r="H210" s="88"/>
      <c r="I210" s="88"/>
      <c r="J210" s="88"/>
      <c r="K210" s="88"/>
      <c r="L210" s="88"/>
      <c r="N210" s="147" t="s">
        <v>192</v>
      </c>
      <c r="O210" s="147"/>
      <c r="P210" s="147"/>
      <c r="Q210" s="147"/>
      <c r="R210" s="147"/>
      <c r="S210" s="147"/>
    </row>
    <row r="211" spans="1:21" ht="13.5" customHeight="1">
      <c r="A211" s="146" t="s">
        <v>231</v>
      </c>
      <c r="B211" s="146"/>
      <c r="C211" s="146"/>
      <c r="D211" s="146"/>
      <c r="E211" s="146"/>
      <c r="F211" s="146"/>
      <c r="G211" s="89"/>
      <c r="H211" s="89"/>
      <c r="I211" s="89"/>
      <c r="J211" s="89"/>
      <c r="K211" s="89"/>
      <c r="L211" s="89"/>
      <c r="N211" s="146" t="s">
        <v>231</v>
      </c>
      <c r="O211" s="146"/>
      <c r="P211" s="146"/>
      <c r="Q211" s="146"/>
      <c r="R211" s="146"/>
      <c r="S211" s="146"/>
    </row>
    <row r="212" spans="1:21" ht="13.5" customHeight="1">
      <c r="A212" s="70" t="s">
        <v>193</v>
      </c>
      <c r="B212" s="71" t="s">
        <v>194</v>
      </c>
      <c r="C212" s="71" t="s">
        <v>195</v>
      </c>
      <c r="D212" s="71" t="s">
        <v>196</v>
      </c>
      <c r="E212" s="71" t="s">
        <v>197</v>
      </c>
      <c r="F212" s="71" t="s">
        <v>198</v>
      </c>
      <c r="G212" s="90"/>
      <c r="H212" s="90"/>
      <c r="I212" s="90"/>
      <c r="J212" s="90"/>
      <c r="K212" s="90"/>
      <c r="L212" s="90"/>
      <c r="N212" s="70" t="s">
        <v>199</v>
      </c>
      <c r="O212" s="71" t="s">
        <v>200</v>
      </c>
      <c r="P212" s="71" t="s">
        <v>201</v>
      </c>
      <c r="Q212" s="71" t="s">
        <v>202</v>
      </c>
      <c r="R212" s="71" t="s">
        <v>203</v>
      </c>
      <c r="S212" s="70" t="s">
        <v>204</v>
      </c>
      <c r="U212" s="49">
        <v>17</v>
      </c>
    </row>
    <row r="213" spans="1:21" ht="13.5" customHeight="1">
      <c r="A213" s="39" t="s">
        <v>205</v>
      </c>
      <c r="B213" s="38">
        <v>1</v>
      </c>
      <c r="C213" s="38">
        <v>2</v>
      </c>
      <c r="D213" s="38">
        <v>1</v>
      </c>
      <c r="E213" s="38"/>
      <c r="F213" s="72">
        <f>SUM(B213:E213)</f>
        <v>4</v>
      </c>
      <c r="G213" s="36"/>
      <c r="H213" s="36"/>
      <c r="I213" s="36"/>
      <c r="J213" s="36"/>
      <c r="K213" s="36">
        <v>1</v>
      </c>
      <c r="L213" s="36"/>
      <c r="N213" s="37" t="s">
        <v>205</v>
      </c>
      <c r="O213" s="76">
        <v>3000000</v>
      </c>
      <c r="P213" s="76">
        <v>5867900</v>
      </c>
      <c r="Q213" s="76">
        <v>2580000</v>
      </c>
      <c r="R213" s="76"/>
      <c r="S213" s="77">
        <f>SUM(O213:R213)</f>
        <v>11447900</v>
      </c>
    </row>
    <row r="214" spans="1:21" ht="13.5" customHeight="1">
      <c r="A214" s="39" t="s">
        <v>206</v>
      </c>
      <c r="B214" s="38">
        <v>1</v>
      </c>
      <c r="C214" s="38">
        <v>4</v>
      </c>
      <c r="D214" s="38">
        <v>4</v>
      </c>
      <c r="E214" s="38">
        <v>4</v>
      </c>
      <c r="F214" s="72">
        <f>SUM(B214:E214)</f>
        <v>13</v>
      </c>
      <c r="G214" s="36"/>
      <c r="H214" s="36">
        <v>1</v>
      </c>
      <c r="I214" s="36"/>
      <c r="J214" s="36"/>
      <c r="K214" s="36"/>
      <c r="L214" s="36"/>
      <c r="N214" s="37" t="s">
        <v>206</v>
      </c>
      <c r="O214" s="76">
        <v>1320000</v>
      </c>
      <c r="P214" s="76">
        <v>3848000</v>
      </c>
      <c r="Q214" s="76">
        <v>1300000</v>
      </c>
      <c r="R214" s="76">
        <v>4400000</v>
      </c>
      <c r="S214" s="77">
        <f>SUM(O214:R214)</f>
        <v>10868000</v>
      </c>
    </row>
    <row r="215" spans="1:21" ht="13.5" customHeight="1">
      <c r="A215" s="39" t="s">
        <v>207</v>
      </c>
      <c r="B215" s="38"/>
      <c r="C215" s="38" t="s">
        <v>216</v>
      </c>
      <c r="D215" s="38">
        <v>2</v>
      </c>
      <c r="E215" s="38"/>
      <c r="F215" s="72">
        <f>SUM(B215:E215)</f>
        <v>2</v>
      </c>
      <c r="G215" s="36"/>
      <c r="H215" s="36"/>
      <c r="I215" s="36"/>
      <c r="J215" s="36"/>
      <c r="K215" s="36"/>
      <c r="L215" s="36"/>
      <c r="N215" s="37" t="s">
        <v>207</v>
      </c>
      <c r="O215" s="76"/>
      <c r="P215" s="76"/>
      <c r="Q215" s="76">
        <v>95000</v>
      </c>
      <c r="R215" s="76"/>
      <c r="S215" s="77">
        <f>SUM(O215:R215)</f>
        <v>95000</v>
      </c>
    </row>
    <row r="216" spans="1:21" ht="13.5" customHeight="1">
      <c r="A216" s="39" t="s">
        <v>208</v>
      </c>
      <c r="B216" s="38"/>
      <c r="C216" s="38"/>
      <c r="D216" s="38"/>
      <c r="E216" s="38"/>
      <c r="F216" s="72">
        <f>SUM(B216:E216)</f>
        <v>0</v>
      </c>
      <c r="G216" s="36"/>
      <c r="H216" s="36"/>
      <c r="I216" s="36"/>
      <c r="J216" s="36"/>
      <c r="K216" s="36"/>
      <c r="L216" s="36"/>
      <c r="N216" s="37" t="s">
        <v>208</v>
      </c>
      <c r="O216" s="76"/>
      <c r="P216" s="76"/>
      <c r="Q216" s="76"/>
      <c r="R216" s="76"/>
      <c r="S216" s="77">
        <f>SUM(O216:R216)</f>
        <v>0</v>
      </c>
    </row>
    <row r="217" spans="1:21" ht="13.5" customHeight="1">
      <c r="A217" s="73" t="s">
        <v>211</v>
      </c>
      <c r="B217" s="74">
        <f>SUM(B213:B216)</f>
        <v>2</v>
      </c>
      <c r="C217" s="74">
        <f>SUM(C213:C216)</f>
        <v>6</v>
      </c>
      <c r="D217" s="74">
        <f>SUM(D213:D216)</f>
        <v>7</v>
      </c>
      <c r="E217" s="74">
        <f>SUM(E213:E216)</f>
        <v>4</v>
      </c>
      <c r="F217" s="75">
        <f>SUM(F213:F216)</f>
        <v>19</v>
      </c>
      <c r="G217" s="46"/>
      <c r="H217" s="46"/>
      <c r="I217" s="46"/>
      <c r="J217" s="46"/>
      <c r="K217" s="46"/>
      <c r="L217" s="46"/>
      <c r="N217" s="78" t="s">
        <v>210</v>
      </c>
      <c r="O217" s="79"/>
      <c r="P217" s="79"/>
      <c r="Q217" s="79"/>
      <c r="R217" s="79"/>
      <c r="S217" s="79">
        <v>1100000</v>
      </c>
    </row>
    <row r="218" spans="1:21" ht="13.5" customHeight="1">
      <c r="N218" s="80" t="s">
        <v>219</v>
      </c>
      <c r="O218" s="81">
        <f>SUM(O213:O217)</f>
        <v>4320000</v>
      </c>
      <c r="P218" s="81">
        <f>SUM(P213:P217)</f>
        <v>9715900</v>
      </c>
      <c r="Q218" s="81">
        <f>SUM(Q213:Q217)</f>
        <v>3975000</v>
      </c>
      <c r="R218" s="81">
        <f>SUM(R213:R217)</f>
        <v>4400000</v>
      </c>
      <c r="S218" s="81">
        <f>SUM(S213:S217)</f>
        <v>23510900</v>
      </c>
    </row>
    <row r="219" spans="1:21" ht="13.5" customHeight="1">
      <c r="N219" s="82" t="s">
        <v>213</v>
      </c>
      <c r="O219" s="83">
        <f>O218-O217</f>
        <v>4320000</v>
      </c>
      <c r="P219" s="83">
        <f>P218-P217</f>
        <v>9715900</v>
      </c>
      <c r="Q219" s="83">
        <f>Q218-Q217</f>
        <v>3975000</v>
      </c>
      <c r="R219" s="83">
        <f>R218-R217</f>
        <v>4400000</v>
      </c>
      <c r="S219" s="84">
        <f>S218-S217</f>
        <v>22410900</v>
      </c>
    </row>
    <row r="221" spans="1:21" ht="13.5" customHeight="1">
      <c r="A221" s="33"/>
      <c r="B221" s="33"/>
      <c r="C221" s="33"/>
      <c r="D221" s="33"/>
      <c r="E221" s="33"/>
      <c r="F221" s="33"/>
      <c r="N221" s="33"/>
      <c r="O221" s="33"/>
      <c r="P221" s="33"/>
      <c r="Q221" s="33"/>
      <c r="R221" s="33"/>
      <c r="S221" s="33"/>
    </row>
    <row r="223" spans="1:21" ht="13.5" customHeight="1">
      <c r="A223" s="147" t="s">
        <v>187</v>
      </c>
      <c r="B223" s="147"/>
      <c r="C223" s="147"/>
      <c r="D223" s="147"/>
      <c r="E223" s="147"/>
      <c r="F223" s="147"/>
      <c r="G223" s="88"/>
      <c r="H223" s="88"/>
      <c r="I223" s="88"/>
      <c r="J223" s="88"/>
      <c r="K223" s="88"/>
      <c r="L223" s="88"/>
      <c r="N223" s="147" t="s">
        <v>192</v>
      </c>
      <c r="O223" s="147"/>
      <c r="P223" s="147"/>
      <c r="Q223" s="147"/>
      <c r="R223" s="147"/>
      <c r="S223" s="147"/>
    </row>
    <row r="224" spans="1:21" ht="13.5" customHeight="1">
      <c r="A224" s="146" t="s">
        <v>232</v>
      </c>
      <c r="B224" s="146"/>
      <c r="C224" s="146"/>
      <c r="D224" s="146"/>
      <c r="E224" s="146"/>
      <c r="F224" s="146"/>
      <c r="G224" s="89"/>
      <c r="H224" s="89"/>
      <c r="I224" s="89"/>
      <c r="J224" s="89"/>
      <c r="K224" s="89"/>
      <c r="L224" s="89"/>
      <c r="N224" s="146" t="s">
        <v>232</v>
      </c>
      <c r="O224" s="146"/>
      <c r="P224" s="146"/>
      <c r="Q224" s="146"/>
      <c r="R224" s="146"/>
      <c r="S224" s="146"/>
    </row>
    <row r="225" spans="1:21" ht="13.5" customHeight="1">
      <c r="A225" s="70" t="s">
        <v>193</v>
      </c>
      <c r="B225" s="71" t="s">
        <v>194</v>
      </c>
      <c r="C225" s="71" t="s">
        <v>195</v>
      </c>
      <c r="D225" s="71" t="s">
        <v>196</v>
      </c>
      <c r="E225" s="71" t="s">
        <v>197</v>
      </c>
      <c r="F225" s="71" t="s">
        <v>198</v>
      </c>
      <c r="G225" s="90"/>
      <c r="H225" s="90"/>
      <c r="I225" s="90"/>
      <c r="J225" s="90"/>
      <c r="K225" s="90"/>
      <c r="L225" s="90"/>
      <c r="N225" s="70" t="s">
        <v>199</v>
      </c>
      <c r="O225" s="71" t="s">
        <v>200</v>
      </c>
      <c r="P225" s="71" t="s">
        <v>201</v>
      </c>
      <c r="Q225" s="71" t="s">
        <v>202</v>
      </c>
      <c r="R225" s="71" t="s">
        <v>203</v>
      </c>
      <c r="S225" s="70" t="s">
        <v>204</v>
      </c>
      <c r="U225" s="49">
        <v>18</v>
      </c>
    </row>
    <row r="226" spans="1:21" ht="13.5" customHeight="1">
      <c r="A226" s="39" t="s">
        <v>205</v>
      </c>
      <c r="B226" s="38"/>
      <c r="C226" s="38"/>
      <c r="D226" s="38">
        <v>1</v>
      </c>
      <c r="E226" s="38"/>
      <c r="F226" s="72">
        <f>SUM(B226:E226)</f>
        <v>1</v>
      </c>
      <c r="G226" s="36"/>
      <c r="H226" s="36"/>
      <c r="I226" s="36"/>
      <c r="J226" s="36"/>
      <c r="K226" s="36"/>
      <c r="L226" s="36"/>
      <c r="N226" s="37" t="s">
        <v>205</v>
      </c>
      <c r="O226" s="76" t="s">
        <v>216</v>
      </c>
      <c r="P226" s="76"/>
      <c r="Q226" s="76">
        <v>3314000</v>
      </c>
      <c r="R226" s="76"/>
      <c r="S226" s="77">
        <f>SUM(O226:R226)</f>
        <v>3314000</v>
      </c>
    </row>
    <row r="227" spans="1:21" ht="13.5" customHeight="1">
      <c r="A227" s="39" t="s">
        <v>206</v>
      </c>
      <c r="B227" s="38">
        <v>1</v>
      </c>
      <c r="C227" s="38">
        <v>1</v>
      </c>
      <c r="D227" s="38">
        <v>1</v>
      </c>
      <c r="E227" s="38">
        <v>1</v>
      </c>
      <c r="F227" s="72">
        <f>SUM(B227:E227)</f>
        <v>4</v>
      </c>
      <c r="G227" s="36"/>
      <c r="H227" s="36">
        <v>1</v>
      </c>
      <c r="I227" s="36"/>
      <c r="J227" s="36"/>
      <c r="K227" s="36"/>
      <c r="L227" s="36"/>
      <c r="N227" s="37" t="s">
        <v>206</v>
      </c>
      <c r="O227" s="76">
        <v>2000000</v>
      </c>
      <c r="P227" s="76">
        <v>200000</v>
      </c>
      <c r="Q227" s="76">
        <v>600000</v>
      </c>
      <c r="R227" s="76">
        <v>1600000</v>
      </c>
      <c r="S227" s="77">
        <f>SUM(O227:R227)</f>
        <v>4400000</v>
      </c>
    </row>
    <row r="228" spans="1:21" ht="13.5" customHeight="1">
      <c r="A228" s="39" t="s">
        <v>207</v>
      </c>
      <c r="B228" s="38"/>
      <c r="C228" s="38">
        <v>1</v>
      </c>
      <c r="D228" s="38"/>
      <c r="E228" s="38"/>
      <c r="F228" s="72">
        <f>SUM(B228:E228)</f>
        <v>1</v>
      </c>
      <c r="G228" s="36"/>
      <c r="H228" s="36"/>
      <c r="I228" s="36"/>
      <c r="J228" s="36"/>
      <c r="K228" s="36"/>
      <c r="L228" s="36"/>
      <c r="N228" s="37" t="s">
        <v>207</v>
      </c>
      <c r="O228" s="76"/>
      <c r="P228" s="76">
        <v>100000</v>
      </c>
      <c r="Q228" s="76"/>
      <c r="R228" s="76"/>
      <c r="S228" s="77">
        <f>SUM(O228:R228)</f>
        <v>100000</v>
      </c>
    </row>
    <row r="229" spans="1:21" ht="13.5" customHeight="1">
      <c r="A229" s="39" t="s">
        <v>208</v>
      </c>
      <c r="B229" s="38"/>
      <c r="C229" s="38"/>
      <c r="D229" s="38"/>
      <c r="E229" s="38"/>
      <c r="F229" s="72">
        <f>SUM(B229:E229)</f>
        <v>0</v>
      </c>
      <c r="G229" s="36"/>
      <c r="H229" s="36"/>
      <c r="I229" s="36"/>
      <c r="J229" s="36"/>
      <c r="K229" s="36"/>
      <c r="L229" s="36"/>
      <c r="N229" s="37" t="s">
        <v>208</v>
      </c>
      <c r="O229" s="76"/>
      <c r="P229" s="76"/>
      <c r="Q229" s="76"/>
      <c r="R229" s="76"/>
      <c r="S229" s="77">
        <f>SUM(O229:R229)</f>
        <v>0</v>
      </c>
    </row>
    <row r="230" spans="1:21" ht="13.5" customHeight="1">
      <c r="A230" s="73" t="s">
        <v>211</v>
      </c>
      <c r="B230" s="74">
        <f>SUM(B226:B229)</f>
        <v>1</v>
      </c>
      <c r="C230" s="74">
        <f>SUM(C226:C229)</f>
        <v>2</v>
      </c>
      <c r="D230" s="74">
        <f>SUM(D226:D229)</f>
        <v>2</v>
      </c>
      <c r="E230" s="74">
        <f>SUM(E226:E229)</f>
        <v>1</v>
      </c>
      <c r="F230" s="75">
        <f>SUM(F226:F229)</f>
        <v>6</v>
      </c>
      <c r="G230" s="46"/>
      <c r="H230" s="46"/>
      <c r="I230" s="46"/>
      <c r="J230" s="46"/>
      <c r="K230" s="46"/>
      <c r="L230" s="46"/>
      <c r="N230" s="78" t="s">
        <v>210</v>
      </c>
      <c r="O230" s="79"/>
      <c r="P230" s="79"/>
      <c r="Q230" s="79"/>
      <c r="R230" s="79"/>
      <c r="S230" s="79"/>
    </row>
    <row r="231" spans="1:21" ht="13.5" customHeight="1">
      <c r="N231" s="80" t="s">
        <v>219</v>
      </c>
      <c r="O231" s="81">
        <f>SUM(O226:O230)</f>
        <v>2000000</v>
      </c>
      <c r="P231" s="81">
        <f>SUM(P226:P230)</f>
        <v>300000</v>
      </c>
      <c r="Q231" s="81">
        <f>SUM(Q226:Q230)</f>
        <v>3914000</v>
      </c>
      <c r="R231" s="81">
        <f>SUM(R226:R230)</f>
        <v>1600000</v>
      </c>
      <c r="S231" s="81">
        <f>SUM(S226:S230)</f>
        <v>7814000</v>
      </c>
    </row>
    <row r="232" spans="1:21" ht="13.5" customHeight="1">
      <c r="N232" s="82" t="s">
        <v>213</v>
      </c>
      <c r="O232" s="83">
        <f>O231-O230</f>
        <v>2000000</v>
      </c>
      <c r="P232" s="83">
        <f>P231-P230</f>
        <v>300000</v>
      </c>
      <c r="Q232" s="83">
        <f>Q231-Q230</f>
        <v>3914000</v>
      </c>
      <c r="R232" s="83">
        <f>R231-R230</f>
        <v>1600000</v>
      </c>
      <c r="S232" s="84">
        <f>S231-S230</f>
        <v>7814000</v>
      </c>
    </row>
    <row r="235" spans="1:21" ht="13.5" customHeight="1">
      <c r="A235" s="34" t="s">
        <v>233</v>
      </c>
      <c r="B235" s="52">
        <f>B230+B217+B204+B191+B178+B165+B152+B139+B126+B113+B100+B87+B74+B61+B48+B35+B22+B9</f>
        <v>100</v>
      </c>
      <c r="C235" s="52">
        <f>C230+C217+C204+C191+C178+C165+C152+C139+C126+C113+C100+C87+C74+C61+C48+C35+C22+C9</f>
        <v>83</v>
      </c>
      <c r="D235" s="52">
        <f>D230+D217+D204+D191+D178+D165+D152+D139+D126+D113+D100+D87+D74+D61+D48+D35+D22+D9</f>
        <v>53</v>
      </c>
      <c r="E235" s="52">
        <f>E230+E217+E204+E191+E178+E165+E152+E139+E126+E113+E100+E87+E74+E61+E48+E35+E22+E9</f>
        <v>88</v>
      </c>
      <c r="F235" s="109">
        <f>F230+F217+F204+F191+F178+F165+F152+F139+F126+F113+F100+F87+F74+F61+F48+F35+F22+F9</f>
        <v>323</v>
      </c>
      <c r="G235" s="35"/>
      <c r="H235" s="91">
        <f>SUM(H3:H234)</f>
        <v>50</v>
      </c>
      <c r="I235" s="91">
        <f>SUM(I3:I234)</f>
        <v>16</v>
      </c>
      <c r="J235" s="91">
        <f>SUM(J3:J234)</f>
        <v>18</v>
      </c>
      <c r="K235" s="91">
        <f>SUM(K3:K234)</f>
        <v>16</v>
      </c>
      <c r="L235" s="35"/>
      <c r="N235" s="34" t="s">
        <v>233</v>
      </c>
      <c r="O235" s="54">
        <f>O232+O219+O206+O193+O180+O167+O154+O141+O128+O115+O102+O89+O76+O63+O50+O37+O24+O11</f>
        <v>296256260.97000003</v>
      </c>
      <c r="P235" s="54">
        <f>P232+P219+P206+P193+P180+P167+P154+P141+P128+P115+P102+P89+P76+P63+P50+P37+P24+P11</f>
        <v>279701527.93833333</v>
      </c>
      <c r="Q235" s="54">
        <f>Q232+Q219+Q206+Q193+Q180+Q167+Q154+Q141+Q128+Q115+Q102+Q89+Q76+Q63+Q50+Q37+Q24+Q11</f>
        <v>537470031.02333331</v>
      </c>
      <c r="R235" s="54">
        <f>R232+R219+R206+R193+R180+R167+R154+R141+R128+R115+R102+R89+R76+R63+R50+R37+R24+R11</f>
        <v>315989100.19333327</v>
      </c>
      <c r="S235" s="47">
        <f>S232+S219+S206+S193+S180+S167+S154+S141+S128+S115+S102+S89+S76+S63+S50+S37+S24+S11</f>
        <v>1429416920.125</v>
      </c>
    </row>
  </sheetData>
  <mergeCells count="73">
    <mergeCell ref="A15:F15"/>
    <mergeCell ref="N15:S15"/>
    <mergeCell ref="H1:K1"/>
    <mergeCell ref="A2:F2"/>
    <mergeCell ref="N2:S2"/>
    <mergeCell ref="A3:F3"/>
    <mergeCell ref="N3:S3"/>
    <mergeCell ref="A16:F16"/>
    <mergeCell ref="N16:S16"/>
    <mergeCell ref="A28:F28"/>
    <mergeCell ref="N28:S28"/>
    <mergeCell ref="A29:F29"/>
    <mergeCell ref="N29:S29"/>
    <mergeCell ref="A41:F41"/>
    <mergeCell ref="N41:S41"/>
    <mergeCell ref="A42:F42"/>
    <mergeCell ref="N42:S42"/>
    <mergeCell ref="A54:F54"/>
    <mergeCell ref="N54:S54"/>
    <mergeCell ref="A55:F55"/>
    <mergeCell ref="N55:S55"/>
    <mergeCell ref="A67:F67"/>
    <mergeCell ref="N67:S67"/>
    <mergeCell ref="A68:F68"/>
    <mergeCell ref="N68:S68"/>
    <mergeCell ref="A80:F80"/>
    <mergeCell ref="N80:S80"/>
    <mergeCell ref="A81:F81"/>
    <mergeCell ref="N81:S81"/>
    <mergeCell ref="A93:F93"/>
    <mergeCell ref="N93:S93"/>
    <mergeCell ref="A94:F94"/>
    <mergeCell ref="N94:S94"/>
    <mergeCell ref="A106:F106"/>
    <mergeCell ref="N106:S106"/>
    <mergeCell ref="A107:F107"/>
    <mergeCell ref="N107:S107"/>
    <mergeCell ref="A119:F119"/>
    <mergeCell ref="N119:S119"/>
    <mergeCell ref="A120:F120"/>
    <mergeCell ref="N120:S120"/>
    <mergeCell ref="A132:F132"/>
    <mergeCell ref="N132:S132"/>
    <mergeCell ref="A133:F133"/>
    <mergeCell ref="N133:S133"/>
    <mergeCell ref="A145:F145"/>
    <mergeCell ref="N145:S145"/>
    <mergeCell ref="A146:F146"/>
    <mergeCell ref="N146:S146"/>
    <mergeCell ref="A158:F158"/>
    <mergeCell ref="N158:S158"/>
    <mergeCell ref="A159:F159"/>
    <mergeCell ref="N159:S159"/>
    <mergeCell ref="A171:F171"/>
    <mergeCell ref="N171:S171"/>
    <mergeCell ref="A172:F172"/>
    <mergeCell ref="N172:S172"/>
    <mergeCell ref="A184:F184"/>
    <mergeCell ref="N184:S184"/>
    <mergeCell ref="A185:F185"/>
    <mergeCell ref="N185:S185"/>
    <mergeCell ref="A197:F197"/>
    <mergeCell ref="N197:S197"/>
    <mergeCell ref="A198:F198"/>
    <mergeCell ref="N198:S198"/>
    <mergeCell ref="A210:F210"/>
    <mergeCell ref="N210:S210"/>
    <mergeCell ref="A211:F211"/>
    <mergeCell ref="N211:S211"/>
    <mergeCell ref="A223:F223"/>
    <mergeCell ref="N223:S223"/>
    <mergeCell ref="A224:F224"/>
    <mergeCell ref="N224:S2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B38F4-07DB-4038-9919-CB88B7881625}">
  <dimension ref="A1:V53"/>
  <sheetViews>
    <sheetView workbookViewId="0">
      <pane xSplit="1" ySplit="2" topLeftCell="B41" activePane="bottomRight" state="frozen"/>
      <selection pane="bottomRight"/>
      <selection pane="bottomLeft"/>
      <selection pane="topRight"/>
    </sheetView>
  </sheetViews>
  <sheetFormatPr defaultColWidth="9.140625" defaultRowHeight="18" customHeight="1"/>
  <cols>
    <col min="1" max="1" width="45.140625" style="2" customWidth="1"/>
    <col min="2" max="2" width="23.42578125" customWidth="1"/>
    <col min="3" max="3" width="0" hidden="1" customWidth="1"/>
    <col min="4" max="4" width="15.140625" hidden="1" customWidth="1"/>
    <col min="5" max="5" width="0" hidden="1" customWidth="1"/>
    <col min="6" max="6" width="15.28515625" hidden="1" customWidth="1"/>
    <col min="7" max="7" width="0" hidden="1" customWidth="1"/>
    <col min="8" max="8" width="15.85546875" hidden="1" customWidth="1"/>
    <col min="9" max="9" width="0" hidden="1" customWidth="1"/>
    <col min="10" max="10" width="17.28515625" hidden="1" customWidth="1"/>
    <col min="11" max="11" width="9.140625" style="116" customWidth="1"/>
    <col min="12" max="12" width="9.140625" style="1"/>
    <col min="13" max="13" width="13.28515625" style="116" customWidth="1"/>
    <col min="14" max="16" width="14.42578125" style="116" customWidth="1"/>
    <col min="17" max="18" width="15" style="116" customWidth="1"/>
    <col min="19" max="19" width="19.85546875" customWidth="1"/>
    <col min="20" max="20" width="15.28515625" customWidth="1"/>
    <col min="21" max="21" width="62.7109375" customWidth="1"/>
  </cols>
  <sheetData>
    <row r="1" spans="1:22" ht="30.75" customHeight="1">
      <c r="A1" s="166" t="s">
        <v>235</v>
      </c>
      <c r="B1" s="168" t="s">
        <v>236</v>
      </c>
      <c r="C1" s="170" t="s">
        <v>237</v>
      </c>
      <c r="D1" s="171"/>
      <c r="E1" s="170" t="s">
        <v>238</v>
      </c>
      <c r="F1" s="171"/>
      <c r="G1" s="170" t="s">
        <v>239</v>
      </c>
      <c r="H1" s="171"/>
      <c r="I1" s="170" t="s">
        <v>240</v>
      </c>
      <c r="J1" s="171"/>
      <c r="K1" s="162" t="s">
        <v>241</v>
      </c>
      <c r="L1" s="163"/>
    </row>
    <row r="2" spans="1:22" ht="32.25" customHeight="1">
      <c r="A2" s="167"/>
      <c r="B2" s="169"/>
      <c r="C2" s="110" t="s">
        <v>242</v>
      </c>
      <c r="D2" s="111" t="s">
        <v>243</v>
      </c>
      <c r="E2" s="110" t="s">
        <v>242</v>
      </c>
      <c r="F2" s="111" t="s">
        <v>243</v>
      </c>
      <c r="G2" s="110" t="s">
        <v>242</v>
      </c>
      <c r="H2" s="111" t="s">
        <v>243</v>
      </c>
      <c r="I2" s="110" t="s">
        <v>242</v>
      </c>
      <c r="J2" s="111" t="s">
        <v>243</v>
      </c>
      <c r="K2" s="164"/>
      <c r="L2" s="165"/>
      <c r="M2" s="133" t="s">
        <v>244</v>
      </c>
      <c r="N2" s="132" t="s">
        <v>245</v>
      </c>
      <c r="O2" s="132" t="s">
        <v>65</v>
      </c>
      <c r="P2" s="132" t="s">
        <v>58</v>
      </c>
    </row>
    <row r="3" spans="1:22" ht="18" customHeight="1">
      <c r="A3" s="150" t="s">
        <v>246</v>
      </c>
      <c r="B3" s="127" t="s">
        <v>247</v>
      </c>
      <c r="C3" s="120" t="s">
        <v>248</v>
      </c>
      <c r="D3" s="120" t="s">
        <v>248</v>
      </c>
      <c r="E3" s="120" t="s">
        <v>248</v>
      </c>
      <c r="F3" s="120" t="s">
        <v>248</v>
      </c>
      <c r="G3" s="119" t="s">
        <v>249</v>
      </c>
      <c r="H3" s="119" t="s">
        <v>250</v>
      </c>
      <c r="I3" s="120" t="s">
        <v>248</v>
      </c>
      <c r="J3" s="120" t="s">
        <v>248</v>
      </c>
      <c r="K3" s="128" t="s">
        <v>251</v>
      </c>
      <c r="L3" s="153" t="s">
        <v>252</v>
      </c>
      <c r="M3" s="128">
        <v>3</v>
      </c>
      <c r="N3" s="128"/>
      <c r="O3" s="128"/>
      <c r="P3" s="128"/>
    </row>
    <row r="4" spans="1:22" ht="18" customHeight="1">
      <c r="A4" s="151"/>
      <c r="B4" s="127" t="s">
        <v>253</v>
      </c>
      <c r="C4" s="119" t="s">
        <v>254</v>
      </c>
      <c r="D4" s="119" t="s">
        <v>255</v>
      </c>
      <c r="E4" s="119" t="s">
        <v>249</v>
      </c>
      <c r="F4" s="119" t="s">
        <v>256</v>
      </c>
      <c r="G4" s="120" t="s">
        <v>248</v>
      </c>
      <c r="H4" s="120" t="s">
        <v>248</v>
      </c>
      <c r="I4" s="119" t="s">
        <v>254</v>
      </c>
      <c r="J4" s="119" t="s">
        <v>257</v>
      </c>
      <c r="K4" s="128" t="s">
        <v>258</v>
      </c>
      <c r="L4" s="154"/>
      <c r="M4" s="128"/>
      <c r="N4" s="128">
        <v>4</v>
      </c>
      <c r="O4" s="128"/>
      <c r="P4" s="128"/>
    </row>
    <row r="5" spans="1:22" ht="18" customHeight="1">
      <c r="A5" s="151"/>
      <c r="B5" s="127" t="s">
        <v>259</v>
      </c>
      <c r="C5" s="119" t="s">
        <v>251</v>
      </c>
      <c r="D5" s="119" t="s">
        <v>260</v>
      </c>
      <c r="E5" s="119" t="s">
        <v>258</v>
      </c>
      <c r="F5" s="119" t="s">
        <v>261</v>
      </c>
      <c r="G5" s="119" t="s">
        <v>251</v>
      </c>
      <c r="H5" s="119" t="s">
        <v>262</v>
      </c>
      <c r="I5" s="119" t="s">
        <v>263</v>
      </c>
      <c r="J5" s="119" t="s">
        <v>264</v>
      </c>
      <c r="K5" s="128" t="s">
        <v>265</v>
      </c>
      <c r="L5" s="154"/>
      <c r="M5" s="128"/>
      <c r="N5" s="128"/>
      <c r="O5" s="128">
        <v>15</v>
      </c>
      <c r="P5" s="128"/>
    </row>
    <row r="6" spans="1:22" ht="18" customHeight="1">
      <c r="A6" s="152"/>
      <c r="B6" s="119" t="s">
        <v>266</v>
      </c>
      <c r="C6" s="120" t="s">
        <v>248</v>
      </c>
      <c r="D6" s="120" t="s">
        <v>248</v>
      </c>
      <c r="E6" s="120" t="s">
        <v>248</v>
      </c>
      <c r="F6" s="120" t="s">
        <v>248</v>
      </c>
      <c r="G6" s="119" t="s">
        <v>254</v>
      </c>
      <c r="H6" s="119" t="s">
        <v>267</v>
      </c>
      <c r="I6" s="119" t="s">
        <v>254</v>
      </c>
      <c r="J6" s="119" t="s">
        <v>268</v>
      </c>
      <c r="K6" s="128" t="s">
        <v>249</v>
      </c>
      <c r="L6" s="155"/>
      <c r="M6" s="128"/>
      <c r="N6" s="128"/>
      <c r="O6" s="128"/>
      <c r="P6" s="128">
        <v>2</v>
      </c>
    </row>
    <row r="7" spans="1:22" ht="18" customHeight="1">
      <c r="A7" s="156" t="s">
        <v>269</v>
      </c>
      <c r="B7" s="113" t="s">
        <v>247</v>
      </c>
      <c r="C7" s="112" t="s">
        <v>248</v>
      </c>
      <c r="D7" s="112" t="s">
        <v>248</v>
      </c>
      <c r="E7" s="112" t="s">
        <v>248</v>
      </c>
      <c r="F7" s="112" t="s">
        <v>248</v>
      </c>
      <c r="G7" s="112" t="s">
        <v>248</v>
      </c>
      <c r="H7" s="112" t="s">
        <v>248</v>
      </c>
      <c r="I7" s="103" t="s">
        <v>251</v>
      </c>
      <c r="J7" s="103" t="s">
        <v>270</v>
      </c>
      <c r="K7" s="129" t="s">
        <v>251</v>
      </c>
      <c r="L7" s="159" t="s">
        <v>271</v>
      </c>
      <c r="M7" s="129">
        <v>3</v>
      </c>
      <c r="N7" s="129"/>
      <c r="O7" s="129"/>
      <c r="P7" s="129"/>
    </row>
    <row r="8" spans="1:22" ht="18" customHeight="1">
      <c r="A8" s="157"/>
      <c r="B8" s="113" t="s">
        <v>253</v>
      </c>
      <c r="C8" s="112" t="s">
        <v>248</v>
      </c>
      <c r="D8" s="112" t="s">
        <v>248</v>
      </c>
      <c r="E8" s="103" t="s">
        <v>249</v>
      </c>
      <c r="F8" s="103" t="s">
        <v>272</v>
      </c>
      <c r="G8" s="112" t="s">
        <v>248</v>
      </c>
      <c r="H8" s="112" t="s">
        <v>248</v>
      </c>
      <c r="I8" s="112" t="s">
        <v>248</v>
      </c>
      <c r="J8" s="112" t="s">
        <v>248</v>
      </c>
      <c r="K8" s="129" t="s">
        <v>249</v>
      </c>
      <c r="L8" s="160"/>
      <c r="M8" s="129"/>
      <c r="N8" s="129">
        <v>2</v>
      </c>
      <c r="O8" s="129"/>
      <c r="P8" s="129"/>
    </row>
    <row r="9" spans="1:22" ht="18" customHeight="1">
      <c r="A9" s="157"/>
      <c r="B9" s="113" t="s">
        <v>259</v>
      </c>
      <c r="C9" s="103" t="s">
        <v>251</v>
      </c>
      <c r="D9" s="103" t="s">
        <v>273</v>
      </c>
      <c r="E9" s="103" t="s">
        <v>263</v>
      </c>
      <c r="F9" s="103" t="s">
        <v>274</v>
      </c>
      <c r="G9" s="112" t="s">
        <v>248</v>
      </c>
      <c r="H9" s="112" t="s">
        <v>248</v>
      </c>
      <c r="I9" s="103" t="s">
        <v>254</v>
      </c>
      <c r="J9" s="103" t="s">
        <v>275</v>
      </c>
      <c r="K9" s="129" t="s">
        <v>276</v>
      </c>
      <c r="L9" s="160"/>
      <c r="M9" s="129"/>
      <c r="N9" s="129"/>
      <c r="O9" s="129">
        <v>9</v>
      </c>
      <c r="P9" s="129"/>
    </row>
    <row r="10" spans="1:22" ht="18" customHeight="1">
      <c r="A10" s="158"/>
      <c r="B10" s="103" t="s">
        <v>266</v>
      </c>
      <c r="C10" s="112" t="s">
        <v>248</v>
      </c>
      <c r="D10" s="112" t="s">
        <v>248</v>
      </c>
      <c r="E10" s="103" t="s">
        <v>251</v>
      </c>
      <c r="F10" s="103" t="s">
        <v>277</v>
      </c>
      <c r="G10" s="112" t="s">
        <v>248</v>
      </c>
      <c r="H10" s="112" t="s">
        <v>248</v>
      </c>
      <c r="I10" s="112" t="s">
        <v>248</v>
      </c>
      <c r="J10" s="112" t="s">
        <v>248</v>
      </c>
      <c r="K10" s="129" t="s">
        <v>251</v>
      </c>
      <c r="L10" s="161"/>
      <c r="M10" s="129"/>
      <c r="N10" s="129"/>
      <c r="O10" s="129"/>
      <c r="P10" s="129">
        <v>3</v>
      </c>
    </row>
    <row r="11" spans="1:22" ht="18" customHeight="1">
      <c r="A11" s="150" t="s">
        <v>278</v>
      </c>
      <c r="B11" s="127" t="s">
        <v>253</v>
      </c>
      <c r="C11" s="119" t="s">
        <v>254</v>
      </c>
      <c r="D11" s="119" t="s">
        <v>279</v>
      </c>
      <c r="E11" s="120" t="s">
        <v>248</v>
      </c>
      <c r="F11" s="120" t="s">
        <v>248</v>
      </c>
      <c r="G11" s="120" t="s">
        <v>248</v>
      </c>
      <c r="H11" s="120" t="s">
        <v>248</v>
      </c>
      <c r="I11" s="120" t="s">
        <v>248</v>
      </c>
      <c r="J11" s="120" t="s">
        <v>248</v>
      </c>
      <c r="K11" s="128" t="s">
        <v>254</v>
      </c>
      <c r="L11" s="153" t="s">
        <v>258</v>
      </c>
      <c r="M11" s="128"/>
      <c r="N11" s="128">
        <v>1</v>
      </c>
      <c r="O11" s="128"/>
      <c r="P11" s="128"/>
    </row>
    <row r="12" spans="1:22" ht="18" customHeight="1">
      <c r="A12" s="151"/>
      <c r="B12" s="127" t="s">
        <v>259</v>
      </c>
      <c r="C12" s="120" t="s">
        <v>248</v>
      </c>
      <c r="D12" s="120" t="s">
        <v>248</v>
      </c>
      <c r="E12" s="119" t="s">
        <v>254</v>
      </c>
      <c r="F12" s="119" t="s">
        <v>280</v>
      </c>
      <c r="G12" s="120" t="s">
        <v>248</v>
      </c>
      <c r="H12" s="120" t="s">
        <v>248</v>
      </c>
      <c r="I12" s="119" t="s">
        <v>254</v>
      </c>
      <c r="J12" s="119" t="s">
        <v>281</v>
      </c>
      <c r="K12" s="128" t="s">
        <v>249</v>
      </c>
      <c r="L12" s="154"/>
      <c r="M12" s="128"/>
      <c r="N12" s="128"/>
      <c r="O12" s="128">
        <v>2</v>
      </c>
      <c r="P12" s="128"/>
      <c r="R12" s="136" t="s">
        <v>282</v>
      </c>
      <c r="S12" s="137" t="s">
        <v>283</v>
      </c>
      <c r="T12" s="138" t="s">
        <v>284</v>
      </c>
      <c r="U12" s="137" t="s">
        <v>285</v>
      </c>
      <c r="V12" s="137" t="s">
        <v>286</v>
      </c>
    </row>
    <row r="13" spans="1:22" ht="18" customHeight="1">
      <c r="A13" s="152"/>
      <c r="B13" s="119" t="s">
        <v>266</v>
      </c>
      <c r="C13" s="120" t="s">
        <v>248</v>
      </c>
      <c r="D13" s="120" t="s">
        <v>248</v>
      </c>
      <c r="E13" s="119" t="s">
        <v>254</v>
      </c>
      <c r="F13" s="119" t="s">
        <v>287</v>
      </c>
      <c r="G13" s="120" t="s">
        <v>248</v>
      </c>
      <c r="H13" s="120" t="s">
        <v>248</v>
      </c>
      <c r="I13" s="120" t="s">
        <v>248</v>
      </c>
      <c r="J13" s="120" t="s">
        <v>248</v>
      </c>
      <c r="K13" s="128" t="s">
        <v>254</v>
      </c>
      <c r="L13" s="155"/>
      <c r="M13" s="128"/>
      <c r="N13" s="128"/>
      <c r="O13" s="128"/>
      <c r="P13" s="128">
        <v>1</v>
      </c>
      <c r="R13" s="103" t="s">
        <v>288</v>
      </c>
      <c r="S13" s="149" t="s">
        <v>289</v>
      </c>
      <c r="T13" s="103" t="s">
        <v>288</v>
      </c>
      <c r="U13" s="135" t="s">
        <v>290</v>
      </c>
      <c r="V13" s="135" t="s">
        <v>291</v>
      </c>
    </row>
    <row r="14" spans="1:22" ht="18" customHeight="1">
      <c r="A14" s="117" t="s">
        <v>292</v>
      </c>
      <c r="B14" s="113" t="s">
        <v>259</v>
      </c>
      <c r="C14" s="103" t="s">
        <v>249</v>
      </c>
      <c r="D14" s="103" t="s">
        <v>293</v>
      </c>
      <c r="E14" s="103" t="s">
        <v>251</v>
      </c>
      <c r="F14" s="103" t="s">
        <v>294</v>
      </c>
      <c r="G14" s="103" t="s">
        <v>254</v>
      </c>
      <c r="H14" s="103" t="s">
        <v>295</v>
      </c>
      <c r="I14" s="112" t="s">
        <v>248</v>
      </c>
      <c r="J14" s="112" t="s">
        <v>248</v>
      </c>
      <c r="K14" s="129" t="s">
        <v>296</v>
      </c>
      <c r="L14" s="122" t="s">
        <v>296</v>
      </c>
      <c r="M14" s="129"/>
      <c r="N14" s="129"/>
      <c r="O14" s="129">
        <v>6</v>
      </c>
      <c r="P14" s="129"/>
      <c r="R14" s="103" t="s">
        <v>297</v>
      </c>
      <c r="S14" s="149"/>
      <c r="T14" s="149" t="s">
        <v>298</v>
      </c>
      <c r="U14" s="135" t="s">
        <v>299</v>
      </c>
      <c r="V14" s="135" t="s">
        <v>291</v>
      </c>
    </row>
    <row r="15" spans="1:22" ht="18" customHeight="1">
      <c r="A15" s="150" t="s">
        <v>300</v>
      </c>
      <c r="B15" s="127" t="s">
        <v>259</v>
      </c>
      <c r="C15" s="120" t="s">
        <v>248</v>
      </c>
      <c r="D15" s="120" t="s">
        <v>248</v>
      </c>
      <c r="E15" s="119" t="s">
        <v>258</v>
      </c>
      <c r="F15" s="119" t="s">
        <v>301</v>
      </c>
      <c r="G15" s="120" t="s">
        <v>248</v>
      </c>
      <c r="H15" s="120" t="s">
        <v>248</v>
      </c>
      <c r="I15" s="119" t="s">
        <v>254</v>
      </c>
      <c r="J15" s="119" t="s">
        <v>302</v>
      </c>
      <c r="K15" s="128" t="s">
        <v>263</v>
      </c>
      <c r="L15" s="153" t="s">
        <v>303</v>
      </c>
      <c r="M15" s="128"/>
      <c r="N15" s="128"/>
      <c r="O15" s="128">
        <v>5</v>
      </c>
      <c r="P15" s="128"/>
      <c r="R15" s="103" t="s">
        <v>304</v>
      </c>
      <c r="S15" s="149"/>
      <c r="T15" s="149"/>
      <c r="U15" s="135" t="s">
        <v>305</v>
      </c>
      <c r="V15" s="135" t="s">
        <v>291</v>
      </c>
    </row>
    <row r="16" spans="1:22" ht="18" customHeight="1">
      <c r="A16" s="152"/>
      <c r="B16" s="119" t="s">
        <v>266</v>
      </c>
      <c r="C16" s="119" t="s">
        <v>254</v>
      </c>
      <c r="D16" s="119" t="s">
        <v>306</v>
      </c>
      <c r="E16" s="119" t="s">
        <v>254</v>
      </c>
      <c r="F16" s="119" t="s">
        <v>307</v>
      </c>
      <c r="G16" s="120" t="s">
        <v>248</v>
      </c>
      <c r="H16" s="120" t="s">
        <v>248</v>
      </c>
      <c r="I16" s="120" t="s">
        <v>248</v>
      </c>
      <c r="J16" s="120" t="s">
        <v>248</v>
      </c>
      <c r="K16" s="128" t="s">
        <v>249</v>
      </c>
      <c r="L16" s="155"/>
      <c r="M16" s="128"/>
      <c r="N16" s="128"/>
      <c r="O16" s="128"/>
      <c r="P16" s="128">
        <v>2</v>
      </c>
      <c r="R16" s="103" t="s">
        <v>308</v>
      </c>
      <c r="S16" s="149"/>
      <c r="T16" s="149"/>
      <c r="U16" s="135" t="s">
        <v>309</v>
      </c>
      <c r="V16" s="135" t="s">
        <v>291</v>
      </c>
    </row>
    <row r="17" spans="1:22" ht="18" customHeight="1">
      <c r="A17" s="156" t="s">
        <v>310</v>
      </c>
      <c r="B17" s="113" t="s">
        <v>253</v>
      </c>
      <c r="C17" s="112" t="s">
        <v>248</v>
      </c>
      <c r="D17" s="112" t="s">
        <v>248</v>
      </c>
      <c r="E17" s="112" t="s">
        <v>248</v>
      </c>
      <c r="F17" s="112" t="s">
        <v>248</v>
      </c>
      <c r="G17" s="103" t="s">
        <v>254</v>
      </c>
      <c r="H17" s="103" t="s">
        <v>311</v>
      </c>
      <c r="I17" s="112" t="s">
        <v>248</v>
      </c>
      <c r="J17" s="112" t="s">
        <v>248</v>
      </c>
      <c r="K17" s="129" t="s">
        <v>254</v>
      </c>
      <c r="L17" s="159" t="s">
        <v>258</v>
      </c>
      <c r="M17" s="129"/>
      <c r="N17" s="129">
        <v>1</v>
      </c>
      <c r="O17" s="129"/>
      <c r="P17" s="129"/>
      <c r="R17" s="103" t="s">
        <v>312</v>
      </c>
      <c r="S17" s="149"/>
      <c r="T17" s="149"/>
      <c r="U17" s="135" t="s">
        <v>313</v>
      </c>
      <c r="V17" s="135" t="s">
        <v>291</v>
      </c>
    </row>
    <row r="18" spans="1:22" ht="18" customHeight="1">
      <c r="A18" s="158"/>
      <c r="B18" s="103" t="s">
        <v>266</v>
      </c>
      <c r="C18" s="103" t="s">
        <v>254</v>
      </c>
      <c r="D18" s="103" t="s">
        <v>314</v>
      </c>
      <c r="E18" s="103" t="s">
        <v>254</v>
      </c>
      <c r="F18" s="103" t="s">
        <v>315</v>
      </c>
      <c r="G18" s="112" t="s">
        <v>248</v>
      </c>
      <c r="H18" s="112" t="s">
        <v>248</v>
      </c>
      <c r="I18" s="103" t="s">
        <v>254</v>
      </c>
      <c r="J18" s="103" t="s">
        <v>315</v>
      </c>
      <c r="K18" s="129" t="s">
        <v>251</v>
      </c>
      <c r="L18" s="161"/>
      <c r="M18" s="129"/>
      <c r="N18" s="129"/>
      <c r="O18" s="129"/>
      <c r="P18" s="129">
        <v>3</v>
      </c>
      <c r="R18" s="103" t="s">
        <v>316</v>
      </c>
      <c r="S18" s="149"/>
      <c r="T18" s="149"/>
      <c r="U18" s="135" t="s">
        <v>317</v>
      </c>
      <c r="V18" s="135" t="s">
        <v>291</v>
      </c>
    </row>
    <row r="19" spans="1:22" ht="18" customHeight="1">
      <c r="A19" s="150" t="s">
        <v>318</v>
      </c>
      <c r="B19" s="127" t="s">
        <v>253</v>
      </c>
      <c r="C19" s="119" t="s">
        <v>254</v>
      </c>
      <c r="D19" s="119" t="s">
        <v>279</v>
      </c>
      <c r="E19" s="119" t="s">
        <v>249</v>
      </c>
      <c r="F19" s="123" t="s">
        <v>319</v>
      </c>
      <c r="G19" s="119" t="s">
        <v>254</v>
      </c>
      <c r="H19" s="119" t="s">
        <v>320</v>
      </c>
      <c r="I19" s="120" t="s">
        <v>248</v>
      </c>
      <c r="J19" s="120" t="s">
        <v>248</v>
      </c>
      <c r="K19" s="128" t="s">
        <v>258</v>
      </c>
      <c r="L19" s="153" t="s">
        <v>321</v>
      </c>
      <c r="M19" s="128"/>
      <c r="N19" s="128">
        <v>4</v>
      </c>
      <c r="O19" s="128"/>
      <c r="P19" s="128"/>
      <c r="R19" s="103" t="s">
        <v>322</v>
      </c>
      <c r="S19" s="149"/>
      <c r="T19" s="149"/>
      <c r="U19" s="135" t="s">
        <v>323</v>
      </c>
      <c r="V19" s="135" t="s">
        <v>291</v>
      </c>
    </row>
    <row r="20" spans="1:22" ht="18" customHeight="1">
      <c r="A20" s="151"/>
      <c r="B20" s="127" t="s">
        <v>259</v>
      </c>
      <c r="C20" s="119" t="s">
        <v>254</v>
      </c>
      <c r="D20" s="119" t="s">
        <v>324</v>
      </c>
      <c r="E20" s="119" t="s">
        <v>258</v>
      </c>
      <c r="F20" s="123" t="s">
        <v>325</v>
      </c>
      <c r="G20" s="119" t="s">
        <v>258</v>
      </c>
      <c r="H20" s="119" t="s">
        <v>326</v>
      </c>
      <c r="I20" s="119" t="s">
        <v>258</v>
      </c>
      <c r="J20" s="119" t="s">
        <v>327</v>
      </c>
      <c r="K20" s="128" t="s">
        <v>328</v>
      </c>
      <c r="L20" s="154"/>
      <c r="M20" s="128"/>
      <c r="N20" s="128"/>
      <c r="O20" s="128">
        <v>13</v>
      </c>
      <c r="P20" s="128"/>
      <c r="R20" s="103" t="s">
        <v>329</v>
      </c>
      <c r="S20" s="149"/>
      <c r="T20" s="149"/>
      <c r="U20" s="135" t="s">
        <v>330</v>
      </c>
      <c r="V20" s="135" t="s">
        <v>291</v>
      </c>
    </row>
    <row r="21" spans="1:22" ht="18" customHeight="1">
      <c r="A21" s="152"/>
      <c r="B21" s="119" t="s">
        <v>266</v>
      </c>
      <c r="C21" s="120" t="s">
        <v>248</v>
      </c>
      <c r="D21" s="120" t="s">
        <v>248</v>
      </c>
      <c r="E21" s="120" t="s">
        <v>248</v>
      </c>
      <c r="F21" s="120" t="s">
        <v>248</v>
      </c>
      <c r="G21" s="119" t="s">
        <v>249</v>
      </c>
      <c r="H21" s="119" t="s">
        <v>331</v>
      </c>
      <c r="I21" s="120" t="s">
        <v>248</v>
      </c>
      <c r="J21" s="120" t="s">
        <v>248</v>
      </c>
      <c r="K21" s="128" t="s">
        <v>249</v>
      </c>
      <c r="L21" s="155"/>
      <c r="M21" s="128"/>
      <c r="N21" s="128"/>
      <c r="O21" s="128"/>
      <c r="P21" s="128">
        <v>2</v>
      </c>
      <c r="R21" s="103" t="s">
        <v>332</v>
      </c>
      <c r="S21" s="149"/>
      <c r="T21" s="149"/>
      <c r="U21" s="135" t="s">
        <v>333</v>
      </c>
      <c r="V21" s="135" t="s">
        <v>291</v>
      </c>
    </row>
    <row r="22" spans="1:22" ht="18" customHeight="1">
      <c r="A22" s="156" t="s">
        <v>334</v>
      </c>
      <c r="B22" s="113" t="s">
        <v>253</v>
      </c>
      <c r="C22" s="112" t="s">
        <v>248</v>
      </c>
      <c r="D22" s="112" t="s">
        <v>248</v>
      </c>
      <c r="E22" s="112" t="s">
        <v>248</v>
      </c>
      <c r="F22" s="112" t="s">
        <v>248</v>
      </c>
      <c r="G22" s="103" t="s">
        <v>254</v>
      </c>
      <c r="H22" s="103" t="s">
        <v>335</v>
      </c>
      <c r="I22" s="112" t="s">
        <v>248</v>
      </c>
      <c r="J22" s="112" t="s">
        <v>248</v>
      </c>
      <c r="K22" s="129" t="s">
        <v>254</v>
      </c>
      <c r="L22" s="159" t="s">
        <v>296</v>
      </c>
      <c r="M22" s="129"/>
      <c r="N22" s="129">
        <v>1</v>
      </c>
      <c r="O22" s="129"/>
      <c r="P22" s="129"/>
      <c r="R22" s="103" t="s">
        <v>336</v>
      </c>
      <c r="S22" s="149"/>
      <c r="T22" s="149"/>
      <c r="U22" s="135" t="s">
        <v>337</v>
      </c>
      <c r="V22" s="135" t="s">
        <v>291</v>
      </c>
    </row>
    <row r="23" spans="1:22" ht="18" customHeight="1">
      <c r="A23" s="157"/>
      <c r="B23" s="113" t="s">
        <v>259</v>
      </c>
      <c r="C23" s="103" t="s">
        <v>254</v>
      </c>
      <c r="D23" s="103" t="s">
        <v>338</v>
      </c>
      <c r="E23" s="103" t="s">
        <v>254</v>
      </c>
      <c r="F23" s="103" t="s">
        <v>339</v>
      </c>
      <c r="G23" s="103" t="s">
        <v>254</v>
      </c>
      <c r="H23" s="103" t="s">
        <v>340</v>
      </c>
      <c r="I23" s="103" t="s">
        <v>254</v>
      </c>
      <c r="J23" s="103" t="s">
        <v>341</v>
      </c>
      <c r="K23" s="129" t="s">
        <v>258</v>
      </c>
      <c r="L23" s="160"/>
      <c r="M23" s="129"/>
      <c r="N23" s="129"/>
      <c r="O23" s="129">
        <v>4</v>
      </c>
      <c r="P23" s="129"/>
    </row>
    <row r="24" spans="1:22" ht="18" customHeight="1">
      <c r="A24" s="158"/>
      <c r="B24" s="103" t="s">
        <v>266</v>
      </c>
      <c r="C24" s="112" t="s">
        <v>248</v>
      </c>
      <c r="D24" s="112" t="s">
        <v>248</v>
      </c>
      <c r="E24" s="103" t="s">
        <v>254</v>
      </c>
      <c r="F24" s="103" t="s">
        <v>268</v>
      </c>
      <c r="G24" s="112" t="s">
        <v>248</v>
      </c>
      <c r="H24" s="112" t="s">
        <v>248</v>
      </c>
      <c r="I24" s="112" t="s">
        <v>248</v>
      </c>
      <c r="J24" s="112" t="s">
        <v>248</v>
      </c>
      <c r="K24" s="129" t="s">
        <v>254</v>
      </c>
      <c r="L24" s="161"/>
      <c r="M24" s="129"/>
      <c r="N24" s="129"/>
      <c r="O24" s="129"/>
      <c r="P24" s="129">
        <v>1</v>
      </c>
      <c r="V24" t="s">
        <v>216</v>
      </c>
    </row>
    <row r="25" spans="1:22" ht="18" customHeight="1">
      <c r="A25" s="124" t="s">
        <v>342</v>
      </c>
      <c r="B25" s="127" t="s">
        <v>259</v>
      </c>
      <c r="C25" s="119" t="s">
        <v>254</v>
      </c>
      <c r="D25" s="119" t="s">
        <v>343</v>
      </c>
      <c r="E25" s="120" t="s">
        <v>248</v>
      </c>
      <c r="F25" s="120" t="s">
        <v>248</v>
      </c>
      <c r="G25" s="119" t="s">
        <v>254</v>
      </c>
      <c r="H25" s="119" t="s">
        <v>344</v>
      </c>
      <c r="I25" s="120" t="s">
        <v>248</v>
      </c>
      <c r="J25" s="120" t="s">
        <v>248</v>
      </c>
      <c r="K25" s="128" t="s">
        <v>249</v>
      </c>
      <c r="L25" s="125" t="s">
        <v>249</v>
      </c>
      <c r="M25" s="128"/>
      <c r="N25" s="128"/>
      <c r="O25" s="128">
        <v>2</v>
      </c>
      <c r="P25" s="128"/>
    </row>
    <row r="26" spans="1:22" ht="18" customHeight="1">
      <c r="A26" s="117" t="s">
        <v>345</v>
      </c>
      <c r="B26" s="103" t="s">
        <v>266</v>
      </c>
      <c r="C26" s="103" t="s">
        <v>254</v>
      </c>
      <c r="D26" s="103" t="s">
        <v>346</v>
      </c>
      <c r="E26" s="112" t="s">
        <v>248</v>
      </c>
      <c r="F26" s="112" t="s">
        <v>248</v>
      </c>
      <c r="G26" s="112" t="s">
        <v>248</v>
      </c>
      <c r="H26" s="112" t="s">
        <v>248</v>
      </c>
      <c r="I26" s="112" t="s">
        <v>248</v>
      </c>
      <c r="J26" s="112" t="s">
        <v>248</v>
      </c>
      <c r="K26" s="129" t="s">
        <v>254</v>
      </c>
      <c r="L26" s="122" t="s">
        <v>254</v>
      </c>
      <c r="M26" s="129"/>
      <c r="N26" s="129"/>
      <c r="O26" s="129"/>
      <c r="P26" s="129">
        <v>1</v>
      </c>
    </row>
    <row r="27" spans="1:22" ht="18" customHeight="1">
      <c r="A27" s="124" t="s">
        <v>347</v>
      </c>
      <c r="B27" s="127" t="s">
        <v>259</v>
      </c>
      <c r="C27" s="120" t="s">
        <v>248</v>
      </c>
      <c r="D27" s="120" t="s">
        <v>248</v>
      </c>
      <c r="E27" s="119" t="s">
        <v>254</v>
      </c>
      <c r="F27" s="119" t="s">
        <v>348</v>
      </c>
      <c r="G27" s="120" t="s">
        <v>248</v>
      </c>
      <c r="H27" s="120" t="s">
        <v>248</v>
      </c>
      <c r="I27" s="120" t="s">
        <v>248</v>
      </c>
      <c r="J27" s="120" t="s">
        <v>248</v>
      </c>
      <c r="K27" s="128" t="s">
        <v>254</v>
      </c>
      <c r="L27" s="125" t="s">
        <v>254</v>
      </c>
      <c r="M27" s="128"/>
      <c r="N27" s="128"/>
      <c r="O27" s="128">
        <v>1</v>
      </c>
      <c r="P27" s="128"/>
    </row>
    <row r="28" spans="1:22" ht="18" customHeight="1">
      <c r="A28" s="117" t="s">
        <v>349</v>
      </c>
      <c r="B28" s="113" t="s">
        <v>247</v>
      </c>
      <c r="C28" s="103" t="s">
        <v>254</v>
      </c>
      <c r="D28" s="103" t="s">
        <v>350</v>
      </c>
      <c r="E28" s="103" t="s">
        <v>254</v>
      </c>
      <c r="F28" s="103" t="s">
        <v>350</v>
      </c>
      <c r="G28" s="112" t="s">
        <v>248</v>
      </c>
      <c r="H28" s="112" t="s">
        <v>248</v>
      </c>
      <c r="I28" s="112" t="s">
        <v>248</v>
      </c>
      <c r="J28" s="112" t="s">
        <v>248</v>
      </c>
      <c r="K28" s="129" t="s">
        <v>249</v>
      </c>
      <c r="L28" s="122" t="s">
        <v>249</v>
      </c>
      <c r="M28" s="129">
        <v>2</v>
      </c>
      <c r="N28" s="129"/>
      <c r="O28" s="129"/>
      <c r="P28" s="129"/>
    </row>
    <row r="29" spans="1:22" ht="18" customHeight="1">
      <c r="A29" s="150" t="s">
        <v>351</v>
      </c>
      <c r="B29" s="127" t="s">
        <v>247</v>
      </c>
      <c r="C29" s="119" t="s">
        <v>352</v>
      </c>
      <c r="D29" s="119" t="s">
        <v>353</v>
      </c>
      <c r="E29" s="119" t="s">
        <v>354</v>
      </c>
      <c r="F29" s="119" t="s">
        <v>355</v>
      </c>
      <c r="G29" s="119" t="s">
        <v>251</v>
      </c>
      <c r="H29" s="119" t="s">
        <v>356</v>
      </c>
      <c r="I29" s="119" t="s">
        <v>263</v>
      </c>
      <c r="J29" s="119" t="s">
        <v>357</v>
      </c>
      <c r="K29" s="128" t="s">
        <v>358</v>
      </c>
      <c r="L29" s="153" t="s">
        <v>359</v>
      </c>
      <c r="M29" s="128">
        <v>28</v>
      </c>
      <c r="N29" s="128"/>
      <c r="O29" s="128"/>
      <c r="P29" s="128"/>
    </row>
    <row r="30" spans="1:22" ht="18" customHeight="1">
      <c r="A30" s="151"/>
      <c r="B30" s="127" t="s">
        <v>253</v>
      </c>
      <c r="C30" s="119" t="s">
        <v>251</v>
      </c>
      <c r="D30" s="119" t="s">
        <v>360</v>
      </c>
      <c r="E30" s="119" t="s">
        <v>249</v>
      </c>
      <c r="F30" s="119" t="s">
        <v>361</v>
      </c>
      <c r="G30" s="119" t="s">
        <v>254</v>
      </c>
      <c r="H30" s="119" t="s">
        <v>362</v>
      </c>
      <c r="I30" s="120" t="s">
        <v>248</v>
      </c>
      <c r="J30" s="120" t="s">
        <v>248</v>
      </c>
      <c r="K30" s="128" t="s">
        <v>296</v>
      </c>
      <c r="L30" s="154"/>
      <c r="M30" s="128"/>
      <c r="N30" s="128">
        <v>6</v>
      </c>
      <c r="O30" s="128"/>
      <c r="P30" s="128"/>
    </row>
    <row r="31" spans="1:22" ht="18" customHeight="1">
      <c r="A31" s="151"/>
      <c r="B31" s="127" t="s">
        <v>259</v>
      </c>
      <c r="C31" s="119" t="s">
        <v>265</v>
      </c>
      <c r="D31" s="119" t="s">
        <v>363</v>
      </c>
      <c r="E31" s="119" t="s">
        <v>276</v>
      </c>
      <c r="F31" s="119" t="s">
        <v>364</v>
      </c>
      <c r="G31" s="119" t="s">
        <v>251</v>
      </c>
      <c r="H31" s="119" t="s">
        <v>365</v>
      </c>
      <c r="I31" s="119" t="s">
        <v>366</v>
      </c>
      <c r="J31" s="119" t="s">
        <v>367</v>
      </c>
      <c r="K31" s="128" t="s">
        <v>368</v>
      </c>
      <c r="L31" s="154"/>
      <c r="M31" s="128"/>
      <c r="N31" s="128"/>
      <c r="O31" s="128">
        <v>43</v>
      </c>
      <c r="P31" s="128"/>
    </row>
    <row r="32" spans="1:22" ht="18" customHeight="1">
      <c r="A32" s="152"/>
      <c r="B32" s="119" t="s">
        <v>266</v>
      </c>
      <c r="C32" s="119" t="s">
        <v>352</v>
      </c>
      <c r="D32" s="119" t="s">
        <v>369</v>
      </c>
      <c r="E32" s="120" t="s">
        <v>248</v>
      </c>
      <c r="F32" s="120" t="s">
        <v>248</v>
      </c>
      <c r="G32" s="120" t="s">
        <v>248</v>
      </c>
      <c r="H32" s="120" t="s">
        <v>248</v>
      </c>
      <c r="I32" s="119" t="s">
        <v>370</v>
      </c>
      <c r="J32" s="119" t="s">
        <v>371</v>
      </c>
      <c r="K32" s="128" t="s">
        <v>321</v>
      </c>
      <c r="L32" s="155"/>
      <c r="M32" s="128"/>
      <c r="N32" s="128"/>
      <c r="O32" s="128"/>
      <c r="P32" s="128">
        <v>19</v>
      </c>
    </row>
    <row r="33" spans="1:16" ht="18" customHeight="1">
      <c r="A33" s="156" t="s">
        <v>372</v>
      </c>
      <c r="B33" s="113" t="s">
        <v>247</v>
      </c>
      <c r="C33" s="103" t="s">
        <v>352</v>
      </c>
      <c r="D33" s="103" t="s">
        <v>373</v>
      </c>
      <c r="E33" s="112" t="s">
        <v>248</v>
      </c>
      <c r="F33" s="112" t="s">
        <v>248</v>
      </c>
      <c r="G33" s="112" t="s">
        <v>248</v>
      </c>
      <c r="H33" s="112" t="s">
        <v>248</v>
      </c>
      <c r="I33" s="103" t="s">
        <v>251</v>
      </c>
      <c r="J33" s="103" t="s">
        <v>374</v>
      </c>
      <c r="K33" s="129" t="s">
        <v>370</v>
      </c>
      <c r="L33" s="159" t="s">
        <v>375</v>
      </c>
      <c r="M33" s="129">
        <v>11</v>
      </c>
      <c r="N33" s="129"/>
      <c r="O33" s="129"/>
      <c r="P33" s="129"/>
    </row>
    <row r="34" spans="1:16" ht="18" customHeight="1">
      <c r="A34" s="157"/>
      <c r="B34" s="113" t="s">
        <v>253</v>
      </c>
      <c r="C34" s="103" t="s">
        <v>263</v>
      </c>
      <c r="D34" s="103" t="s">
        <v>376</v>
      </c>
      <c r="E34" s="112" t="s">
        <v>248</v>
      </c>
      <c r="F34" s="112" t="s">
        <v>248</v>
      </c>
      <c r="G34" s="112" t="s">
        <v>248</v>
      </c>
      <c r="H34" s="112" t="s">
        <v>248</v>
      </c>
      <c r="I34" s="103" t="s">
        <v>249</v>
      </c>
      <c r="J34" s="103" t="s">
        <v>377</v>
      </c>
      <c r="K34" s="129" t="s">
        <v>303</v>
      </c>
      <c r="L34" s="160"/>
      <c r="M34" s="129"/>
      <c r="N34" s="129">
        <v>7</v>
      </c>
      <c r="O34" s="129"/>
      <c r="P34" s="129"/>
    </row>
    <row r="35" spans="1:16" ht="18" customHeight="1">
      <c r="A35" s="157"/>
      <c r="B35" s="113" t="s">
        <v>259</v>
      </c>
      <c r="C35" s="103" t="s">
        <v>296</v>
      </c>
      <c r="D35" s="103" t="s">
        <v>378</v>
      </c>
      <c r="E35" s="103" t="s">
        <v>254</v>
      </c>
      <c r="F35" s="103" t="s">
        <v>379</v>
      </c>
      <c r="G35" s="103" t="s">
        <v>254</v>
      </c>
      <c r="H35" s="103" t="s">
        <v>295</v>
      </c>
      <c r="I35" s="103" t="s">
        <v>352</v>
      </c>
      <c r="J35" s="103" t="s">
        <v>380</v>
      </c>
      <c r="K35" s="129" t="s">
        <v>366</v>
      </c>
      <c r="L35" s="160"/>
      <c r="M35" s="129"/>
      <c r="N35" s="129"/>
      <c r="O35" s="129">
        <v>16</v>
      </c>
      <c r="P35" s="129"/>
    </row>
    <row r="36" spans="1:16" ht="18" customHeight="1">
      <c r="A36" s="158"/>
      <c r="B36" s="103" t="s">
        <v>266</v>
      </c>
      <c r="C36" s="103" t="s">
        <v>249</v>
      </c>
      <c r="D36" s="103" t="s">
        <v>381</v>
      </c>
      <c r="E36" s="112" t="s">
        <v>248</v>
      </c>
      <c r="F36" s="112" t="s">
        <v>248</v>
      </c>
      <c r="G36" s="112" t="s">
        <v>248</v>
      </c>
      <c r="H36" s="112" t="s">
        <v>248</v>
      </c>
      <c r="I36" s="103" t="s">
        <v>251</v>
      </c>
      <c r="J36" s="103" t="s">
        <v>382</v>
      </c>
      <c r="K36" s="129" t="s">
        <v>263</v>
      </c>
      <c r="L36" s="161"/>
      <c r="M36" s="129"/>
      <c r="N36" s="129"/>
      <c r="O36" s="129"/>
      <c r="P36" s="129">
        <v>5</v>
      </c>
    </row>
    <row r="37" spans="1:16" ht="18" customHeight="1">
      <c r="A37" s="150" t="s">
        <v>383</v>
      </c>
      <c r="B37" s="127" t="s">
        <v>247</v>
      </c>
      <c r="C37" s="119" t="s">
        <v>254</v>
      </c>
      <c r="D37" s="119" t="s">
        <v>384</v>
      </c>
      <c r="E37" s="120" t="s">
        <v>248</v>
      </c>
      <c r="F37" s="120" t="s">
        <v>248</v>
      </c>
      <c r="G37" s="119" t="s">
        <v>254</v>
      </c>
      <c r="H37" s="119" t="s">
        <v>385</v>
      </c>
      <c r="I37" s="120" t="s">
        <v>248</v>
      </c>
      <c r="J37" s="120" t="s">
        <v>248</v>
      </c>
      <c r="K37" s="128" t="s">
        <v>249</v>
      </c>
      <c r="L37" s="153" t="s">
        <v>386</v>
      </c>
      <c r="M37" s="128">
        <v>2</v>
      </c>
      <c r="N37" s="128"/>
      <c r="O37" s="128"/>
      <c r="P37" s="128"/>
    </row>
    <row r="38" spans="1:16" ht="18" customHeight="1">
      <c r="A38" s="151"/>
      <c r="B38" s="127" t="s">
        <v>253</v>
      </c>
      <c r="C38" s="119" t="s">
        <v>258</v>
      </c>
      <c r="D38" s="119" t="s">
        <v>387</v>
      </c>
      <c r="E38" s="119" t="s">
        <v>258</v>
      </c>
      <c r="F38" s="119" t="s">
        <v>388</v>
      </c>
      <c r="G38" s="119" t="s">
        <v>258</v>
      </c>
      <c r="H38" s="119" t="s">
        <v>388</v>
      </c>
      <c r="I38" s="119" t="s">
        <v>258</v>
      </c>
      <c r="J38" s="119" t="s">
        <v>389</v>
      </c>
      <c r="K38" s="128" t="s">
        <v>366</v>
      </c>
      <c r="L38" s="154"/>
      <c r="M38" s="128"/>
      <c r="N38" s="128">
        <v>16</v>
      </c>
      <c r="O38" s="128"/>
      <c r="P38" s="128"/>
    </row>
    <row r="39" spans="1:16" ht="18" customHeight="1">
      <c r="A39" s="151"/>
      <c r="B39" s="127" t="s">
        <v>259</v>
      </c>
      <c r="C39" s="119" t="s">
        <v>271</v>
      </c>
      <c r="D39" s="119" t="s">
        <v>390</v>
      </c>
      <c r="E39" s="119" t="s">
        <v>328</v>
      </c>
      <c r="F39" s="119" t="s">
        <v>391</v>
      </c>
      <c r="G39" s="119" t="s">
        <v>265</v>
      </c>
      <c r="H39" s="119" t="s">
        <v>392</v>
      </c>
      <c r="I39" s="119" t="s">
        <v>276</v>
      </c>
      <c r="J39" s="119" t="s">
        <v>393</v>
      </c>
      <c r="K39" s="128" t="s">
        <v>394</v>
      </c>
      <c r="L39" s="154"/>
      <c r="M39" s="128"/>
      <c r="N39" s="128"/>
      <c r="O39" s="128">
        <v>54</v>
      </c>
      <c r="P39" s="128"/>
    </row>
    <row r="40" spans="1:16" ht="18" customHeight="1">
      <c r="A40" s="152"/>
      <c r="B40" s="119" t="s">
        <v>266</v>
      </c>
      <c r="C40" s="119" t="s">
        <v>251</v>
      </c>
      <c r="D40" s="119" t="s">
        <v>395</v>
      </c>
      <c r="E40" s="119" t="s">
        <v>254</v>
      </c>
      <c r="F40" s="119" t="s">
        <v>396</v>
      </c>
      <c r="G40" s="119" t="s">
        <v>254</v>
      </c>
      <c r="H40" s="119" t="s">
        <v>397</v>
      </c>
      <c r="I40" s="119" t="s">
        <v>263</v>
      </c>
      <c r="J40" s="119" t="s">
        <v>398</v>
      </c>
      <c r="K40" s="128" t="s">
        <v>399</v>
      </c>
      <c r="L40" s="155"/>
      <c r="M40" s="128"/>
      <c r="N40" s="128"/>
      <c r="O40" s="128"/>
      <c r="P40" s="128">
        <v>10</v>
      </c>
    </row>
    <row r="41" spans="1:16" ht="18" customHeight="1">
      <c r="A41" s="156" t="s">
        <v>400</v>
      </c>
      <c r="B41" s="113" t="s">
        <v>247</v>
      </c>
      <c r="C41" s="112" t="s">
        <v>248</v>
      </c>
      <c r="D41" s="112" t="s">
        <v>248</v>
      </c>
      <c r="E41" s="112" t="s">
        <v>248</v>
      </c>
      <c r="F41" s="112" t="s">
        <v>248</v>
      </c>
      <c r="G41" s="112" t="s">
        <v>248</v>
      </c>
      <c r="H41" s="112" t="s">
        <v>248</v>
      </c>
      <c r="I41" s="112" t="s">
        <v>248</v>
      </c>
      <c r="J41" s="112" t="s">
        <v>248</v>
      </c>
      <c r="K41" s="129" t="s">
        <v>401</v>
      </c>
      <c r="L41" s="159" t="s">
        <v>399</v>
      </c>
      <c r="M41" s="129">
        <v>0</v>
      </c>
      <c r="N41" s="129"/>
      <c r="O41" s="129"/>
      <c r="P41" s="129"/>
    </row>
    <row r="42" spans="1:16" ht="18" customHeight="1">
      <c r="A42" s="157"/>
      <c r="B42" s="113" t="s">
        <v>253</v>
      </c>
      <c r="C42" s="112" t="s">
        <v>248</v>
      </c>
      <c r="D42" s="112" t="s">
        <v>248</v>
      </c>
      <c r="E42" s="103" t="s">
        <v>254</v>
      </c>
      <c r="F42" s="103" t="s">
        <v>402</v>
      </c>
      <c r="G42" s="112" t="s">
        <v>248</v>
      </c>
      <c r="H42" s="112" t="s">
        <v>248</v>
      </c>
      <c r="I42" s="112" t="s">
        <v>248</v>
      </c>
      <c r="J42" s="112" t="s">
        <v>248</v>
      </c>
      <c r="K42" s="129" t="s">
        <v>254</v>
      </c>
      <c r="L42" s="160"/>
      <c r="M42" s="129"/>
      <c r="N42" s="129">
        <v>1</v>
      </c>
      <c r="O42" s="129"/>
      <c r="P42" s="129"/>
    </row>
    <row r="43" spans="1:16" ht="18" customHeight="1">
      <c r="A43" s="157"/>
      <c r="B43" s="113" t="s">
        <v>259</v>
      </c>
      <c r="C43" s="103" t="s">
        <v>254</v>
      </c>
      <c r="D43" s="103" t="s">
        <v>403</v>
      </c>
      <c r="E43" s="103" t="s">
        <v>249</v>
      </c>
      <c r="F43" s="103" t="s">
        <v>404</v>
      </c>
      <c r="G43" s="103" t="s">
        <v>263</v>
      </c>
      <c r="H43" s="103" t="s">
        <v>405</v>
      </c>
      <c r="I43" s="103" t="s">
        <v>254</v>
      </c>
      <c r="J43" s="103" t="s">
        <v>406</v>
      </c>
      <c r="K43" s="129" t="s">
        <v>276</v>
      </c>
      <c r="L43" s="160"/>
      <c r="M43" s="129"/>
      <c r="N43" s="129"/>
      <c r="O43" s="129">
        <v>9</v>
      </c>
      <c r="P43" s="129"/>
    </row>
    <row r="44" spans="1:16" ht="18" customHeight="1">
      <c r="A44" s="158"/>
      <c r="B44" s="103" t="s">
        <v>266</v>
      </c>
      <c r="C44" s="112" t="s">
        <v>248</v>
      </c>
      <c r="D44" s="112" t="s">
        <v>248</v>
      </c>
      <c r="E44" s="112" t="s">
        <v>248</v>
      </c>
      <c r="F44" s="112" t="s">
        <v>248</v>
      </c>
      <c r="G44" s="112" t="s">
        <v>248</v>
      </c>
      <c r="H44" s="112" t="s">
        <v>248</v>
      </c>
      <c r="I44" s="112" t="s">
        <v>248</v>
      </c>
      <c r="J44" s="112" t="s">
        <v>248</v>
      </c>
      <c r="K44" s="129" t="s">
        <v>401</v>
      </c>
      <c r="L44" s="161"/>
      <c r="M44" s="129"/>
      <c r="N44" s="129"/>
      <c r="O44" s="129"/>
      <c r="P44" s="129"/>
    </row>
    <row r="45" spans="1:16" ht="18" customHeight="1">
      <c r="A45" s="124" t="s">
        <v>407</v>
      </c>
      <c r="B45" s="127" t="s">
        <v>259</v>
      </c>
      <c r="C45" s="126" t="s">
        <v>254</v>
      </c>
      <c r="D45" s="126" t="s">
        <v>408</v>
      </c>
      <c r="E45" s="126" t="s">
        <v>254</v>
      </c>
      <c r="F45" s="126" t="s">
        <v>409</v>
      </c>
      <c r="G45" s="126" t="s">
        <v>410</v>
      </c>
      <c r="H45" s="126" t="s">
        <v>410</v>
      </c>
      <c r="I45" s="126" t="s">
        <v>254</v>
      </c>
      <c r="J45" s="126" t="s">
        <v>409</v>
      </c>
      <c r="K45" s="130" t="s">
        <v>251</v>
      </c>
      <c r="L45" s="121" t="s">
        <v>251</v>
      </c>
      <c r="M45" s="130"/>
      <c r="N45" s="130"/>
      <c r="O45" s="130">
        <v>3</v>
      </c>
      <c r="P45" s="130"/>
    </row>
    <row r="46" spans="1:16" ht="18" customHeight="1">
      <c r="A46" s="118" t="s">
        <v>248</v>
      </c>
      <c r="B46" s="114" t="s">
        <v>248</v>
      </c>
      <c r="C46" s="115" t="s">
        <v>411</v>
      </c>
      <c r="D46" s="115" t="s">
        <v>412</v>
      </c>
      <c r="E46" s="115" t="s">
        <v>413</v>
      </c>
      <c r="F46" s="115" t="s">
        <v>414</v>
      </c>
      <c r="G46" s="115" t="s">
        <v>415</v>
      </c>
      <c r="H46" s="115" t="s">
        <v>416</v>
      </c>
      <c r="I46" s="115" t="s">
        <v>417</v>
      </c>
      <c r="J46" s="115" t="s">
        <v>418</v>
      </c>
      <c r="K46" s="131" t="s">
        <v>248</v>
      </c>
      <c r="L46" s="134" t="s">
        <v>419</v>
      </c>
      <c r="M46" s="131">
        <f>SUM(M3:M45)</f>
        <v>49</v>
      </c>
      <c r="N46" s="131">
        <f>SUM(N3:N45)</f>
        <v>43</v>
      </c>
      <c r="O46" s="131">
        <f>SUM(O3:O45)</f>
        <v>182</v>
      </c>
      <c r="P46" s="131">
        <f>SUM(P3:P45)</f>
        <v>49</v>
      </c>
    </row>
    <row r="48" spans="1:16" ht="18" customHeight="1">
      <c r="K48" s="116" t="s">
        <v>420</v>
      </c>
      <c r="L48" s="1" t="s">
        <v>421</v>
      </c>
    </row>
    <row r="49" spans="2:11" ht="18" customHeight="1">
      <c r="B49" t="s">
        <v>422</v>
      </c>
      <c r="K49" s="116">
        <f>M46</f>
        <v>49</v>
      </c>
    </row>
    <row r="50" spans="2:11" ht="18" customHeight="1">
      <c r="B50" t="s">
        <v>423</v>
      </c>
      <c r="K50" s="116">
        <f>N46</f>
        <v>43</v>
      </c>
    </row>
    <row r="51" spans="2:11" ht="18" customHeight="1">
      <c r="B51" t="s">
        <v>424</v>
      </c>
      <c r="K51" s="116">
        <f>O46</f>
        <v>182</v>
      </c>
    </row>
    <row r="52" spans="2:11" ht="18" customHeight="1">
      <c r="B52" t="s">
        <v>425</v>
      </c>
      <c r="K52" s="116">
        <f>P46</f>
        <v>49</v>
      </c>
    </row>
    <row r="53" spans="2:11" ht="18" customHeight="1">
      <c r="B53" t="s">
        <v>47</v>
      </c>
      <c r="K53" s="116">
        <v>0</v>
      </c>
    </row>
  </sheetData>
  <mergeCells count="31">
    <mergeCell ref="A19:A21"/>
    <mergeCell ref="L19:L21"/>
    <mergeCell ref="K1:L2"/>
    <mergeCell ref="A3:A6"/>
    <mergeCell ref="L3:L6"/>
    <mergeCell ref="A7:A10"/>
    <mergeCell ref="L7:L10"/>
    <mergeCell ref="A11:A13"/>
    <mergeCell ref="L11:L13"/>
    <mergeCell ref="A1:A2"/>
    <mergeCell ref="B1:B2"/>
    <mergeCell ref="C1:D1"/>
    <mergeCell ref="E1:F1"/>
    <mergeCell ref="G1:H1"/>
    <mergeCell ref="I1:J1"/>
    <mergeCell ref="S13:S22"/>
    <mergeCell ref="T14:T22"/>
    <mergeCell ref="A37:A40"/>
    <mergeCell ref="L37:L40"/>
    <mergeCell ref="A41:A44"/>
    <mergeCell ref="L41:L44"/>
    <mergeCell ref="A22:A24"/>
    <mergeCell ref="L22:L24"/>
    <mergeCell ref="A29:A32"/>
    <mergeCell ref="L29:L32"/>
    <mergeCell ref="A33:A36"/>
    <mergeCell ref="L33:L36"/>
    <mergeCell ref="A15:A16"/>
    <mergeCell ref="L15:L16"/>
    <mergeCell ref="A17:A18"/>
    <mergeCell ref="L17:L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2E8A4-8ACB-40FF-B954-3B6D8AB88D91}">
  <dimension ref="A6:G64"/>
  <sheetViews>
    <sheetView workbookViewId="0">
      <selection activeCell="A25" sqref="A25"/>
    </sheetView>
  </sheetViews>
  <sheetFormatPr defaultColWidth="9.140625" defaultRowHeight="15.75" customHeight="1"/>
  <cols>
    <col min="1" max="2" width="18.5703125" style="63" customWidth="1"/>
    <col min="3" max="3" width="25.140625" style="63" customWidth="1"/>
    <col min="4" max="4" width="17" style="63" bestFit="1" customWidth="1"/>
    <col min="5" max="5" width="35.85546875" style="63" customWidth="1"/>
    <col min="6" max="6" width="16.28515625" style="95" customWidth="1"/>
    <col min="7" max="7" width="70.28515625" style="63" customWidth="1"/>
    <col min="8" max="9" width="8.140625" style="63" bestFit="1" customWidth="1"/>
    <col min="10" max="39" width="9.140625" style="63" bestFit="1" customWidth="1"/>
    <col min="40" max="40" width="10.140625" style="63" bestFit="1" customWidth="1"/>
    <col min="41" max="42" width="9.140625" style="63" bestFit="1" customWidth="1"/>
    <col min="43" max="44" width="10.140625" style="63" bestFit="1" customWidth="1"/>
    <col min="45" max="47" width="9.140625" style="63" bestFit="1" customWidth="1"/>
    <col min="48" max="48" width="10.140625" style="63" bestFit="1" customWidth="1"/>
    <col min="49" max="51" width="9.140625" style="63" bestFit="1" customWidth="1"/>
    <col min="52" max="52" width="10.140625" style="63" bestFit="1" customWidth="1"/>
    <col min="53" max="53" width="9.140625" style="63" bestFit="1" customWidth="1"/>
    <col min="54" max="54" width="10.140625" style="63" bestFit="1" customWidth="1"/>
    <col min="55" max="57" width="9.140625" style="63" bestFit="1" customWidth="1"/>
    <col min="58" max="58" width="10.140625" style="63" bestFit="1" customWidth="1"/>
    <col min="59" max="61" width="9.140625" style="63" bestFit="1" customWidth="1"/>
    <col min="62" max="62" width="10.140625" style="63" bestFit="1" customWidth="1"/>
    <col min="63" max="68" width="9.140625" style="63" bestFit="1" customWidth="1"/>
    <col min="69" max="108" width="10.140625" style="63" bestFit="1" customWidth="1"/>
    <col min="109" max="109" width="11.140625" style="63" bestFit="1" customWidth="1"/>
    <col min="110" max="112" width="10.140625" style="63" bestFit="1" customWidth="1"/>
    <col min="113" max="113" width="11.5703125" style="63" bestFit="1" customWidth="1"/>
    <col min="114" max="134" width="10.140625" style="63" bestFit="1" customWidth="1"/>
    <col min="135" max="135" width="11.5703125" style="63" bestFit="1" customWidth="1"/>
    <col min="136" max="140" width="10.140625" style="63" bestFit="1" customWidth="1"/>
    <col min="141" max="141" width="11.5703125" style="63" bestFit="1" customWidth="1"/>
    <col min="142" max="142" width="10.140625" style="63" bestFit="1" customWidth="1"/>
    <col min="143" max="144" width="11.5703125" style="63" bestFit="1" customWidth="1"/>
    <col min="145" max="150" width="10.140625" style="63" bestFit="1" customWidth="1"/>
    <col min="151" max="151" width="11.5703125" style="63" bestFit="1" customWidth="1"/>
    <col min="152" max="155" width="10.140625" style="63" bestFit="1" customWidth="1"/>
    <col min="156" max="156" width="11.5703125" style="63" bestFit="1" customWidth="1"/>
    <col min="157" max="161" width="10.140625" style="63" bestFit="1" customWidth="1"/>
    <col min="162" max="162" width="11.5703125" style="63" bestFit="1" customWidth="1"/>
    <col min="163" max="166" width="10.140625" style="63" bestFit="1" customWidth="1"/>
    <col min="167" max="167" width="11.5703125" style="63" bestFit="1" customWidth="1"/>
    <col min="168" max="178" width="10.140625" style="63" bestFit="1" customWidth="1"/>
    <col min="179" max="180" width="11.5703125" style="63" bestFit="1" customWidth="1"/>
    <col min="181" max="190" width="10.140625" style="63" bestFit="1" customWidth="1"/>
    <col min="191" max="191" width="11.5703125" style="63" bestFit="1" customWidth="1"/>
    <col min="192" max="193" width="10.140625" style="63" bestFit="1" customWidth="1"/>
    <col min="194" max="224" width="11.5703125" style="63" bestFit="1" customWidth="1"/>
    <col min="225" max="225" width="12.5703125" style="63" bestFit="1" customWidth="1"/>
    <col min="226" max="231" width="11.5703125" style="63" bestFit="1" customWidth="1"/>
    <col min="232" max="232" width="12.5703125" style="63" bestFit="1" customWidth="1"/>
    <col min="233" max="237" width="11.5703125" style="63" bestFit="1" customWidth="1"/>
    <col min="238" max="238" width="8.140625" style="63" bestFit="1" customWidth="1"/>
    <col min="239" max="240" width="11.5703125" style="63" bestFit="1" customWidth="1"/>
    <col min="241" max="241" width="12.5703125" style="63" bestFit="1" customWidth="1"/>
    <col min="242" max="246" width="11.5703125" style="63" bestFit="1" customWidth="1"/>
    <col min="247" max="247" width="12.5703125" style="63" bestFit="1" customWidth="1"/>
    <col min="248" max="248" width="8.140625" style="63" bestFit="1" customWidth="1"/>
    <col min="249" max="252" width="11.5703125" style="63" bestFit="1" customWidth="1"/>
    <col min="253" max="253" width="12.5703125" style="63" bestFit="1" customWidth="1"/>
    <col min="254" max="255" width="11.5703125" style="63" bestFit="1" customWidth="1"/>
    <col min="256" max="256" width="8.140625" style="63" bestFit="1" customWidth="1"/>
    <col min="257" max="259" width="11.5703125" style="63" bestFit="1" customWidth="1"/>
    <col min="260" max="260" width="12.5703125" style="63" bestFit="1" customWidth="1"/>
    <col min="261" max="262" width="11.5703125" style="63" bestFit="1" customWidth="1"/>
    <col min="263" max="263" width="8.140625" style="63" bestFit="1" customWidth="1"/>
    <col min="264" max="268" width="11.5703125" style="63" bestFit="1" customWidth="1"/>
    <col min="269" max="269" width="8.140625" style="63" bestFit="1" customWidth="1"/>
    <col min="270" max="278" width="11.5703125" style="63" bestFit="1" customWidth="1"/>
    <col min="279" max="279" width="12.5703125" style="63" bestFit="1" customWidth="1"/>
    <col min="280" max="281" width="11.5703125" style="63" bestFit="1" customWidth="1"/>
    <col min="282" max="282" width="8.140625" style="63" bestFit="1" customWidth="1"/>
    <col min="283" max="285" width="11.5703125" style="63" bestFit="1" customWidth="1"/>
    <col min="286" max="286" width="12.5703125" style="63" bestFit="1" customWidth="1"/>
    <col min="287" max="287" width="9.140625" style="63" bestFit="1" customWidth="1"/>
    <col min="288" max="295" width="12.5703125" style="63" bestFit="1" customWidth="1"/>
    <col min="296" max="296" width="9.140625" style="63" bestFit="1" customWidth="1"/>
    <col min="297" max="298" width="12.5703125" style="63" bestFit="1" customWidth="1"/>
    <col min="299" max="300" width="9.140625" style="63" bestFit="1" customWidth="1"/>
    <col min="301" max="303" width="12.5703125" style="63" bestFit="1" customWidth="1"/>
    <col min="304" max="304" width="9.140625" style="63" bestFit="1" customWidth="1"/>
    <col min="305" max="305" width="13.5703125" style="63" bestFit="1" customWidth="1"/>
    <col min="306" max="306" width="10.140625" style="63" bestFit="1" customWidth="1"/>
    <col min="307" max="307" width="15.140625" style="63" bestFit="1" customWidth="1"/>
    <col min="308" max="16384" width="9.140625" style="63"/>
  </cols>
  <sheetData>
    <row r="6" spans="1:7" ht="15.75" customHeight="1">
      <c r="A6" s="66" t="s">
        <v>426</v>
      </c>
      <c r="B6" s="67">
        <v>1733680040.6849999</v>
      </c>
      <c r="C6" s="66" t="s">
        <v>427</v>
      </c>
      <c r="D6" s="67">
        <v>1034416919.6849999</v>
      </c>
      <c r="E6" s="66" t="s">
        <v>428</v>
      </c>
      <c r="F6" s="96">
        <f>B6-D6</f>
        <v>699263121</v>
      </c>
    </row>
    <row r="7" spans="1:7" ht="15.75" customHeight="1">
      <c r="A7" s="93" t="s">
        <v>429</v>
      </c>
      <c r="B7" s="93"/>
      <c r="C7" s="93"/>
      <c r="D7" s="93"/>
      <c r="E7" s="93"/>
      <c r="F7" s="93"/>
      <c r="G7" s="93"/>
    </row>
    <row r="8" spans="1:7" ht="24.75" customHeight="1">
      <c r="A8" s="68" t="s">
        <v>430</v>
      </c>
      <c r="B8" s="68" t="s">
        <v>431</v>
      </c>
      <c r="C8" s="68" t="s">
        <v>432</v>
      </c>
      <c r="D8" s="68" t="s">
        <v>433</v>
      </c>
      <c r="E8" s="68" t="s">
        <v>434</v>
      </c>
      <c r="F8" s="97" t="s">
        <v>435</v>
      </c>
      <c r="G8" s="69" t="s">
        <v>436</v>
      </c>
    </row>
    <row r="9" spans="1:7" ht="22.5">
      <c r="A9" s="56">
        <v>221640012</v>
      </c>
      <c r="B9" s="57" t="s">
        <v>437</v>
      </c>
      <c r="C9" s="57" t="s">
        <v>437</v>
      </c>
      <c r="D9" s="58" t="s">
        <v>438</v>
      </c>
      <c r="E9" s="57" t="s">
        <v>439</v>
      </c>
      <c r="F9" s="98">
        <v>350000000</v>
      </c>
      <c r="G9" s="57" t="s">
        <v>440</v>
      </c>
    </row>
    <row r="10" spans="1:7" ht="22.5">
      <c r="A10" s="56">
        <v>221650043</v>
      </c>
      <c r="B10" s="57" t="s">
        <v>437</v>
      </c>
      <c r="C10" s="57" t="s">
        <v>437</v>
      </c>
      <c r="D10" s="58" t="s">
        <v>438</v>
      </c>
      <c r="E10" s="57" t="s">
        <v>441</v>
      </c>
      <c r="F10" s="98">
        <v>50000000</v>
      </c>
      <c r="G10" s="57" t="s">
        <v>440</v>
      </c>
    </row>
    <row r="11" spans="1:7" ht="33.75">
      <c r="A11" s="56">
        <v>221550006</v>
      </c>
      <c r="B11" s="57" t="s">
        <v>442</v>
      </c>
      <c r="C11" s="57" t="s">
        <v>443</v>
      </c>
      <c r="D11" s="58" t="s">
        <v>444</v>
      </c>
      <c r="E11" s="57" t="s">
        <v>445</v>
      </c>
      <c r="F11" s="98">
        <v>40000000</v>
      </c>
      <c r="G11" s="57" t="s">
        <v>446</v>
      </c>
    </row>
    <row r="12" spans="1:7" ht="33.75">
      <c r="A12" s="56">
        <v>222160036</v>
      </c>
      <c r="B12" s="55" t="s">
        <v>442</v>
      </c>
      <c r="C12" s="55" t="s">
        <v>442</v>
      </c>
      <c r="D12" s="55" t="s">
        <v>447</v>
      </c>
      <c r="E12" s="55" t="s">
        <v>448</v>
      </c>
      <c r="F12" s="98">
        <v>23837400</v>
      </c>
      <c r="G12" s="57" t="s">
        <v>449</v>
      </c>
    </row>
    <row r="13" spans="1:7" ht="33.75">
      <c r="A13" s="56">
        <v>222160033</v>
      </c>
      <c r="B13" s="55" t="s">
        <v>442</v>
      </c>
      <c r="C13" s="55" t="s">
        <v>442</v>
      </c>
      <c r="D13" s="55" t="s">
        <v>450</v>
      </c>
      <c r="E13" s="55" t="s">
        <v>451</v>
      </c>
      <c r="F13" s="99">
        <v>11167969</v>
      </c>
      <c r="G13" s="57" t="s">
        <v>449</v>
      </c>
    </row>
    <row r="14" spans="1:7" ht="33.75">
      <c r="A14" s="56">
        <v>222160023</v>
      </c>
      <c r="B14" s="57" t="s">
        <v>442</v>
      </c>
      <c r="C14" s="57" t="s">
        <v>442</v>
      </c>
      <c r="D14" s="58" t="s">
        <v>452</v>
      </c>
      <c r="E14" s="57" t="s">
        <v>453</v>
      </c>
      <c r="F14" s="98">
        <v>5217752</v>
      </c>
      <c r="G14" s="57" t="s">
        <v>449</v>
      </c>
    </row>
    <row r="15" spans="1:7" ht="22.5">
      <c r="A15" s="56">
        <v>221550005</v>
      </c>
      <c r="B15" s="57" t="s">
        <v>454</v>
      </c>
      <c r="C15" s="57" t="s">
        <v>443</v>
      </c>
      <c r="D15" s="58" t="s">
        <v>455</v>
      </c>
      <c r="E15" s="57" t="s">
        <v>456</v>
      </c>
      <c r="F15" s="98">
        <v>9000000</v>
      </c>
      <c r="G15" s="57" t="s">
        <v>446</v>
      </c>
    </row>
    <row r="16" spans="1:7" ht="22.5">
      <c r="A16" s="56">
        <v>221740004</v>
      </c>
      <c r="B16" s="57" t="s">
        <v>457</v>
      </c>
      <c r="C16" s="57" t="s">
        <v>457</v>
      </c>
      <c r="D16" s="58" t="s">
        <v>458</v>
      </c>
      <c r="E16" s="57" t="s">
        <v>459</v>
      </c>
      <c r="F16" s="98">
        <v>3540000</v>
      </c>
      <c r="G16" s="57" t="s">
        <v>449</v>
      </c>
    </row>
    <row r="17" spans="1:7" ht="22.5">
      <c r="A17" s="56">
        <v>221740008</v>
      </c>
      <c r="B17" s="57" t="s">
        <v>457</v>
      </c>
      <c r="C17" s="57" t="s">
        <v>457</v>
      </c>
      <c r="D17" s="58" t="s">
        <v>458</v>
      </c>
      <c r="E17" s="57" t="s">
        <v>460</v>
      </c>
      <c r="F17" s="98">
        <v>3540000</v>
      </c>
      <c r="G17" s="57" t="s">
        <v>449</v>
      </c>
    </row>
    <row r="18" spans="1:7" ht="56.25">
      <c r="A18" s="56">
        <v>220850029</v>
      </c>
      <c r="B18" s="57" t="s">
        <v>461</v>
      </c>
      <c r="C18" s="57" t="s">
        <v>461</v>
      </c>
      <c r="D18" s="58" t="s">
        <v>462</v>
      </c>
      <c r="E18" s="57" t="s">
        <v>463</v>
      </c>
      <c r="F18" s="98">
        <v>700000</v>
      </c>
      <c r="G18" s="57" t="s">
        <v>464</v>
      </c>
    </row>
    <row r="19" spans="1:7" ht="33.75">
      <c r="A19" s="56">
        <v>220840022</v>
      </c>
      <c r="B19" s="57" t="s">
        <v>461</v>
      </c>
      <c r="C19" s="57" t="s">
        <v>461</v>
      </c>
      <c r="D19" s="58" t="s">
        <v>465</v>
      </c>
      <c r="E19" s="57" t="s">
        <v>466</v>
      </c>
      <c r="F19" s="98">
        <v>400000</v>
      </c>
      <c r="G19" s="57" t="s">
        <v>449</v>
      </c>
    </row>
    <row r="20" spans="1:7" ht="33.75">
      <c r="A20" s="56">
        <v>221440090</v>
      </c>
      <c r="B20" s="55" t="s">
        <v>467</v>
      </c>
      <c r="C20" s="55" t="s">
        <v>467</v>
      </c>
      <c r="D20" s="58" t="s">
        <v>468</v>
      </c>
      <c r="E20" s="57" t="s">
        <v>469</v>
      </c>
      <c r="F20" s="98">
        <v>20000</v>
      </c>
      <c r="G20" s="57" t="s">
        <v>449</v>
      </c>
    </row>
    <row r="21" spans="1:7" ht="11.25">
      <c r="A21" s="56">
        <v>221440089</v>
      </c>
      <c r="B21" s="55" t="s">
        <v>467</v>
      </c>
      <c r="C21" s="55" t="s">
        <v>467</v>
      </c>
      <c r="D21" s="58" t="s">
        <v>470</v>
      </c>
      <c r="E21" s="57" t="s">
        <v>469</v>
      </c>
      <c r="F21" s="98">
        <v>120000</v>
      </c>
      <c r="G21" s="57" t="s">
        <v>449</v>
      </c>
    </row>
    <row r="22" spans="1:7" ht="11.25">
      <c r="A22" s="56">
        <v>221440091</v>
      </c>
      <c r="B22" s="55" t="s">
        <v>467</v>
      </c>
      <c r="C22" s="55" t="s">
        <v>467</v>
      </c>
      <c r="D22" s="58" t="s">
        <v>471</v>
      </c>
      <c r="E22" s="57" t="s">
        <v>472</v>
      </c>
      <c r="F22" s="98">
        <v>2880000</v>
      </c>
      <c r="G22" s="57" t="s">
        <v>449</v>
      </c>
    </row>
    <row r="23" spans="1:7" ht="33.75">
      <c r="A23" s="56">
        <v>221840001</v>
      </c>
      <c r="B23" s="57" t="s">
        <v>473</v>
      </c>
      <c r="C23" s="57" t="s">
        <v>473</v>
      </c>
      <c r="D23" s="58" t="s">
        <v>474</v>
      </c>
      <c r="E23" s="57" t="s">
        <v>475</v>
      </c>
      <c r="F23" s="98">
        <v>20000</v>
      </c>
      <c r="G23" s="57" t="s">
        <v>449</v>
      </c>
    </row>
    <row r="24" spans="1:7" ht="11.25">
      <c r="A24" s="56">
        <v>221460225</v>
      </c>
      <c r="B24" s="55" t="s">
        <v>467</v>
      </c>
      <c r="C24" s="55" t="s">
        <v>467</v>
      </c>
      <c r="D24" s="58" t="s">
        <v>474</v>
      </c>
      <c r="E24" s="57" t="s">
        <v>476</v>
      </c>
      <c r="F24" s="98">
        <v>2000000</v>
      </c>
      <c r="G24" s="57" t="s">
        <v>449</v>
      </c>
    </row>
    <row r="25" spans="1:7" ht="22.5">
      <c r="A25" s="56">
        <v>221440088</v>
      </c>
      <c r="B25" s="55" t="s">
        <v>467</v>
      </c>
      <c r="C25" s="55" t="s">
        <v>467</v>
      </c>
      <c r="D25" s="58" t="s">
        <v>477</v>
      </c>
      <c r="E25" s="57" t="s">
        <v>478</v>
      </c>
      <c r="F25" s="98">
        <v>4320000</v>
      </c>
      <c r="G25" s="57" t="s">
        <v>449</v>
      </c>
    </row>
    <row r="26" spans="1:7" ht="22.5">
      <c r="A26" s="56">
        <v>221440092</v>
      </c>
      <c r="B26" s="55" t="s">
        <v>467</v>
      </c>
      <c r="C26" s="55" t="s">
        <v>467</v>
      </c>
      <c r="D26" s="58" t="s">
        <v>479</v>
      </c>
      <c r="E26" s="57" t="s">
        <v>480</v>
      </c>
      <c r="F26" s="98">
        <v>900000</v>
      </c>
      <c r="G26" s="57" t="s">
        <v>449</v>
      </c>
    </row>
    <row r="27" spans="1:7" ht="22.5">
      <c r="A27" s="56">
        <v>221440094</v>
      </c>
      <c r="B27" s="55" t="s">
        <v>467</v>
      </c>
      <c r="C27" s="55" t="s">
        <v>467</v>
      </c>
      <c r="D27" s="58" t="s">
        <v>481</v>
      </c>
      <c r="E27" s="57" t="s">
        <v>482</v>
      </c>
      <c r="F27" s="98">
        <v>6600000</v>
      </c>
      <c r="G27" s="57" t="s">
        <v>449</v>
      </c>
    </row>
    <row r="28" spans="1:7" ht="11.25">
      <c r="A28" s="56">
        <v>221460234</v>
      </c>
      <c r="B28" s="55" t="s">
        <v>467</v>
      </c>
      <c r="C28" s="55" t="s">
        <v>467</v>
      </c>
      <c r="D28" s="58" t="s">
        <v>483</v>
      </c>
      <c r="E28" s="57" t="s">
        <v>484</v>
      </c>
      <c r="F28" s="98">
        <v>85000000</v>
      </c>
      <c r="G28" s="57" t="s">
        <v>449</v>
      </c>
    </row>
    <row r="29" spans="1:7" ht="11.25">
      <c r="A29" s="59">
        <v>221440002</v>
      </c>
      <c r="B29" s="60" t="s">
        <v>467</v>
      </c>
      <c r="C29" s="60" t="s">
        <v>467</v>
      </c>
      <c r="D29" s="61" t="s">
        <v>485</v>
      </c>
      <c r="E29" s="62" t="s">
        <v>486</v>
      </c>
      <c r="F29" s="98">
        <v>100000000</v>
      </c>
      <c r="G29" s="57" t="s">
        <v>446</v>
      </c>
    </row>
    <row r="30" spans="1:7" ht="15.75" customHeight="1">
      <c r="E30" s="65" t="s">
        <v>487</v>
      </c>
      <c r="F30" s="100">
        <f>SUM(F9:F29)</f>
        <v>699263121</v>
      </c>
      <c r="G30" s="64">
        <f>SUM(G9:G29)</f>
        <v>0</v>
      </c>
    </row>
    <row r="32" spans="1:7" ht="15.75" customHeight="1">
      <c r="A32" s="172" t="s">
        <v>488</v>
      </c>
      <c r="B32" s="172"/>
      <c r="C32" s="172"/>
      <c r="D32" s="172"/>
      <c r="E32" s="172"/>
      <c r="F32" s="172"/>
      <c r="G32" s="172"/>
    </row>
    <row r="33" spans="1:7" ht="22.5">
      <c r="A33" s="101" t="s">
        <v>489</v>
      </c>
      <c r="B33" s="101" t="s">
        <v>490</v>
      </c>
      <c r="C33" s="101" t="s">
        <v>491</v>
      </c>
      <c r="D33" s="101" t="s">
        <v>492</v>
      </c>
      <c r="E33" s="101" t="s">
        <v>493</v>
      </c>
      <c r="F33" s="102" t="s">
        <v>494</v>
      </c>
      <c r="G33" s="101" t="s">
        <v>495</v>
      </c>
    </row>
    <row r="34" spans="1:7" ht="22.5">
      <c r="A34" s="103" t="s">
        <v>496</v>
      </c>
      <c r="B34" s="103" t="s">
        <v>497</v>
      </c>
      <c r="C34" s="103" t="s">
        <v>498</v>
      </c>
      <c r="D34" s="103" t="s">
        <v>499</v>
      </c>
      <c r="E34" s="103" t="s">
        <v>500</v>
      </c>
      <c r="F34" s="104">
        <v>55000</v>
      </c>
      <c r="G34" s="105" t="s">
        <v>501</v>
      </c>
    </row>
    <row r="35" spans="1:7" ht="22.5">
      <c r="A35" s="103" t="s">
        <v>502</v>
      </c>
      <c r="B35" s="103" t="s">
        <v>497</v>
      </c>
      <c r="C35" s="103" t="s">
        <v>498</v>
      </c>
      <c r="D35" s="103" t="s">
        <v>503</v>
      </c>
      <c r="E35" s="103" t="s">
        <v>499</v>
      </c>
      <c r="F35" s="104">
        <v>450000</v>
      </c>
      <c r="G35" s="105" t="s">
        <v>501</v>
      </c>
    </row>
    <row r="36" spans="1:7" ht="22.5">
      <c r="A36" s="103" t="s">
        <v>504</v>
      </c>
      <c r="B36" s="103" t="s">
        <v>497</v>
      </c>
      <c r="C36" s="103" t="s">
        <v>498</v>
      </c>
      <c r="D36" s="103" t="s">
        <v>499</v>
      </c>
      <c r="E36" s="103" t="s">
        <v>505</v>
      </c>
      <c r="F36" s="104">
        <v>122900</v>
      </c>
      <c r="G36" s="105" t="s">
        <v>501</v>
      </c>
    </row>
    <row r="37" spans="1:7" ht="22.5">
      <c r="A37" s="103" t="s">
        <v>506</v>
      </c>
      <c r="B37" s="103" t="s">
        <v>497</v>
      </c>
      <c r="C37" s="103" t="s">
        <v>498</v>
      </c>
      <c r="D37" s="103" t="s">
        <v>499</v>
      </c>
      <c r="E37" s="103" t="s">
        <v>507</v>
      </c>
      <c r="F37" s="104">
        <v>390000</v>
      </c>
      <c r="G37" s="105" t="s">
        <v>501</v>
      </c>
    </row>
    <row r="38" spans="1:7" ht="22.5">
      <c r="A38" s="103" t="s">
        <v>508</v>
      </c>
      <c r="B38" s="103" t="s">
        <v>497</v>
      </c>
      <c r="C38" s="103" t="s">
        <v>498</v>
      </c>
      <c r="D38" s="103" t="s">
        <v>499</v>
      </c>
      <c r="E38" s="103" t="s">
        <v>509</v>
      </c>
      <c r="F38" s="104">
        <v>600000</v>
      </c>
      <c r="G38" s="105" t="s">
        <v>501</v>
      </c>
    </row>
    <row r="39" spans="1:7" ht="22.5">
      <c r="A39" s="103" t="s">
        <v>510</v>
      </c>
      <c r="B39" s="103" t="s">
        <v>497</v>
      </c>
      <c r="C39" s="103" t="s">
        <v>498</v>
      </c>
      <c r="D39" s="103" t="s">
        <v>499</v>
      </c>
      <c r="E39" s="103" t="s">
        <v>511</v>
      </c>
      <c r="F39" s="104">
        <v>600000</v>
      </c>
      <c r="G39" s="105" t="s">
        <v>501</v>
      </c>
    </row>
    <row r="40" spans="1:7" ht="22.5">
      <c r="A40" s="103" t="s">
        <v>512</v>
      </c>
      <c r="B40" s="103" t="s">
        <v>497</v>
      </c>
      <c r="C40" s="103" t="s">
        <v>498</v>
      </c>
      <c r="D40" s="103" t="s">
        <v>499</v>
      </c>
      <c r="E40" s="103" t="s">
        <v>513</v>
      </c>
      <c r="F40" s="104">
        <v>600000</v>
      </c>
      <c r="G40" s="105" t="s">
        <v>501</v>
      </c>
    </row>
    <row r="41" spans="1:7" ht="22.5">
      <c r="A41" s="103" t="s">
        <v>514</v>
      </c>
      <c r="B41" s="103" t="s">
        <v>497</v>
      </c>
      <c r="C41" s="103" t="s">
        <v>498</v>
      </c>
      <c r="D41" s="103" t="s">
        <v>499</v>
      </c>
      <c r="E41" s="103" t="s">
        <v>515</v>
      </c>
      <c r="F41" s="104">
        <v>600000</v>
      </c>
      <c r="G41" s="105" t="s">
        <v>501</v>
      </c>
    </row>
    <row r="42" spans="1:7" ht="11.25">
      <c r="A42" s="103" t="s">
        <v>516</v>
      </c>
      <c r="B42" s="103" t="s">
        <v>517</v>
      </c>
      <c r="C42" s="103" t="s">
        <v>497</v>
      </c>
      <c r="D42" s="103" t="s">
        <v>518</v>
      </c>
      <c r="E42" s="103" t="s">
        <v>519</v>
      </c>
      <c r="F42" s="104">
        <v>216000</v>
      </c>
      <c r="G42" s="105" t="s">
        <v>520</v>
      </c>
    </row>
    <row r="43" spans="1:7" ht="45" customHeight="1">
      <c r="A43" s="103" t="s">
        <v>521</v>
      </c>
      <c r="B43" s="103" t="s">
        <v>522</v>
      </c>
      <c r="C43" s="103" t="s">
        <v>497</v>
      </c>
      <c r="D43" s="103" t="s">
        <v>523</v>
      </c>
      <c r="E43" s="103" t="s">
        <v>524</v>
      </c>
      <c r="F43" s="104">
        <v>120000</v>
      </c>
      <c r="G43" s="105" t="s">
        <v>520</v>
      </c>
    </row>
    <row r="44" spans="1:7" ht="56.25">
      <c r="A44" s="103" t="s">
        <v>525</v>
      </c>
      <c r="B44" s="103" t="s">
        <v>526</v>
      </c>
      <c r="C44" s="103" t="s">
        <v>497</v>
      </c>
      <c r="D44" s="103" t="s">
        <v>518</v>
      </c>
      <c r="E44" s="103" t="s">
        <v>527</v>
      </c>
      <c r="F44" s="104">
        <v>100000</v>
      </c>
      <c r="G44" s="105" t="s">
        <v>520</v>
      </c>
    </row>
    <row r="45" spans="1:7" ht="15.75" customHeight="1">
      <c r="A45" s="103" t="s">
        <v>528</v>
      </c>
      <c r="B45" s="103" t="s">
        <v>529</v>
      </c>
      <c r="C45" s="103" t="s">
        <v>497</v>
      </c>
      <c r="D45" s="103" t="s">
        <v>523</v>
      </c>
      <c r="E45" s="103" t="s">
        <v>530</v>
      </c>
      <c r="F45" s="104">
        <v>80000</v>
      </c>
      <c r="G45" s="105" t="s">
        <v>520</v>
      </c>
    </row>
    <row r="46" spans="1:7" ht="15.75" customHeight="1">
      <c r="A46" s="103" t="s">
        <v>531</v>
      </c>
      <c r="B46" s="103" t="s">
        <v>532</v>
      </c>
      <c r="C46" s="103" t="s">
        <v>497</v>
      </c>
      <c r="D46" s="103" t="s">
        <v>523</v>
      </c>
      <c r="E46" s="103" t="s">
        <v>523</v>
      </c>
      <c r="F46" s="104">
        <v>75000</v>
      </c>
      <c r="G46" s="105" t="s">
        <v>520</v>
      </c>
    </row>
    <row r="47" spans="1:7" ht="15.75" customHeight="1">
      <c r="A47" s="103" t="s">
        <v>533</v>
      </c>
      <c r="B47" s="103" t="s">
        <v>534</v>
      </c>
      <c r="C47" s="103" t="s">
        <v>497</v>
      </c>
      <c r="D47" s="103" t="s">
        <v>523</v>
      </c>
      <c r="E47" s="103" t="s">
        <v>535</v>
      </c>
      <c r="F47" s="104">
        <v>50000</v>
      </c>
      <c r="G47" s="105" t="s">
        <v>520</v>
      </c>
    </row>
    <row r="48" spans="1:7" ht="15.75" customHeight="1">
      <c r="A48" s="103" t="s">
        <v>536</v>
      </c>
      <c r="B48" s="103" t="s">
        <v>532</v>
      </c>
      <c r="C48" s="103" t="s">
        <v>497</v>
      </c>
      <c r="D48" s="103" t="s">
        <v>523</v>
      </c>
      <c r="E48" s="103" t="s">
        <v>537</v>
      </c>
      <c r="F48" s="104">
        <v>5000</v>
      </c>
      <c r="G48" s="105" t="s">
        <v>520</v>
      </c>
    </row>
    <row r="49" spans="1:7" ht="48.75" customHeight="1">
      <c r="A49" s="106">
        <v>220840017</v>
      </c>
      <c r="B49" s="103" t="s">
        <v>538</v>
      </c>
      <c r="C49" s="103" t="s">
        <v>538</v>
      </c>
      <c r="D49" s="103" t="s">
        <v>539</v>
      </c>
      <c r="E49" s="103" t="s">
        <v>540</v>
      </c>
      <c r="F49" s="104">
        <v>467000</v>
      </c>
      <c r="G49" s="103" t="s">
        <v>541</v>
      </c>
    </row>
    <row r="50" spans="1:7" ht="27" customHeight="1">
      <c r="A50" s="103" t="s">
        <v>542</v>
      </c>
      <c r="B50" s="103" t="s">
        <v>522</v>
      </c>
      <c r="C50" s="103" t="s">
        <v>522</v>
      </c>
      <c r="D50" s="103" t="s">
        <v>543</v>
      </c>
      <c r="E50" s="103" t="s">
        <v>544</v>
      </c>
      <c r="F50" s="104">
        <v>80000</v>
      </c>
      <c r="G50" s="107" t="s">
        <v>545</v>
      </c>
    </row>
    <row r="51" spans="1:7" ht="27" customHeight="1">
      <c r="A51" s="103" t="s">
        <v>546</v>
      </c>
      <c r="B51" s="103" t="s">
        <v>522</v>
      </c>
      <c r="C51" s="103" t="s">
        <v>522</v>
      </c>
      <c r="D51" s="103" t="s">
        <v>547</v>
      </c>
      <c r="E51" s="103" t="s">
        <v>547</v>
      </c>
      <c r="F51" s="104">
        <v>700000</v>
      </c>
      <c r="G51" s="107" t="s">
        <v>545</v>
      </c>
    </row>
    <row r="52" spans="1:7" ht="15.75" customHeight="1">
      <c r="F52" s="94"/>
      <c r="G52" s="94"/>
    </row>
    <row r="53" spans="1:7" ht="15.75" customHeight="1">
      <c r="F53" s="94"/>
      <c r="G53" s="94"/>
    </row>
    <row r="54" spans="1:7" ht="15.75" customHeight="1">
      <c r="F54" s="94"/>
    </row>
    <row r="55" spans="1:7" ht="15.75" customHeight="1">
      <c r="F55" s="94"/>
    </row>
    <row r="56" spans="1:7" ht="15.75" customHeight="1">
      <c r="F56" s="94"/>
    </row>
    <row r="57" spans="1:7" ht="15.75" customHeight="1">
      <c r="F57" s="94"/>
    </row>
    <row r="58" spans="1:7" ht="15.75" customHeight="1">
      <c r="F58" s="94"/>
    </row>
    <row r="59" spans="1:7" ht="15.75" customHeight="1">
      <c r="F59" s="94"/>
    </row>
    <row r="60" spans="1:7" ht="15.75" customHeight="1">
      <c r="F60" s="94"/>
    </row>
    <row r="61" spans="1:7" ht="15.75" customHeight="1">
      <c r="F61" s="94"/>
    </row>
    <row r="62" spans="1:7" ht="15.75" customHeight="1">
      <c r="F62" s="94"/>
    </row>
    <row r="63" spans="1:7" ht="15.75" customHeight="1">
      <c r="F63" s="94"/>
    </row>
    <row r="64" spans="1:7" ht="15.75" customHeight="1">
      <c r="F64" s="94"/>
    </row>
  </sheetData>
  <mergeCells count="1">
    <mergeCell ref="A32:G3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09cd0db-1aa9-466c-8933-4493a1504f63">
      <UserInfo>
        <DisplayName>Paola F. Sosa De La C.</DisplayName>
        <AccountId>1123</AccountId>
        <AccountType/>
      </UserInfo>
      <UserInfo>
        <DisplayName>Francisca Grullart C.</DisplayName>
        <AccountId>268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7EC7E9FFAF31479DC9508941AFBEA0" ma:contentTypeVersion="13" ma:contentTypeDescription="Create a new document." ma:contentTypeScope="" ma:versionID="bb672a5adcacb7409def0830b938451e">
  <xsd:schema xmlns:xsd="http://www.w3.org/2001/XMLSchema" xmlns:xs="http://www.w3.org/2001/XMLSchema" xmlns:p="http://schemas.microsoft.com/office/2006/metadata/properties" xmlns:ns2="9ca4dd60-0e23-4e73-9898-f8de03506abe" xmlns:ns3="209cd0db-1aa9-466c-8933-4493a1504f63" targetNamespace="http://schemas.microsoft.com/office/2006/metadata/properties" ma:root="true" ma:fieldsID="dd81e8c75b2aa3a47a74ac7fc19e53a0" ns2:_="" ns3:_="">
    <xsd:import namespace="9ca4dd60-0e23-4e73-9898-f8de03506abe"/>
    <xsd:import namespace="209cd0db-1aa9-466c-8933-4493a1504f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4dd60-0e23-4e73-9898-f8de03506a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B32E96-81A1-47A1-9C02-3B9DEE960DD0}"/>
</file>

<file path=customXml/itemProps2.xml><?xml version="1.0" encoding="utf-8"?>
<ds:datastoreItem xmlns:ds="http://schemas.openxmlformats.org/officeDocument/2006/customXml" ds:itemID="{AC2262B0-55FE-4F27-8A32-EEEC2886704B}"/>
</file>

<file path=customXml/itemProps3.xml><?xml version="1.0" encoding="utf-8"?>
<ds:datastoreItem xmlns:ds="http://schemas.openxmlformats.org/officeDocument/2006/customXml" ds:itemID="{5F612C87-35F4-477C-86EA-B9DA2009E6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C. Mendez D.</dc:creator>
  <cp:keywords/>
  <dc:description/>
  <cp:lastModifiedBy>Karla C. Mendez D.</cp:lastModifiedBy>
  <cp:revision/>
  <dcterms:created xsi:type="dcterms:W3CDTF">2020-09-28T16:23:48Z</dcterms:created>
  <dcterms:modified xsi:type="dcterms:W3CDTF">2022-09-22T12:34:45Z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0x0101000A7EC7E9FFAF31479DC9508941AFBEA0</vt:lpwstr>
  </property>
</Properties>
</file>