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poderjudicialgobdo.sharepoint.com/sites/GerenciadePlanificacin/Documentos compartidos/Documentos año 2025/POA 2025/POA POR AREA/Produccion para pagina Transparencia/"/>
    </mc:Choice>
  </mc:AlternateContent>
  <xr:revisionPtr revIDLastSave="5509" documentId="8_{1E1ED72B-C7CD-4408-ADE0-923F1B31A5C2}" xr6:coauthVersionLast="47" xr6:coauthVersionMax="47" xr10:uidLastSave="{B01510BF-4669-443C-89C2-B7460D6C8EF9}"/>
  <bookViews>
    <workbookView xWindow="-28920" yWindow="1905" windowWidth="29040" windowHeight="15720" firstSheet="1" activeTab="1" xr2:uid="{59C66583-C98F-49A5-9DEF-DA7673132E93}"/>
  </bookViews>
  <sheets>
    <sheet name="DSJO" sheetId="1" state="hidden" r:id="rId1"/>
    <sheet name="Producto Operativos 2025" sheetId="4" r:id="rId2"/>
  </sheets>
  <externalReferences>
    <externalReference r:id="rId3"/>
    <externalReference r:id="rId4"/>
    <externalReference r:id="rId5"/>
  </externalReferences>
  <definedNames>
    <definedName name="a" localSheetId="0">#REF!</definedName>
    <definedName name="a">#REF!</definedName>
    <definedName name="ActTip" localSheetId="0">#REF!</definedName>
    <definedName name="ActTip">#REF!</definedName>
    <definedName name="ActTipo" localSheetId="0">#REF!</definedName>
    <definedName name="ActTipo">#REF!</definedName>
    <definedName name="_xlnm.Print_Area" localSheetId="0">DSJO!$C$1:$AS$100</definedName>
    <definedName name="_xlnm.Print_Area" localSheetId="1">'Producto Operativos 2025'!$A:$L</definedName>
    <definedName name="área1">[1]R4!$O$15:$O$36</definedName>
    <definedName name="Áreas">[2]Hoja2!$B$5:$B$26</definedName>
    <definedName name="Areas2024">'[1]BD Req'!$C$7:$C$975</definedName>
    <definedName name="AreasDir">[3]Hoja1!$C$7:$C$28</definedName>
    <definedName name="Arrastre2023">'[1]BD Req'!$BD$7:$BD$975</definedName>
    <definedName name="CongAct2024">'[1]BD Req'!$M$7:$M$975</definedName>
    <definedName name="Conglom" localSheetId="0">#REF!</definedName>
    <definedName name="Conglom">#REF!</definedName>
    <definedName name="Conglomerado">'[3]BD Conglomerado'!$X$5:$X$62</definedName>
    <definedName name="EventTip" localSheetId="0">#REF!</definedName>
    <definedName name="EventTip">#REF!</definedName>
    <definedName name="Excluido" localSheetId="0">#REF!</definedName>
    <definedName name="Excluido">#REF!</definedName>
    <definedName name="Fondo100">'[1]BD Req'!$BF$7:$BF$975</definedName>
    <definedName name="Frecuenc" localSheetId="0">#REF!</definedName>
    <definedName name="Frecuenc">#REF!</definedName>
    <definedName name="FuenteF1" localSheetId="0">#REF!</definedName>
    <definedName name="FuenteF1">#REF!</definedName>
    <definedName name="Hito" localSheetId="0">#REF!</definedName>
    <definedName name="Hito">#REF!</definedName>
    <definedName name="Incluido" localSheetId="0">#REF!</definedName>
    <definedName name="Incluido">#REF!</definedName>
    <definedName name="Incluido1" localSheetId="0">#REF!</definedName>
    <definedName name="Incluido1">#REF!</definedName>
    <definedName name="Liberado2023">'[1]BD Req'!$BE$7:$BE$975</definedName>
    <definedName name="MetaInt" localSheetId="0">#REF!</definedName>
    <definedName name="MetaInt">#REF!</definedName>
    <definedName name="ModAdq" localSheetId="0">#REF!</definedName>
    <definedName name="ModAdq">#REF!</definedName>
    <definedName name="ModAdq1" localSheetId="0">#REF!</definedName>
    <definedName name="ModAdq1">#REF!</definedName>
    <definedName name="ModAdq2024">'[1]BD Req'!$V$7:$V$975</definedName>
    <definedName name="ModGast" localSheetId="0">#REF!</definedName>
    <definedName name="ModGast">#REF!</definedName>
    <definedName name="ModPpto" localSheetId="0">#REF!</definedName>
    <definedName name="ModPpto">#REF!</definedName>
    <definedName name="ModPpto2024">'[1]BD Req'!$T$7:$T$975</definedName>
    <definedName name="ModProy" localSheetId="0">#REF!</definedName>
    <definedName name="ModProy">#REF!</definedName>
    <definedName name="PACC" localSheetId="0">#REF!</definedName>
    <definedName name="PACC">#REF!</definedName>
    <definedName name="PACC1" localSheetId="0">#REF!</definedName>
    <definedName name="PACC1">#REF!</definedName>
    <definedName name="PACC2024">'[1]BD Req'!$U$7:$U$975</definedName>
    <definedName name="PerspG" localSheetId="0">#REF!</definedName>
    <definedName name="PerspG">#REF!</definedName>
    <definedName name="PerspGen" localSheetId="0">#REF!</definedName>
    <definedName name="PerspGen">#REF!</definedName>
    <definedName name="Pilares" localSheetId="0">#REF!</definedName>
    <definedName name="Pilares">#REF!</definedName>
    <definedName name="Prio1" localSheetId="0">#REF!</definedName>
    <definedName name="Prio1">#REF!</definedName>
    <definedName name="Prior2024">'[1]BD Req'!$N$7:$N$975</definedName>
    <definedName name="Priori" localSheetId="0">#REF!</definedName>
    <definedName name="Priori">#REF!</definedName>
    <definedName name="Prioridad" localSheetId="0">#REF!</definedName>
    <definedName name="Prioridad">#REF!</definedName>
    <definedName name="ProcAdq" localSheetId="0">#REF!</definedName>
    <definedName name="ProcAdq">#REF!</definedName>
    <definedName name="ProcAdq2024">'[1]BD Req'!$W$7:$W$975</definedName>
    <definedName name="PtoEst">'[3]Marco EstratégicoA'!$D$7:$E$101</definedName>
    <definedName name="ReqBS2024">'[1]BD Req'!$R$7:$R$975</definedName>
    <definedName name="SumEsc2">'[1]BD Req'!$BB$7:$BB$975</definedName>
    <definedName name="SumPpto2024">'[1]BD Req'!$AK$7:$AK$975</definedName>
    <definedName name="TipoCal" localSheetId="0">#REF!</definedName>
    <definedName name="TipoCal">#REF!</definedName>
    <definedName name="TipoProd.">[1]Hoja3!$C$11:$C$12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61" i="4" l="1"/>
  <c r="AQ62" i="1" l="1"/>
  <c r="AN62" i="1"/>
  <c r="AK62" i="1"/>
  <c r="AH62" i="1"/>
  <c r="AE62" i="1"/>
  <c r="AB62" i="1"/>
  <c r="Y62" i="1"/>
  <c r="V62" i="1"/>
  <c r="S62" i="1"/>
  <c r="P62" i="1"/>
  <c r="L62" i="1"/>
  <c r="M62" i="1" s="1"/>
  <c r="I62" i="1"/>
  <c r="J62" i="1" s="1"/>
  <c r="AQ59" i="1"/>
  <c r="AN59" i="1"/>
  <c r="AK59" i="1"/>
  <c r="AH59" i="1"/>
  <c r="AE59" i="1"/>
  <c r="AB59" i="1"/>
  <c r="Y59" i="1"/>
  <c r="V59" i="1"/>
  <c r="S59" i="1"/>
  <c r="P59" i="1"/>
  <c r="L59" i="1"/>
  <c r="M59" i="1" s="1"/>
  <c r="I59" i="1"/>
  <c r="J59" i="1" s="1"/>
  <c r="L77" i="1"/>
  <c r="L72" i="1"/>
  <c r="L28" i="1"/>
  <c r="L23" i="1"/>
  <c r="L111" i="1"/>
  <c r="L108" i="1"/>
  <c r="L106" i="1"/>
  <c r="L101" i="1"/>
  <c r="L96" i="1"/>
  <c r="L66" i="1"/>
  <c r="L55" i="1"/>
  <c r="L52" i="1"/>
  <c r="L37" i="1"/>
  <c r="L30" i="1"/>
  <c r="L18" i="1"/>
  <c r="L8" i="1"/>
  <c r="L44" i="1"/>
  <c r="I8" i="1"/>
  <c r="L33" i="1"/>
  <c r="I23" i="1"/>
  <c r="I30" i="1"/>
  <c r="I33" i="1"/>
  <c r="I77" i="1"/>
  <c r="I72" i="1"/>
  <c r="I101" i="1"/>
  <c r="I111" i="1" l="1"/>
  <c r="I108" i="1"/>
  <c r="I106" i="1"/>
  <c r="I104" i="1"/>
  <c r="I96" i="1"/>
  <c r="I66" i="1"/>
  <c r="I55" i="1"/>
  <c r="I52" i="1"/>
  <c r="I44" i="1"/>
  <c r="I37" i="1"/>
  <c r="E1" i="1"/>
  <c r="I18" i="1"/>
  <c r="I28" i="1"/>
  <c r="J28" i="1" s="1"/>
  <c r="AQ44" i="1"/>
  <c r="AN44" i="1"/>
  <c r="AK44" i="1"/>
  <c r="AH44" i="1"/>
  <c r="AE44" i="1"/>
  <c r="AB44" i="1"/>
  <c r="Y44" i="1"/>
  <c r="V44" i="1"/>
  <c r="S44" i="1"/>
  <c r="P44" i="1"/>
  <c r="M44" i="1"/>
  <c r="J44" i="1"/>
  <c r="AQ77" i="1" l="1"/>
  <c r="AQ81" i="1"/>
  <c r="AQ88" i="1"/>
  <c r="AQ91" i="1"/>
  <c r="AQ96" i="1"/>
  <c r="AQ101" i="1"/>
  <c r="AQ104" i="1"/>
  <c r="AQ106" i="1"/>
  <c r="AQ108" i="1"/>
  <c r="AQ111" i="1"/>
  <c r="AQ72" i="1"/>
  <c r="AQ66" i="1"/>
  <c r="AQ55" i="1"/>
  <c r="AQ52" i="1"/>
  <c r="AQ37" i="1"/>
  <c r="AQ33" i="1"/>
  <c r="AQ30" i="1"/>
  <c r="AQ28" i="1"/>
  <c r="AQ23" i="1"/>
  <c r="AQ18" i="1"/>
  <c r="AQ8" i="1"/>
  <c r="AN77" i="1"/>
  <c r="AN81" i="1"/>
  <c r="AN88" i="1"/>
  <c r="AN91" i="1"/>
  <c r="AN96" i="1"/>
  <c r="AN101" i="1"/>
  <c r="AN104" i="1"/>
  <c r="AN106" i="1"/>
  <c r="AN108" i="1"/>
  <c r="AN111" i="1"/>
  <c r="AN72" i="1"/>
  <c r="AN66" i="1"/>
  <c r="AN55" i="1"/>
  <c r="AN52" i="1"/>
  <c r="AN37" i="1"/>
  <c r="AN33" i="1"/>
  <c r="AN30" i="1"/>
  <c r="AN28" i="1"/>
  <c r="AN23" i="1"/>
  <c r="AN18" i="1"/>
  <c r="AN8" i="1"/>
  <c r="AK77" i="1"/>
  <c r="AK81" i="1"/>
  <c r="AK88" i="1"/>
  <c r="AK91" i="1"/>
  <c r="AK96" i="1"/>
  <c r="AK101" i="1"/>
  <c r="AK104" i="1"/>
  <c r="AK106" i="1"/>
  <c r="AK108" i="1"/>
  <c r="AK111" i="1"/>
  <c r="AK72" i="1"/>
  <c r="AK66" i="1"/>
  <c r="AK55" i="1"/>
  <c r="AK52" i="1"/>
  <c r="AK37" i="1"/>
  <c r="AK33" i="1"/>
  <c r="AK30" i="1"/>
  <c r="AK28" i="1"/>
  <c r="AK23" i="1"/>
  <c r="AK18" i="1"/>
  <c r="AK8" i="1"/>
  <c r="AH77" i="1"/>
  <c r="AH81" i="1"/>
  <c r="AH88" i="1"/>
  <c r="AH91" i="1"/>
  <c r="AH96" i="1"/>
  <c r="AH101" i="1"/>
  <c r="AH104" i="1"/>
  <c r="AH106" i="1"/>
  <c r="AH108" i="1"/>
  <c r="AH111" i="1"/>
  <c r="AH72" i="1"/>
  <c r="AH66" i="1"/>
  <c r="AH55" i="1"/>
  <c r="AH52" i="1"/>
  <c r="AH37" i="1"/>
  <c r="AH33" i="1"/>
  <c r="AH30" i="1"/>
  <c r="AH28" i="1"/>
  <c r="AH23" i="1"/>
  <c r="AH18" i="1"/>
  <c r="AH8" i="1"/>
  <c r="AE77" i="1"/>
  <c r="AE81" i="1"/>
  <c r="AE88" i="1"/>
  <c r="AE91" i="1"/>
  <c r="AE96" i="1"/>
  <c r="AE101" i="1"/>
  <c r="AE104" i="1"/>
  <c r="AE106" i="1"/>
  <c r="AE108" i="1"/>
  <c r="AE111" i="1"/>
  <c r="AE72" i="1"/>
  <c r="AE66" i="1"/>
  <c r="AE55" i="1"/>
  <c r="AE52" i="1"/>
  <c r="AE37" i="1"/>
  <c r="AE33" i="1"/>
  <c r="AE30" i="1"/>
  <c r="AE28" i="1"/>
  <c r="AE23" i="1"/>
  <c r="AE18" i="1"/>
  <c r="AE8" i="1"/>
  <c r="AB77" i="1"/>
  <c r="AB81" i="1"/>
  <c r="AB88" i="1"/>
  <c r="AB91" i="1"/>
  <c r="AB96" i="1"/>
  <c r="AB101" i="1"/>
  <c r="AB104" i="1"/>
  <c r="AB106" i="1"/>
  <c r="AB108" i="1"/>
  <c r="AB111" i="1"/>
  <c r="AB72" i="1"/>
  <c r="AB66" i="1"/>
  <c r="AB55" i="1"/>
  <c r="AB52" i="1"/>
  <c r="AB37" i="1"/>
  <c r="AB33" i="1"/>
  <c r="AB30" i="1"/>
  <c r="AB28" i="1"/>
  <c r="AB23" i="1"/>
  <c r="AB18" i="1"/>
  <c r="AB8" i="1"/>
  <c r="Y77" i="1"/>
  <c r="Y81" i="1"/>
  <c r="Y88" i="1"/>
  <c r="Y91" i="1"/>
  <c r="Y96" i="1"/>
  <c r="Y101" i="1"/>
  <c r="Y104" i="1"/>
  <c r="Y106" i="1"/>
  <c r="Y108" i="1"/>
  <c r="Y111" i="1"/>
  <c r="Y72" i="1"/>
  <c r="Y66" i="1"/>
  <c r="Y55" i="1"/>
  <c r="Y52" i="1"/>
  <c r="Y37" i="1"/>
  <c r="Y33" i="1"/>
  <c r="Y30" i="1"/>
  <c r="Y28" i="1"/>
  <c r="Y23" i="1"/>
  <c r="Y18" i="1"/>
  <c r="Y8" i="1"/>
  <c r="V77" i="1"/>
  <c r="V81" i="1"/>
  <c r="V88" i="1"/>
  <c r="V91" i="1"/>
  <c r="V96" i="1"/>
  <c r="V101" i="1"/>
  <c r="V104" i="1"/>
  <c r="V106" i="1"/>
  <c r="V108" i="1"/>
  <c r="V111" i="1"/>
  <c r="V72" i="1"/>
  <c r="V66" i="1"/>
  <c r="V55" i="1"/>
  <c r="V52" i="1"/>
  <c r="V37" i="1"/>
  <c r="V33" i="1"/>
  <c r="V30" i="1"/>
  <c r="V28" i="1"/>
  <c r="V23" i="1"/>
  <c r="V18" i="1"/>
  <c r="V8" i="1"/>
  <c r="S77" i="1"/>
  <c r="S81" i="1"/>
  <c r="S88" i="1"/>
  <c r="S91" i="1"/>
  <c r="S96" i="1"/>
  <c r="S101" i="1"/>
  <c r="S104" i="1"/>
  <c r="S106" i="1"/>
  <c r="S108" i="1"/>
  <c r="S111" i="1"/>
  <c r="S72" i="1"/>
  <c r="S66" i="1"/>
  <c r="S55" i="1"/>
  <c r="S52" i="1"/>
  <c r="S37" i="1"/>
  <c r="S33" i="1"/>
  <c r="S30" i="1"/>
  <c r="S28" i="1"/>
  <c r="S23" i="1"/>
  <c r="S18" i="1"/>
  <c r="S8" i="1"/>
  <c r="P77" i="1"/>
  <c r="P81" i="1"/>
  <c r="P88" i="1"/>
  <c r="P91" i="1"/>
  <c r="P96" i="1"/>
  <c r="P101" i="1"/>
  <c r="P104" i="1"/>
  <c r="P106" i="1"/>
  <c r="P108" i="1"/>
  <c r="P111" i="1"/>
  <c r="P72" i="1"/>
  <c r="P66" i="1"/>
  <c r="P55" i="1"/>
  <c r="P52" i="1"/>
  <c r="P37" i="1"/>
  <c r="P33" i="1"/>
  <c r="P30" i="1"/>
  <c r="P28" i="1"/>
  <c r="P23" i="1"/>
  <c r="P18" i="1"/>
  <c r="P8" i="1"/>
  <c r="M77" i="1"/>
  <c r="M81" i="1"/>
  <c r="M88" i="1"/>
  <c r="M91" i="1"/>
  <c r="M96" i="1"/>
  <c r="M101" i="1"/>
  <c r="M104" i="1"/>
  <c r="M106" i="1"/>
  <c r="M108" i="1"/>
  <c r="M111" i="1"/>
  <c r="M72" i="1"/>
  <c r="M66" i="1"/>
  <c r="M55" i="1"/>
  <c r="M52" i="1"/>
  <c r="M37" i="1"/>
  <c r="M33" i="1"/>
  <c r="M30" i="1"/>
  <c r="M28" i="1"/>
  <c r="M23" i="1"/>
  <c r="M18" i="1"/>
  <c r="M8" i="1"/>
  <c r="J111" i="1"/>
  <c r="J108" i="1"/>
  <c r="J106" i="1"/>
  <c r="J104" i="1"/>
  <c r="J101" i="1"/>
  <c r="J96" i="1"/>
  <c r="J91" i="1"/>
  <c r="J88" i="1"/>
  <c r="J81" i="1"/>
  <c r="J77" i="1"/>
  <c r="J72" i="1"/>
  <c r="J66" i="1"/>
  <c r="J55" i="1"/>
  <c r="J52" i="1"/>
  <c r="J37" i="1"/>
  <c r="J33" i="1"/>
  <c r="J30" i="1"/>
  <c r="J23" i="1"/>
  <c r="J18" i="1"/>
  <c r="J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Emmanuel Oviedo S.</author>
    <author>Conferencias Poder Judicial</author>
    <author>Eylenne C. Ramirez Polanco</author>
    <author>tc={5C3BC1AA-8006-46C1-AF6B-3C79B458EE22}</author>
    <author>tc={421DA24F-DF71-4270-A515-B043EA21102D}</author>
    <author>tc={902B78FC-B6ED-42AD-BA97-025E67D79698}</author>
  </authors>
  <commentList>
    <comment ref="C8" authorId="0" shapeId="0" xr:uid="{01F8E220-E691-4F78-98B5-9740B3B0B3D5}">
      <text>
        <r>
          <rPr>
            <sz val="11"/>
            <color theme="1"/>
            <rFont val="Aptos Narrow"/>
            <family val="2"/>
            <scheme val="minor"/>
          </rPr>
          <t xml:space="preserve">Emmanuel Oviedo S.:
Servicios con medio de verificación.
1. Asistencia presencial para Conexión Audiencias virtuales
2. Recepción de Asuntos/Depósitos de asuntos secretariales, graciosos y contenciosos 
3. Entregas de productos en fisico en CSS (Sentencia, Resolución, Auto, Ordenanza, Certificación).  </t>
        </r>
      </text>
    </comment>
    <comment ref="E8" authorId="1" shapeId="0" xr:uid="{F60FFC5B-B66A-4404-9158-7D651BCCE2BF}">
      <text>
        <r>
          <rPr>
            <sz val="11"/>
            <color theme="1"/>
            <rFont val="Aptos Narrow"/>
            <family val="2"/>
            <scheme val="minor"/>
          </rPr>
          <t>Conferencias Poder Judicial:
NO debe por motivo de que no depende del Centro. Evaluar porque implica un logro</t>
        </r>
      </text>
    </comment>
    <comment ref="C18" authorId="2" shapeId="0" xr:uid="{D9D74769-5579-4365-82C9-9D5BBBB5A50A}">
      <text>
        <r>
          <rPr>
            <sz val="11"/>
            <color theme="1"/>
            <rFont val="Aptos Narrow"/>
            <family val="2"/>
            <scheme val="minor"/>
          </rPr>
          <t xml:space="preserve">Eylenne C. Ramirez Polanco:
eliminar producto
</t>
        </r>
      </text>
    </comment>
    <comment ref="E23" authorId="1" shapeId="0" xr:uid="{70F1CBA8-23BE-4583-9201-C110DF0B4124}">
      <text>
        <r>
          <rPr>
            <sz val="11"/>
            <color theme="1"/>
            <rFont val="Aptos Narrow"/>
            <family val="2"/>
            <scheme val="minor"/>
          </rPr>
          <t>Conferencias Poder Judicial:
verificar indicador y especificar tiempo</t>
        </r>
      </text>
    </comment>
    <comment ref="L23" authorId="0" shapeId="0" xr:uid="{1D8B450B-83E4-4A53-B64C-7BF385C35B15}">
      <text>
        <r>
          <rPr>
            <sz val="11"/>
            <color theme="1"/>
            <rFont val="Aptos Narrow"/>
            <family val="2"/>
            <scheme val="minor"/>
          </rPr>
          <t>Emmanuel Oviedo S.:
falta evidencia del correo. Hablar con Pamela Bernanda</t>
        </r>
      </text>
    </comment>
    <comment ref="C59" authorId="1" shapeId="0" xr:uid="{7A1D4CDD-B18F-42BD-B745-C183D9BB1DBC}">
      <text>
        <r>
          <rPr>
            <sz val="11"/>
            <color theme="1"/>
            <rFont val="Aptos Narrow"/>
            <family val="2"/>
            <scheme val="minor"/>
          </rPr>
          <t>Conferencias Poder Judicial:
se separó. Se debe verificar  posteriormente</t>
        </r>
      </text>
    </comment>
    <comment ref="L66" authorId="0" shapeId="0" xr:uid="{5C1954F3-0538-495D-8D80-AEB714BD10CE}">
      <text>
        <r>
          <rPr>
            <sz val="11"/>
            <color theme="1"/>
            <rFont val="Aptos Narrow"/>
            <family val="2"/>
            <scheme val="minor"/>
          </rPr>
          <t>Emmanuel Oviedo S.:
Confirmar con Marco o , porque estan en el filtro de salida los estatus de: " corregir por DTI y Pendiente de reportar CCN</t>
        </r>
      </text>
    </comment>
    <comment ref="D90" authorId="3" shapeId="0" xr:uid="{5C3BC1AA-8006-46C1-AF6B-3C79B458EE22}">
      <text>
        <t>[Comentario encadenado]
Su versión de Excel le permite leer este comentario encadenado; sin embargo, las ediciones que se apliquen se quitarán si el archivo se abre en una versión más reciente de Excel. Más información: https://go.microsoft.com/fwlink/?linkid=870924
Comentario:
    Contribuir a la mejora de la calidad en la atención a través de la medición del cumplimiento de los protocolos de atención y la medición de la satisfacción de los usuarios del servicio.</t>
      </text>
    </comment>
    <comment ref="E90" authorId="4" shapeId="0" xr:uid="{421DA24F-DF71-4270-A515-B043EA21102D}">
      <text>
        <t>[Comentario encadenado]
Su versión de Excel le permite leer este comentario encadenado; sin embargo, las ediciones que se apliquen se quitarán si el archivo se abre en una versión más reciente de Excel. Más información: https://go.microsoft.com/fwlink/?linkid=870924
Comentario:
    1- Porcentaje de informes entregados en la primera semana del mes siguiente al evaluado.
2-% de encuestas aplicadas en función de las muestras calculadas.</t>
      </text>
    </comment>
    <comment ref="E96" authorId="0" shapeId="0" xr:uid="{CCA4D7DE-FEED-427D-BDEF-A9E70E204C66}">
      <text>
        <r>
          <rPr>
            <sz val="11"/>
            <color theme="1"/>
            <rFont val="Aptos Narrow"/>
            <family val="2"/>
            <scheme val="minor"/>
          </rPr>
          <t>Emmanuel Oviedo S.:
debe tener un plazo</t>
        </r>
      </text>
    </comment>
    <comment ref="C101" authorId="5" shapeId="0" xr:uid="{902B78FC-B6ED-42AD-BA97-025E67D79698}">
      <text>
        <t>[Comentario encadenado]
Su versión de Excel le permite leer este comentario encadenado; sin embargo, las ediciones que se apliquen se quitarán si el archivo se abre en una versión más reciente de Excel. Más información: https://go.microsoft.com/fwlink/?linkid=870924
Comentario:
    Revisados y Actualizados</t>
      </text>
    </comment>
    <comment ref="K104" authorId="0" shapeId="0" xr:uid="{19984BE8-A867-4FD2-87E9-22FBFDB93956}">
      <text>
        <r>
          <rPr>
            <sz val="11"/>
            <color theme="1"/>
            <rFont val="Aptos Narrow"/>
            <family val="2"/>
            <scheme val="minor"/>
          </rPr>
          <t>Emmanuel Oviedo S.:
Por medio de la presente, certificamos que durante el mes de febrero no 
recibimos solicitudes para emisiones de certificados digitales para la firma 
electrónica, razón por la cual no aplica la producción correspondiente al referido 
indicador para el mes de febrero</t>
        </r>
      </text>
    </comment>
    <comment ref="E111" authorId="1" shapeId="0" xr:uid="{68223DBF-79CD-47B0-BBBA-6A52E1E63391}">
      <text>
        <r>
          <rPr>
            <sz val="11"/>
            <color theme="1"/>
            <rFont val="Aptos Narrow"/>
            <family val="2"/>
            <scheme val="minor"/>
          </rPr>
          <t>Conferencias Poder Judicial:
no depende del area</t>
        </r>
      </text>
    </comment>
  </commentList>
</comments>
</file>

<file path=xl/sharedStrings.xml><?xml version="1.0" encoding="utf-8"?>
<sst xmlns="http://schemas.openxmlformats.org/spreadsheetml/2006/main" count="2420" uniqueCount="1442">
  <si>
    <t xml:space="preserve"> </t>
  </si>
  <si>
    <t>ADMINISTRACIÓN GENERAL DEL SERVICIO JUDICIAL</t>
  </si>
  <si>
    <t>DIRECCIÓN DEL SERVICIO JUDICIAL Y OPERACIONES</t>
  </si>
  <si>
    <t>Codificación</t>
  </si>
  <si>
    <t>Renglón de Planificación</t>
  </si>
  <si>
    <t>Estructura/Responsable</t>
  </si>
  <si>
    <t>Producto / Descripción</t>
  </si>
  <si>
    <t>Unidad de Medida</t>
  </si>
  <si>
    <t>Entregable/Medio de Verificación</t>
  </si>
  <si>
    <t>Meta Anual</t>
  </si>
  <si>
    <t>Enero</t>
  </si>
  <si>
    <t>Febrero</t>
  </si>
  <si>
    <t>Marzo</t>
  </si>
  <si>
    <t>Abril</t>
  </si>
  <si>
    <t>Mayo</t>
  </si>
  <si>
    <t>Junio</t>
  </si>
  <si>
    <t>Julio</t>
  </si>
  <si>
    <t>Agosto</t>
  </si>
  <si>
    <t>Septiembre</t>
  </si>
  <si>
    <t>Octubre</t>
  </si>
  <si>
    <t>Noviembre</t>
  </si>
  <si>
    <t>Diciembre</t>
  </si>
  <si>
    <t>Unidad Responsable</t>
  </si>
  <si>
    <t>Involucrados</t>
  </si>
  <si>
    <t>ID</t>
  </si>
  <si>
    <t>P</t>
  </si>
  <si>
    <t>L</t>
  </si>
  <si>
    <t>E</t>
  </si>
  <si>
    <t>Gestión de Atención al Usuario Presencial</t>
  </si>
  <si>
    <t>Porcentaje de depósito de recibidos en los Centros de Servcios Secretariales del total de depósitos presenciales (excluyendo Juzgado de Paz y sedes sin CSS)</t>
  </si>
  <si>
    <t>BI/Base de Datos de solicitudes recibidas a nivel nacional.</t>
  </si>
  <si>
    <t>Gerencia de Atención Presencial</t>
  </si>
  <si>
    <t>1. Tribunales 
2. Unidad de Digitalización de la Gerencia de Gestión Documental
3.Gerencia de Control de Gestión
4.Gerencia de Base Datos/ Gerencia de Seguridad de la Información</t>
  </si>
  <si>
    <t>Son los servicios que se prestan de manera presencial en los Centros de Servicios Secretariales.</t>
  </si>
  <si>
    <t>Resultado</t>
  </si>
  <si>
    <t>Facilitar el acceso del usuario a servicios del ambito judicial promoviendo la eficiencia, transparencia, trazabilidad de las operaciones y homogeneidad de la atención.</t>
  </si>
  <si>
    <t>Actividad</t>
  </si>
  <si>
    <t>1. Presentación de solicitud del usuario.</t>
  </si>
  <si>
    <t>Porcentaje de satisfacción de los usuarios sobre la atención recibida.</t>
  </si>
  <si>
    <t>2.Registro de solicitud.</t>
  </si>
  <si>
    <t>3. Consulta datos e informaciones.</t>
  </si>
  <si>
    <t>4. Procesamiento datos.</t>
  </si>
  <si>
    <t>Porcentaje de cumplimiento de protocolos de servicio en sedes priorizadas.</t>
  </si>
  <si>
    <t>5. Actualización datos.</t>
  </si>
  <si>
    <t>6. Satisfacción de petición a solicitud.</t>
  </si>
  <si>
    <t>Registro de Presentación de Penados de Un Proceso Penal</t>
  </si>
  <si>
    <t>Porcentaje de usuarios registrados del total que se presentan en el centro de servicios secretariales para fines de registro de acusados.</t>
  </si>
  <si>
    <t>Control de registro de Acusados de un Proceso Penal.</t>
  </si>
  <si>
    <t>1. Tribunales de Ejecución de la Pena.
2. Acusados con medida de coerción de presentación periódica ante el juez.</t>
  </si>
  <si>
    <t>Es el registro de los(as) usuarios(as) que tienen una condena y por decisión del juez de ejecución de la pena, debe dar cumplimiento a orden de presentación periódica ante el juez.</t>
  </si>
  <si>
    <t>1. Orientación al Servicio de Firma de Penado</t>
  </si>
  <si>
    <t>2. Registro de datos del penado.</t>
  </si>
  <si>
    <t>Servicio Atención al Usuario Multicanal</t>
  </si>
  <si>
    <t>Porcentaje de incidencias de disponibilidad de plataformas de servicio reportadas en tiempo</t>
  </si>
  <si>
    <t>1 - BI de atención multicanal o Reporte de desempeño de telefonía
2 - Reporte de desempeño de correo electrónicos
3 - Reporte de desempeño de chat.
4- Capturas de Pantallas de BI de Encuestas de Satisfación</t>
  </si>
  <si>
    <t>Usuarios del Sistema de Justicia</t>
  </si>
  <si>
    <t>Atender y dar respuesta a las solicitudes de información y soporte de los usuarios del Poder Judicial, por las vías que estos hayan elegido: telefónica chat, correo electrónico.</t>
  </si>
  <si>
    <t>1- Porcentaje de solicitudes de información respondida a tiempo, según el acuerdo de servicio de cada canal( Tel. 20 Segundos/Chat 30 segundos/ Correo electrónico 60 min.), del total de solicitudes recibidas del mes.</t>
  </si>
  <si>
    <t>Facilitar el acceso del usuario a servicios ampliando los canales de información y comunicación.</t>
  </si>
  <si>
    <t>1. Recepción de Solicitud de información (Correo, Chat, llamada telefónica)</t>
  </si>
  <si>
    <t>2. Búsqueda de respuesta en sistemas / Registro de QRSD/ Registro de problemas de plataformas de usuarios.</t>
  </si>
  <si>
    <t>2- Porcentaje de respuestas satisfechas y muy satisfechas sobre el total de respuestas de satisfacción general</t>
  </si>
  <si>
    <t>3. Respuesta al usuario.</t>
  </si>
  <si>
    <t>Gestión de Solución a Reclamaciones</t>
  </si>
  <si>
    <t>1 - Porcentaje de reclamos gestionados (solucionado, asignado al centro de contacto,remitido al tribunal, pendiente de respuesta del tribunal o escalados el Juez Coordinador) del total de reclamaciones con 2 dias laborables de recibidas en el CAT.</t>
  </si>
  <si>
    <t>Matriz de seguimiento</t>
  </si>
  <si>
    <t>Gerencia de Tramitación/Centro de Apoyo a Tribunales</t>
  </si>
  <si>
    <t>Gestionar en los tribunales las reclamaciones presentadas por los usuarios, a través de cualquier vía o canal, con la finalidad de brindar una solución oportuna para los usuarios.   Definición Reclamo: petición o demanda que un(a) usuario(a) plantea con el objetivo de expresar un incumplimiento del servicio acordado, siempre y cuando esté asociado con un caso.</t>
  </si>
  <si>
    <t>Agiliza la respuesta a los reclamos de los usuarios sobre sus trámites en los tribunales de acuerdo a las normativas.</t>
  </si>
  <si>
    <t>1. Recepción de reclamos</t>
  </si>
  <si>
    <t>2 - Porcentaje de reclamos esclalados al juez coordinador del total de reclamos con estatus abierto y con más de 15 días de recibidos por el CAT.</t>
  </si>
  <si>
    <t>2. Depuración de reclamos</t>
  </si>
  <si>
    <t xml:space="preserve">3. Seguimiento del reclamo con los tribunales </t>
  </si>
  <si>
    <t>4. Solución (Tramitación) de reclamos</t>
  </si>
  <si>
    <t>Gestión de Normalización de trámites</t>
  </si>
  <si>
    <t>%  asuntos solucionados /Total de asuntos con dilación gestionados en el mes.</t>
  </si>
  <si>
    <t>Base de datos y tablero de monitoreos</t>
  </si>
  <si>
    <t>Tribunales</t>
  </si>
  <si>
    <t xml:space="preserve">Gestionar la normalización de los trámites en el sistema de gestión de casos, con la finalidad de  asegurar que los datos de los tramites en el sistema de gestión de casos estén completos, correctos y actualizados. Asistiendo así a la reducción de los tramites en mora judicial, con más de 6 meses y pendientes de normalizar en los tribunales a nivel nacional. </t>
  </si>
  <si>
    <t>Disponer del sistema de gestión de casos actualizado, sin errores ni inexactitudes.</t>
  </si>
  <si>
    <t>1. Recepción y validación de las solicitudes identificadas de distintas áreas.</t>
  </si>
  <si>
    <t xml:space="preserve">2. Clasificar, priorizar y asignar </t>
  </si>
  <si>
    <t>3. Seguimiento en los tribunales para la normalización de los trámites.</t>
  </si>
  <si>
    <t xml:space="preserve">4. Respuesta al área solicitante. </t>
  </si>
  <si>
    <t>Asistencia a la elaboración de proyectos de decisiones judiciales</t>
  </si>
  <si>
    <t xml:space="preserve">% de proyectos decisiones remitidas al juez por el Centro de Apoyo Jurisdicional en función del total de asuntos asignados. </t>
  </si>
  <si>
    <t>Base de datos y tablero.
Informe mensual de ejecución del plan de descongestión.</t>
  </si>
  <si>
    <t>Asistencia en la optimización de las operaciones jurisdicionales para la elaboración de proyectos de decisiones, de tribunales que requieran colaboración debido a la capacidad operativa.</t>
  </si>
  <si>
    <t>Favorecer la puesta al día de los tribunales que experimentan dificultades en sus operaciones a nivel nacional</t>
  </si>
  <si>
    <t xml:space="preserve">1. Entrada/registro de requerimiento de apoyo a tribunales </t>
  </si>
  <si>
    <t>Grado de satisfacción de los jueces con los proyectos de decisiones entregados.</t>
  </si>
  <si>
    <t>Encuesta de satisfacción de jueces al respecto de los proyectos de decisiones</t>
  </si>
  <si>
    <t xml:space="preserve">2. Diagnostico de la condición del tribunal (Visita y levantamiento de la situación) </t>
  </si>
  <si>
    <t xml:space="preserve">3. Identificación de la Estrategia/ Plan de Acción/Descongestión </t>
  </si>
  <si>
    <t xml:space="preserve">4. Ejecución del Plan de Acción / Descongestión del tribunal </t>
  </si>
  <si>
    <t xml:space="preserve">5. Evaluación y cierre del Plan de descongestión del tribunal </t>
  </si>
  <si>
    <t>Digitaliazación de documentos</t>
  </si>
  <si>
    <t>1 - Porcentaje de documentos digitalizados del total de solicitudes con 3 días laborables de recibidas.</t>
  </si>
  <si>
    <t>1 - Tablero de digitalizacion en PowerBI 
2 - Tablero manual de solicitudes de devolución de expedientes</t>
  </si>
  <si>
    <t>Gerencia Gestión Documental</t>
  </si>
  <si>
    <t>1. Tribunales   
2. Centro de Contacto</t>
  </si>
  <si>
    <t>Tratamiento documental que se le realiza a los expedientes judiciales luego de recibidos por la institución o ser producidos por la misma.</t>
  </si>
  <si>
    <t>Garantizar la disponibilidad, conservación y acceso oportuno a las informaciones de los documentos judiciales.</t>
  </si>
  <si>
    <t>1. Custodia, control y conservación de expediente</t>
  </si>
  <si>
    <t>2 - Porcentaje de documentos entregados en físico dentro de 4 días laborables luego de recibida la solicitud del tribunal.</t>
  </si>
  <si>
    <t>2. Digitalización</t>
  </si>
  <si>
    <t>3. Transferencia /descargo/ traslado de documentos físicos</t>
  </si>
  <si>
    <t>4. Valoración y Expurgo de documento.</t>
  </si>
  <si>
    <t>Gestión de Documentos Físicos</t>
  </si>
  <si>
    <t>Gestión de Compensación de Pago Alguacil por Notificación</t>
  </si>
  <si>
    <t>Solicitudes de Pago de alguaciles tramitados vs total de lotes generados desde el 26 del mes anterior al 25 del mes en curso.</t>
  </si>
  <si>
    <t>Control de pagos de alguaciles</t>
  </si>
  <si>
    <t>Gerencia de Citaciones y Notificaciones</t>
  </si>
  <si>
    <t>1-Dirección Financiera
2-Contraloria General del Poder Judicial
3-Alguaciles</t>
  </si>
  <si>
    <t>Consiste en la preparación de toda la documentación necesaria para la realización de los pagos a los alguaciles que realizan los servicios de citaciones y notificaciones.</t>
  </si>
  <si>
    <t>1. Preparación de expediente</t>
  </si>
  <si>
    <t>2. Seguimiento al recibido conforme de las solicitudes de Pago</t>
  </si>
  <si>
    <t>3. Tramitación de solicitud de Pago</t>
  </si>
  <si>
    <t>Servicio de Citaciones y Notificaciones</t>
  </si>
  <si>
    <t>1 - Porcentaje de las citaciones efectuadas en el mes vs las solicitadas en el mes.</t>
  </si>
  <si>
    <t>Matrices de CCN</t>
  </si>
  <si>
    <t xml:space="preserve">Ciudadanos que participan en las audiencias. </t>
  </si>
  <si>
    <t>Consiste en entregar la convocatoria de audiencias a las partes a comparecer.</t>
  </si>
  <si>
    <t>Asegurar la recepcion, tramitación y devolución de constancia de notificaciones y citaciones judiciales al tribunal, facilitando así el desarrollo de audiencias e inicio de plazos procesales.</t>
  </si>
  <si>
    <t>1. Recepción de requerimiento</t>
  </si>
  <si>
    <t>2. Asignación y Ejecución del requerimiento de los requerimientos</t>
  </si>
  <si>
    <t xml:space="preserve">3. Asignación y ejecución de actos / Telegrama / oficios al alguacil/notificador/mensajería.    </t>
  </si>
  <si>
    <t>2 - Porcentaje de las notificaciones efectuadas de las solicitadas.</t>
  </si>
  <si>
    <t>4.  Seguimiento a los actos asignados</t>
  </si>
  <si>
    <t>5. Recepción y digitalización de constancia</t>
  </si>
  <si>
    <t>6. Remisión de constancia al tribunal</t>
  </si>
  <si>
    <t>Monitoreos a la Operación en Tribunales</t>
  </si>
  <si>
    <t>Cantidad de informes de monitoreos aplicados a la operación en tribunales</t>
  </si>
  <si>
    <t>Informes de monitoreos aplicados a la operación en tribunales</t>
  </si>
  <si>
    <t>Gerencia de Control de Gestión</t>
  </si>
  <si>
    <t>1. Dirección de Carrera
2. Jueces y coordinadores</t>
  </si>
  <si>
    <t>Aplicar monitoreos a la gestión operativa de cara a la prestación del servicio llevada a cabo en los diferentes tribunales en alineación a los indicadores definidos en el esquema de monitoreo centralizado, detectando cumplimientos y brechas en la operación.</t>
  </si>
  <si>
    <t>Las autoridades y jueces coordinadores dispopnen de informacion actualizada sobre las operaciones en los tribunales, facilitando la toma de decisiones.</t>
  </si>
  <si>
    <t>1. Monitoreo a los indicadores de atención por departamento judicial</t>
  </si>
  <si>
    <t>Porcentaje de criterios analizados de acuerdo con el enfoque definidos vs. el total de criterios demandados.</t>
  </si>
  <si>
    <t>2. Monitoreo a los indicadores de la operación en tribunales</t>
  </si>
  <si>
    <t>3. Presentación de resultados de atención y operación en tribunales</t>
  </si>
  <si>
    <t xml:space="preserve">4. Respuesta a solicitudes de la Inspectoría General </t>
  </si>
  <si>
    <t>Monitoreo de la Atención al Usuario</t>
  </si>
  <si>
    <t>1 - Informes mensuales con resultados de monitoreos a la atención</t>
  </si>
  <si>
    <t>1 - Informes mensuales con resultados de monitoreos a la atención
2 - Informes de resultados de encuesta de satisfacción de los usuarios</t>
  </si>
  <si>
    <t>Realizar monitoreos de cumplimiento de los indicadores de atención (tiempos, protocolos, espacio, etc) vigentes para la atención a los usuarios por las vías presencial y multicanal, así como medir su grado de satisfacción con la atención recibida.</t>
  </si>
  <si>
    <t>Porcentaje de monitoreos que evaluan los protocolos actuales</t>
  </si>
  <si>
    <t xml:space="preserve">1.  Medición de cumplimiento de protocolos de atención e indicadores (monitoreo) </t>
  </si>
  <si>
    <t>2 - Informes de resultados de encuesta de satisfacción de los usuarios</t>
  </si>
  <si>
    <t>2. Aplicación de Encuestas a Usuarios del Servicio</t>
  </si>
  <si>
    <t>3. Monitoreo y seguimiento a los indicadores DSJO</t>
  </si>
  <si>
    <t>muestra d</t>
  </si>
  <si>
    <t>Gestión de quejas, sugerencias, comentarios e incidencias del servicio</t>
  </si>
  <si>
    <t>Cantidad de quejas, sugerencias, comentarios e incidencias tramitado  vs Cantidad de quejas, sugerencias, comentarios e incidencias recibidos que apliquen del mes</t>
  </si>
  <si>
    <t>Base de datos y tablero de quejas</t>
  </si>
  <si>
    <t>Todas las áreas del Poder Judicial</t>
  </si>
  <si>
    <t>Seguimiento a las quejas, sugerencias y comentarios que ofrecen los usuarios sobre el servicio judicial, así como la tramitación a las áreas correspondientes.</t>
  </si>
  <si>
    <t>Asegurar que las quejas, sugerencias y comentarios de los usuarios sean recibidas por las areas competentes para su tratamiento.</t>
  </si>
  <si>
    <r>
      <rPr>
        <sz val="11"/>
        <color rgb="FF000000"/>
        <rFont val="Arial Narrow"/>
        <family val="2"/>
      </rPr>
      <t>Cantidad de quejas, sugerencias, comentarios e incidencias tramitado  en</t>
    </r>
    <r>
      <rPr>
        <sz val="11"/>
        <color rgb="FFE97132"/>
        <rFont val="Arial Narrow"/>
        <family val="2"/>
      </rPr>
      <t xml:space="preserve"> 2 días laborables</t>
    </r>
    <r>
      <rPr>
        <sz val="11"/>
        <color rgb="FF000000"/>
        <rFont val="Arial Narrow"/>
        <family val="2"/>
      </rPr>
      <t xml:space="preserve">  vs Cantidad de quejas, sugerencias, comentarios e incidencias recibidos que apliquen del mes</t>
    </r>
  </si>
  <si>
    <r>
      <rPr>
        <sz val="11"/>
        <color rgb="FF000000"/>
        <rFont val="Arial Narrow"/>
        <family val="2"/>
      </rPr>
      <t xml:space="preserve">1. Registro, tramitación y </t>
    </r>
    <r>
      <rPr>
        <strike/>
        <sz val="11"/>
        <color rgb="FF000000"/>
        <rFont val="Arial Narrow"/>
        <family val="2"/>
      </rPr>
      <t xml:space="preserve">monitoreo </t>
    </r>
    <r>
      <rPr>
        <sz val="11"/>
        <color rgb="FF000000"/>
        <rFont val="Arial Narrow"/>
        <family val="2"/>
      </rPr>
      <t>a las quejas, sugerencias y comentarios.</t>
    </r>
  </si>
  <si>
    <t>2. Análisis y tramitación de incidencias.</t>
  </si>
  <si>
    <t>Firma Digital y Electrónica</t>
  </si>
  <si>
    <t>1 - Porcentaje de credenciales de firma electrónica listas para entrega (entregada o no conectado) del total de solicitudes recibidas desde fecha de la última sesión de entrega de credencial del mes anterior hasta un día antes de la última sesion del mes actual (dias de sesiones martes y viernes).</t>
  </si>
  <si>
    <t>1 - Registro de datos para el acceso a Viafirma
2 - Matriz Viafirma Fortress unificada.</t>
  </si>
  <si>
    <t>Gerencia de Registro de Usuarios y Firma Digital</t>
  </si>
  <si>
    <t>Jueces, Juezas y Servidores</t>
  </si>
  <si>
    <t>Habilitar y dotar a Jueces, Juezas y Servidores (as) judiciales, de las credenciales para el uso de la firma electrónica. Así como también de los certificados digitales, a través de la Oficina Gubernamental de Tecnologías de la Información y Comunicación (OGTIC).</t>
  </si>
  <si>
    <t>Servidores judiciales y jueces/as disponen de capacidad para firmar documentos institucionales de manera electrónica.</t>
  </si>
  <si>
    <t>1. Habilitar credenciales de firma electronica para los Servidores Judiciales.</t>
  </si>
  <si>
    <t>2 - Porcentaje de solicitudes de certificados digitales remitidas la OGTIC (pendiente validar documentos, pendiente de acreditación, pendiente acreditación asistida, pendiente emisión de certificado, pendiente emisión de contrato, pendiente firma contrato, y certificados agregados) del total de solicitudes completadas por los servidores en el mes.</t>
  </si>
  <si>
    <t>2. Realizar solicitud de habilitacion de firma digital para los Servidores Judiciales.</t>
  </si>
  <si>
    <t>3. Realizar solicitud renovación de firma digital para los Servidores Judiciales.</t>
  </si>
  <si>
    <t>3 - Porcentaje solicitudes de renovación de certificados digitales remitidos a la OGTIC como mínimo de 5 días calendarios antes de su vencimiento (vencimiento 2 años luego de la emisión y solo aplica para Certificados Agregados  y Entregado TIC).</t>
  </si>
  <si>
    <t>4. Mantener actualizado el registro de los servidores judiciales autorizados para el uso de firma electrónica y Digital</t>
  </si>
  <si>
    <t>Asistencia a Registro de Usuarios</t>
  </si>
  <si>
    <t>1 - Porcentaje de atenciones para registro en Acceso Digital del total de solicitudes de asistencia recibidas por todos los canales de atención al mes.</t>
  </si>
  <si>
    <t>1 - Matriz Estadisticas de Registro de Usuario
2 - Matriz de Incidencias de registro de Usuarios</t>
  </si>
  <si>
    <t>Usuarios que demandan el servicio.</t>
  </si>
  <si>
    <t>Proceso realizado por los usuarios de manera autónoma, mediante el cual crea una cuenta o perfil para acceder a la plataforma acceso digital del Poder Judicial, con la cual podrá tramitar y consultar informaciones sobre los casos o expedientes.</t>
  </si>
  <si>
    <t>Facilitar a los usuarios el resgitro en la plataforma Acceso Digital.</t>
  </si>
  <si>
    <t>1. Tramitación al área de IT de incidencias de Registro de Usuarios</t>
  </si>
  <si>
    <t>2 - Porcentaje de incidencias de registro repondidas al usuario del total de incidencias con 3 días laborables de recibidas.</t>
  </si>
  <si>
    <t>2. Seguimiento a solución de incidencias</t>
  </si>
  <si>
    <t>3. Mantenimiento de actualizacion de usuarios en Acceso Digital</t>
  </si>
  <si>
    <t>4. Validación interna de entidades gubernamentales y juridicas registradas</t>
  </si>
  <si>
    <t xml:space="preserve">PLAN OPERATIVO ANUAL (POA) 2025 </t>
  </si>
  <si>
    <t>Estructura Responsable</t>
  </si>
  <si>
    <t>T1</t>
  </si>
  <si>
    <t>T2</t>
  </si>
  <si>
    <t>T3</t>
  </si>
  <si>
    <t>T4</t>
  </si>
  <si>
    <t>Porcentaje de depósito recibidos en los Centros de Servicios Secretariales del total de depósitos presenciales (excluyendo Juzgado de Paz y sedes sin CSS)</t>
  </si>
  <si>
    <t>Facilitar el acceso del usuario a servicios del ámbito judicial promoviendo la eficiencia, transparencia, continuidad del servicio, trazabilidad de las solicitudes y homogeneidad de la atención.</t>
  </si>
  <si>
    <t>Actividades</t>
  </si>
  <si>
    <t>Porcentaje de cumplimiento de tiempos de espera (30 mins.) en sedes controladas.</t>
  </si>
  <si>
    <t>Histórico de servicio de sistema de sistema Eflow</t>
  </si>
  <si>
    <t>-</t>
  </si>
  <si>
    <t>Porcentaje de solicitudes de información respondida a tiempo, según el acuerdo de servicio de cada canal( Tel. 20 Segundos/ Correo electrónico 60 min.), del total de solicitudes recibidas del mes.</t>
  </si>
  <si>
    <t>1 - BI de atención multicanal o Reporte de desempeño de telefonía
2 - Reporte de desempeño de correo electrónicos
3 - Reporte de desempeño de chat.
4- Capturas de Pantallas de BI de Encuestas de Satisfacción</t>
  </si>
  <si>
    <t>Porcentaje de respuestas satisfechas y muy satisfechas sobre el total de respuestas de satisfacción general.</t>
  </si>
  <si>
    <t>Porcentaje de reclamos gestionados del total de reclamaciones con 2 días laborables de recibidas en el Centro de Apoyo Tribunales.</t>
  </si>
  <si>
    <t>Porcentaje de reclamos escalados al juez coordinador del total de reclamos con estatus abierto y con más de 15 días de recibidos por el Centro de Apoyo Tribunales.</t>
  </si>
  <si>
    <t>Total asuntos solucionados Vs. Total de asuntos con dilación gestionados en el mes.</t>
  </si>
  <si>
    <t xml:space="preserve">% de proyectos decisiones remitidas al juez por el Centro de Apoyo Jurisdiccional en función del total de asuntos asignados. </t>
  </si>
  <si>
    <t>Asistencia en la optimización de las operaciones jurisdiccionales para la elaboración de proyectos de decisiones, de tribunales que requieran colaboración debido a la capacidad operativa.</t>
  </si>
  <si>
    <t>Informe de resultado de encuesta de satisfacción de jueces al respecto de los proyectos de decisiones</t>
  </si>
  <si>
    <t>Servicio de digitalización y préstamo de documentos físicos</t>
  </si>
  <si>
    <t>Porcentaje de solicitudes de digitalización en sedes judiciales realizadas en 3 días laborables a partir de la fecha de recepción de la solicitud.</t>
  </si>
  <si>
    <t xml:space="preserve">1 - Tablero de digitalización en PowerBI </t>
  </si>
  <si>
    <t>Garantizada la disponibilidad, conservación y acceso oportuno a las informaciones de los documentos judiciales.</t>
  </si>
  <si>
    <t>Porcentaje de documentos entregados en físico dentro de 4 días laborables luego de recibida la solicitud del tribunal.</t>
  </si>
  <si>
    <t>2 - Tablero manual de solicitudes de devolución de expedientes. Ver Modulo de signatura del SGDC</t>
  </si>
  <si>
    <t>Porcentaje de expedientes en archivo central  digitalizados en un plazo de 3 días laborables a partir de la solicitud (aplica solo a solicitudes cuyos expedientes han sido signaturados).</t>
  </si>
  <si>
    <t>Informe de solicitudes de digitalización de expedientes del archivo central</t>
  </si>
  <si>
    <t xml:space="preserve">Cantidad contenedores de expedientes signa turados/archivados y disponibles de la meta </t>
  </si>
  <si>
    <t>Reporte registro de signaturación o Plantilla de registro de signatura.</t>
  </si>
  <si>
    <t>Solicitudes de Pago de alguaciles tramitados vs. total de lotes generados desde el 26 del mes anterior al 25 del mes en curso.</t>
  </si>
  <si>
    <t>Porcentaje de las citaciones efectuadas en el mes vs las solicitadas en el mes.</t>
  </si>
  <si>
    <t>Matrices de CCN
Reporte Extraído de SGC, Módulo notificaciones</t>
  </si>
  <si>
    <t>Asegurar la recepción, tramitación y devolución de constancia de notificaciones y citaciones judiciales al tribunal, facilitando así el desarrollo de audiencias e inicio de plazos procesales.</t>
  </si>
  <si>
    <t>Porcentaje de las notificaciones efectuadas de las solicitadas.</t>
  </si>
  <si>
    <t>Cantidad de informes de monitoreos aplicados a la operación en tribunales.</t>
  </si>
  <si>
    <t>Informe de validaciones de indicadores</t>
  </si>
  <si>
    <t>Las autoridades y jueces coordinadores disponen de información actualizada sobre las operaciones en los tribunales, facilitando la toma de decisiones.</t>
  </si>
  <si>
    <t>Porcentaje de criterios analizados vs. total de criterios de acuerdo al enfoque definido.</t>
  </si>
  <si>
    <t>Informes mensuales con resultados de monitoreos a la atención</t>
  </si>
  <si>
    <t>1 - Informes mensuales con resultados de monitoreos a la atención
2 - Informes de resultados de encuesta de satisfacción de los usuarios"</t>
  </si>
  <si>
    <t>Realizar monitoreos de cumplimiento de los indicadores de atención (tiempos, protocolos, espacio, etc.) vigentes para la atención a los usuarios por las vías presencial y multicanal, así como medir su grado de satisfacción con la atención recibida.</t>
  </si>
  <si>
    <t>Contribución a la mejora de la calidad en la atención a través de la medición del cumplimiento de los protocolos de atención y la medición de la satisfacción de los usuarios del servicio.</t>
  </si>
  <si>
    <t>Informes de resultados de encuesta de satisfacción de los usuarios</t>
  </si>
  <si>
    <t>Cantidad de Informes entregados en la primera semana del mes siguiente al evaluado de los canales que apliquen.</t>
  </si>
  <si>
    <t>1 - Informes mensuales con resultados de monitoreos a la atención.
2 -Captura de pantalla del correo de remisión a la Gerencia de Multicanal.</t>
  </si>
  <si>
    <t>Porcentaje de usuarios encuestados vs. La muestra representativas prevista para los canales que apliquen.</t>
  </si>
  <si>
    <t>Informes de resultados de encuesta de satisfacción de los usuarios.</t>
  </si>
  <si>
    <t>Cantidad de quejas, sugerencias, comentarios tramitados  vs. Cantidad de quejas, sugerencias, comentarios recibidos que apliquen del mes</t>
  </si>
  <si>
    <t>Registro de quejas, sugerencias y comentarios positivos</t>
  </si>
  <si>
    <t>Repositorio disponible de las quejas, sugerencias y comentarios de los usuarios sean recibidas por las áreas competentes para su tratamiento.</t>
  </si>
  <si>
    <t>Porcentaje de quejas, sugerencias, comentarios tramitados en 2 días laborables vs Cantidad de quejas, sugerencias, comentarios  recibidos que apliquen del mes</t>
  </si>
  <si>
    <t>Porcentaje de credenciales de firma electrónica listas para entrega del total de solicitudes recibidas desde fecha de la última sesión de entrega de credencial del mes anterior hasta un día antes de la última sesión del mes actual (días de sesiones martes y viernes).</t>
  </si>
  <si>
    <t>1. Habilitar credenciales de firma electrónica para los Servidores Judiciales.</t>
  </si>
  <si>
    <t>Porcentaje de solicitudes de certificados digitales remitidas la OGTIC del total de solicitudes completadas por los servidores en el mes.</t>
  </si>
  <si>
    <t>2. Realizar solicitud de habilitación de firma digital para los Servidores Judiciales.</t>
  </si>
  <si>
    <t>Porcentaje de solicitudes de renovación de certificados digitales remitidos a la OGTIC como mínimo de 5 días calendarios antes de su vencimiento.</t>
  </si>
  <si>
    <t>Porcentaje de atenciones para registro en Acceso Digital del total de solicitudes de asistencia recibidas por todos los canales de atención al mes.</t>
  </si>
  <si>
    <t>1 - Matriz Estadísticas de Registro de Usuario
2 - Matriz de Incidencias de registro de Usuarios</t>
  </si>
  <si>
    <t>Facilitar a los usuarios el registro en la plataforma Acceso Digital.</t>
  </si>
  <si>
    <t>Porcentaje de incidencias tramitadas en 3 días laborables del total de incidencias reportadas que apliquen.</t>
  </si>
  <si>
    <t>3. Mantenimiento de actualización de usuarios en Acceso Digital</t>
  </si>
  <si>
    <t>4. Validación interna de entidades gubernamentales y jurídicas registradas</t>
  </si>
  <si>
    <t>DIRECCIÓN DE JUSTICIA INCLUSIVA</t>
  </si>
  <si>
    <t>Entrevistas Forenses</t>
  </si>
  <si>
    <t>Porcentaje de entrevistas agendadas sobre las entrevistas solicitadas del mes.</t>
  </si>
  <si>
    <t>Consolidado de entrevistas agendadas y solicitadas.</t>
  </si>
  <si>
    <t>Gerencia de Equidad y Poblaciones Vulnerables</t>
  </si>
  <si>
    <t>Coordinación general del funcionamiento de los centros de entrevista forense para víctimas y testigos en condición de vulnerabilidad.</t>
  </si>
  <si>
    <t>Proporcionar a los tribunales una declaración de víctimas y testigos.</t>
  </si>
  <si>
    <t>1.Tribunales penales y de familia contactan al Centro de Entrevista (vía teléfono o por escrito) para solicitar entrevista.</t>
  </si>
  <si>
    <t>Porcentaje de entrevistas realizadas de las agendadas (no aplican las suspendidas por razones ajenas al centro).</t>
  </si>
  <si>
    <t>Registro mensual de entrevistas</t>
  </si>
  <si>
    <t xml:space="preserve">2. Dia de la entrevista forense (Sala de Observación, Sala de Entrevista, Sala de Equipo, Áreas de Esperas (un victimario y otro la victima) </t>
  </si>
  <si>
    <t>3. Solicitud de pago por servicio prestado (a entrevistador/a forense (psicólogo/a)</t>
  </si>
  <si>
    <t>4. Monitoreo y seguimiento de los Centros de Entrevista</t>
  </si>
  <si>
    <t>Gestión del Observatorio de Justicia y Género</t>
  </si>
  <si>
    <t>Cantidad de novedades publicadas</t>
  </si>
  <si>
    <t>Lista de enlaces de documentos publicados en el observatorio.</t>
  </si>
  <si>
    <t xml:space="preserve">Publicación en el portal www.observatoriojusticiaygenero.gob.do referente al seguimiento a las sentencias, demás resoluciones judiciales nacionales e internacionales, estadísticas, estudios sobre tema derechos humanos. </t>
  </si>
  <si>
    <t>El público dispone de información actualizada en materia de género en la justicia a nivel nacional e internacional.</t>
  </si>
  <si>
    <t xml:space="preserve">1. Administración del Portal Web Observatorio de Justicia y Genero (Manual operativo) </t>
  </si>
  <si>
    <t>Porcentaje de respuesta del observatorio remitida en la fecha asignada al área correspondiente sobre solicitudes de informes institucionales.</t>
  </si>
  <si>
    <t xml:space="preserve">       Registro de respuestas a informes institucionales</t>
  </si>
  <si>
    <t xml:space="preserve">2. Analizar las decisiones judiciales jurisprudencia internacional (temas del Justicia y Genero) </t>
  </si>
  <si>
    <t xml:space="preserve">3.Analizar las decisiones judiciales jurisprudencia internacional (temas del Justicia y Genero) </t>
  </si>
  <si>
    <t>4. Diseño de Propuesta Legislativas</t>
  </si>
  <si>
    <t>Servicios de Mediación Judicial</t>
  </si>
  <si>
    <t>Cantidad de sesiones de mediación (grupales) realizadas.</t>
  </si>
  <si>
    <t>Estadísticas CMJ</t>
  </si>
  <si>
    <t>Gerencia de Métodos alternos</t>
  </si>
  <si>
    <t>Mecanismo de resolución de conflictos, voluntario y confidencial, a través del cual dos o más personas gestionan la solución de sus diferencias, con la intervención activa de un/a mediador(a) como tercero imparcial.</t>
  </si>
  <si>
    <t>Conflictos gestionados por un tercero a través de un proceso voluntario, que facilita el acceso a la justicia.</t>
  </si>
  <si>
    <t>Porcentaje de sesiones realizadas de las agendadas.</t>
  </si>
  <si>
    <t>1.  Recepción de los usuarios/as.</t>
  </si>
  <si>
    <t>Porcentaje de primera sesión agendada dentro de los primeros 15 días vs. total de nuevas solicitudes.</t>
  </si>
  <si>
    <t>Registro de agendas de  primeras sesiones</t>
  </si>
  <si>
    <t>2. Determinar mediabilidad del conflicto.</t>
  </si>
  <si>
    <t>3. Convocatoria (invitación al Centro de Mediación).</t>
  </si>
  <si>
    <t xml:space="preserve">4. Recepción y registro de las partes convocadas </t>
  </si>
  <si>
    <t>Fortalecimiento de Política Igualdad de Género del Poder Judicial</t>
  </si>
  <si>
    <t>Plan de trabajo de la Comisión Género</t>
  </si>
  <si>
    <t xml:space="preserve">1 - Plan de trabajo de la Comisión Género
</t>
  </si>
  <si>
    <t>Promover, difundir y sensibilizar sobre género, derechos de la mujer, violencia contra la mujer, entre otros, mediante la conmemoración de fechas alusivas a la temática, participación de la Comisión y Subcomisiones de Género del PJ en grupos de trabajo, actividades nacionales e internacionales; reuniones para planificar, medir y evaluar el trabajo del año de la Comisión y Subcomisiones de Género; participación de la Unidad de Género en comisiones, mesas interinstitucionales, comités propias de su área de trabajo.</t>
  </si>
  <si>
    <t>Transversalizada la perspectiva de género en el quehacer cotidiano en los/as operadores/as de justicia.</t>
  </si>
  <si>
    <t>1. Elaboración del plan de trabajo de la Comisión de Género.</t>
  </si>
  <si>
    <t>Rendición de cuentas de la Comisión de Género</t>
  </si>
  <si>
    <t>Informe final elaborado
(acciones programadas y a demanda ejecutadas)</t>
  </si>
  <si>
    <t>2. Seguimiento al plan elaborado.</t>
  </si>
  <si>
    <t>3. Coordinación de reuniones de la Comisión y Subcomisiones de género.</t>
  </si>
  <si>
    <t>4. Elaboración de informe de rendición de cuentas.</t>
  </si>
  <si>
    <t>5. Coordinación de evento para la rendición de cuentas.</t>
  </si>
  <si>
    <t>Sistema de monitoreo de la Política de igualdad de género elaborado.</t>
  </si>
  <si>
    <t>Instrumento de monitoreo de acciones por área.</t>
  </si>
  <si>
    <t>6. Participación en reuniones de las mesas interinstitucionales.</t>
  </si>
  <si>
    <t>SECRETARIA GENERAL DEL CONSEJO DEL PODER JUDICIAL</t>
  </si>
  <si>
    <t>Agenda del Consejo del Poder Judicial</t>
  </si>
  <si>
    <t>Total de agenda de sesiones CPJ publicadas.</t>
  </si>
  <si>
    <t>Agenda sesiones CPJ publicadas en Página Web institucional: https://poderjudicial.gob.do/consejo-del-poder-judicial/consultas-agenda/</t>
  </si>
  <si>
    <t>Secretaría General del Consejo del Poder Judicial</t>
  </si>
  <si>
    <t>Documento que se levanta a partir de cada sesión del Consejo del Poder Judicial con las decisiones deliberadas por el mismo.</t>
  </si>
  <si>
    <t>Organizados los temas que se van a tratar en las sesiones ordinarias y extraordinarias del Consejo del Poder Judicial</t>
  </si>
  <si>
    <t>Porcentaje de agenda de sesiones CPJ publicadas.</t>
  </si>
  <si>
    <t xml:space="preserve">1. Recepción de solicitudes de temas de los órganos de apoyo operativo </t>
  </si>
  <si>
    <t xml:space="preserve">2. Reunión preparatoria para sesión ordinaria </t>
  </si>
  <si>
    <t>3. Gestión de firma y convocatoria de la agenda de la sesión</t>
  </si>
  <si>
    <t>4. Publicación de la Agenda en la Página Web del Poder Judicial</t>
  </si>
  <si>
    <t>Acta del Consejo del Poder Judicial</t>
  </si>
  <si>
    <t>Total de actas publicadas del total de actas con 2 días laborables de haber sido firmadas.</t>
  </si>
  <si>
    <t>Actas CPJ publicadas en Página Web institucional: https://poderjudicial.gob.do/consejo-del-poder-judicial/desiciones/consulta-actas/Captura de pantalla de flujo de viafirma.</t>
  </si>
  <si>
    <t>Documentada las decisiones e instrucciones del Consejo del Poder Judicial con miras a dar transparencia y fé pública.</t>
  </si>
  <si>
    <t>Porcentaje de actas publicadas en 2 días laborablles luego de haber sido firmadas.</t>
  </si>
  <si>
    <t>1. Redacción de propuesta de acta</t>
  </si>
  <si>
    <t>2. Verificación de votaciones / decisiones de los consejeros</t>
  </si>
  <si>
    <t xml:space="preserve">3. Gestión de firma de acta </t>
  </si>
  <si>
    <t>4. Notificación de las decisiones y publicación de actas</t>
  </si>
  <si>
    <t>Autos y Resoluciones Disciplinarias del Consejo del Poder Judicial</t>
  </si>
  <si>
    <t>Autos del Consejero de la Instrucción notificados / Total autos del Consejero de la Instrucción con 2 días laborables dictados y firmados.</t>
  </si>
  <si>
    <t>Relación de Autos disciplinarios notificados: SharePoint de la SG-CPJ</t>
  </si>
  <si>
    <t>Decisiones emanadas del Consejo del Poder Judicial como máxima autoridad de disciplina del Poder Judicial. Son el resultado final de los juicios disciplinarios  seguidos a los Jueces.</t>
  </si>
  <si>
    <t>Conocidas con fé pública de las decisiones disciplinarias aplicadas a jueces.</t>
  </si>
  <si>
    <t>Porcentaje Autos del Consejero de la Instrucción Preparatoria notificados en 2 días laborables luego de dictados y firmados.</t>
  </si>
  <si>
    <t>Relación de Autos disciplinarios notificados.</t>
  </si>
  <si>
    <t xml:space="preserve">1. Recepción del auto conclusivo de investigación de la Inspectoría General </t>
  </si>
  <si>
    <t xml:space="preserve">2. Redacción del auto del(la) consejero/a de la Instrucción Preparatoria </t>
  </si>
  <si>
    <t>3. Celebración de juicio disciplinario y redacción de resolución disciplinaria</t>
  </si>
  <si>
    <t xml:space="preserve">4. Publicación de la resolución disciplinaria </t>
  </si>
  <si>
    <t>Porcentaje de Resoluciones del Consejo del Poder Judicial notificadas con 3 días laborables luego de firmadas.</t>
  </si>
  <si>
    <t>Relación de Certifiaciones disciplinarias notificadas.</t>
  </si>
  <si>
    <t>Gestión de Certificaciones</t>
  </si>
  <si>
    <t>Total de certificaciones emitidas, a solicitud de usuarios/as</t>
  </si>
  <si>
    <t>Certificaciones emitidas: SharePoint de la SG-CPJ</t>
  </si>
  <si>
    <t xml:space="preserve">Constancia oficial de  las decisiones del Consejo del Poder Judicial tomadas en el ámbito administrativo y disciplinario, según aplique. </t>
  </si>
  <si>
    <t>Proporcionada a los usuarios información y fé pública respecto de las decisiones del Consejo del Poder Judicial</t>
  </si>
  <si>
    <t>Porcentaje de certificaciones emitidas vs. certificaciones solicitadas por los usuarios/as</t>
  </si>
  <si>
    <t>1. Recepción de solicitud</t>
  </si>
  <si>
    <t xml:space="preserve">2. Revisión del expediente administrativo objeto de la solicitud </t>
  </si>
  <si>
    <t>3. Gestión de firma </t>
  </si>
  <si>
    <t xml:space="preserve">4.  Entrega de certificación </t>
  </si>
  <si>
    <t>Resoluciones Administrativas del Consejo del Poder Judicial</t>
  </si>
  <si>
    <t>Total de resoluciones publicadas del total de resoluciones con 2 días laborables de haber sido firmadas.</t>
  </si>
  <si>
    <t>Resoluciones CPJ publicadas en Página Web institucional: https://poderjudicial.gob.do/consejo-del-poder-judicial/desiciones/resoluciones-del-consejo/</t>
  </si>
  <si>
    <t>Decisiones normativas orientadas a regular las labores administrativas y disciplinarias del Consejo del Poder Judicial.</t>
  </si>
  <si>
    <t>Proporcionada y puesta a disposición información sobre las decisiones normativas tomadas por el Consejo del Poder Judicial.</t>
  </si>
  <si>
    <t>Porcentaje de resoluciones publicadas en 2 días laborables de haber sido firmadas.</t>
  </si>
  <si>
    <t>1. Recepción de la propuesta de resolución</t>
  </si>
  <si>
    <t xml:space="preserve">2.  Aprobación en sesión ordinaria </t>
  </si>
  <si>
    <t>3. Gestión de firma y publicación</t>
  </si>
  <si>
    <t>INSPECTORIA GENERAL DEL CONSEJO DEL PODER JUDICIAL</t>
  </si>
  <si>
    <t>Inspecciones Ordinarias</t>
  </si>
  <si>
    <t>Cantidad de Inspecciones ejecutadas en general del plan de Inspecciones ordinarias.</t>
  </si>
  <si>
    <t>1 - Plan anual de inspecciones ordinarios
2 - Informes Inspecciones de ordinarias</t>
  </si>
  <si>
    <t>Gerencia de Prevención</t>
  </si>
  <si>
    <t>Consiste en realizar visitas de inspecciones a las dependencias judiciales para garantizar el cumplimiento de estándares y calidad en los servicios de administración de justicia. Implementar controles correctivos en las incidencias encontradas.</t>
  </si>
  <si>
    <t>Facilitar el cumplimiento de estándares y calidad en los servicios de administración de justicia.</t>
  </si>
  <si>
    <t>1. Plan anual de inspecciones ordinarias</t>
  </si>
  <si>
    <t>2. Inspecciones/trabajo de campo</t>
  </si>
  <si>
    <t>3. Elaboración y remisión de informes</t>
  </si>
  <si>
    <t>Porcentaje de levantamientos efectuados a tiempo  vs. levantamiento solicitados que vencen en el cuatrimestre</t>
  </si>
  <si>
    <t>Bitácora de solicitudes e informes</t>
  </si>
  <si>
    <t>1. Consolidación de informe para presentar al CPJ</t>
  </si>
  <si>
    <t>5. Seguimiento y Monitoreo de los hallazgos</t>
  </si>
  <si>
    <t xml:space="preserve">6. Informe de visita de conocimiento </t>
  </si>
  <si>
    <t>Levantamiento de Incidencias para la toma de decisiones</t>
  </si>
  <si>
    <t>Cantidad levantamientos efectuados antes del día 5 de cada mes.</t>
  </si>
  <si>
    <t xml:space="preserve">1 - Informes incidencias del mes
2 - Correo de remisión a la Dirección General de Asuntos de Carrera Judicial y retroalimentación de la incidencia                                      </t>
  </si>
  <si>
    <t>Recabar información sobre aspectos específicos del funcionamiento de la administración de justicia y impresiones de los usuarios sobre el grado de satisfacción a través de la consulta a los servidores judiciales y los usuarios.</t>
  </si>
  <si>
    <t>Facilitar el cumplimiento de estándares y calidad en los servicios de administración de justicia para cuestiones prioritarias puntuales</t>
  </si>
  <si>
    <t>2. Levantamiento de información/inspecciones /trabajo de campo</t>
  </si>
  <si>
    <t>Inspecciones Extraordinarias (Investigaciones Disciplinarias)</t>
  </si>
  <si>
    <t>Porcentaje de casos resueltos de acuerdo al plazo y al tipo (jueces 5 meses y oficiales y servidores 8 meses).</t>
  </si>
  <si>
    <t>Control de informes entregados (por la confidencialidad de la información no se remite el informe)</t>
  </si>
  <si>
    <t>Gerencia de Seguimiento a Casos</t>
  </si>
  <si>
    <t xml:space="preserve">La inspección extraordinaria (investigación disciplinaria) consiste en el conjunto de actuaciones o diligencias realizadas, a los fines de comprobar las acciones u omisiones que, de acuerdo con la normativa vigente, constituyan faltas disciplinarias imputables a jueces/zas, servidores judiciales administrativos y oficiales públicos. </t>
  </si>
  <si>
    <t>Identificar las irregularidades disciplinarias de los servidores judiciales para su posterior aplicación de sanción si aplica.</t>
  </si>
  <si>
    <t>Porcentaje de casos acogidos por el CPJ vs del total de casos decididos por el CPJ (durante el cuatrimestre)</t>
  </si>
  <si>
    <t>Matriz de relación de casos acogidos</t>
  </si>
  <si>
    <t xml:space="preserve">1. Recepción y registro de las denuncias </t>
  </si>
  <si>
    <t>2. Análisis de la denuncia y asignación del caso (Inspector/a)</t>
  </si>
  <si>
    <t>3. Elaborar el Plan de Investigación</t>
  </si>
  <si>
    <t>4. Investigación (desarrollo del Plan de Investigación)</t>
  </si>
  <si>
    <t>5. Juicio de Fondo (Participan el Inspector Litigante y el director de Inspectoría)</t>
  </si>
  <si>
    <t>DIRECCIÓN DE ANÁLISIS Y POLÍTICAS PÚBLICAS</t>
  </si>
  <si>
    <t>Creación y gestión de las herramientas de explotación de datos</t>
  </si>
  <si>
    <t>Tableros (creados y o modificados) que son validados vs. Solicitudes que aplican (viables) en un plazo de 20 días laborables.</t>
  </si>
  <si>
    <t>1 - Relación de solicitudes viables con fecha de entrega.
2 - Constancia de entrega.</t>
  </si>
  <si>
    <t>Gerencia de Inteligencia del Dato y Conocimiento</t>
  </si>
  <si>
    <t>Creación de tableros estratégicos y operativos de la gestión administrativa y judicial del Poder Judicial para la difusión de datos y generación de conocimiento.</t>
  </si>
  <si>
    <t>Se dispone de informaciones actualizadas que permiten un seguimiento efectivo orientado a la toma de decisiones.</t>
  </si>
  <si>
    <t>1. Solicitud de creación de la herramienta de explotación de dato.</t>
  </si>
  <si>
    <t>2. Creación y entrega de la herramienta de explotación de dato al área.</t>
  </si>
  <si>
    <t>3. Ronda de Validación.</t>
  </si>
  <si>
    <t>4. Entrega de herramienta al área y Publicación de información autorizada.</t>
  </si>
  <si>
    <t>5. Recepción de solicitud de actualización y análisis de la herramienta de explotación de dato por parte área.</t>
  </si>
  <si>
    <t>6. Implementación y entrega.</t>
  </si>
  <si>
    <t>Estudios y Análisis</t>
  </si>
  <si>
    <t xml:space="preserve"> Cantidad de estudios realizados.​</t>
  </si>
  <si>
    <t>Informe final firmado.</t>
  </si>
  <si>
    <t>Gerencia de Políticas Públicas</t>
  </si>
  <si>
    <t>Realización de estudios y análisis de políticas públicas sobre aspectos de la gestión judicial o de la sociedad dominicana.</t>
  </si>
  <si>
    <t>Resultados</t>
  </si>
  <si>
    <t>Se dispone de conocimientos técnicos sobre las problemáticas del sector justicia.</t>
  </si>
  <si>
    <t>1. Solicitud o planificación operativa anual.</t>
  </si>
  <si>
    <t xml:space="preserve"> Porcentaje de estudios presentados en los foros del observatorio.</t>
  </si>
  <si>
    <t>Ayuda Memoria.
Agenda del evento.</t>
  </si>
  <si>
    <t>2. Diseño del estudio.</t>
  </si>
  <si>
    <t>3. Realización del estudio o análisis.</t>
  </si>
  <si>
    <t>4. Comunicación, implementación y seguimiento.</t>
  </si>
  <si>
    <t>Encuestas de percepción</t>
  </si>
  <si>
    <t>Cantidad de encuestas realizadas.</t>
  </si>
  <si>
    <t>Informe firmado</t>
  </si>
  <si>
    <t>Contratación de servicios para diseño e implementación de  encuestas de percepción del poder judicial  dirigida a jueces, actores externos y población general y vulnerable.</t>
  </si>
  <si>
    <t>Conocer la percepción general respecto del Poder Judicial y de sus autoridades.</t>
  </si>
  <si>
    <t>1. Preparación de términos de referencia, diseño muestral esperado, formulario de preguntas.</t>
  </si>
  <si>
    <t>2. Contratación del servicio (Compras).</t>
  </si>
  <si>
    <t>3. Ejecución del servicio (revisión de los informes y retroalimentación y gestión continua).</t>
  </si>
  <si>
    <t>4. Informe final de la encuesta.</t>
  </si>
  <si>
    <t>5. Presentación al Consejo del Poder Judicial.</t>
  </si>
  <si>
    <t>Seguimiento Comisión de la Agenda Legislativa</t>
  </si>
  <si>
    <t>Porcentaje de opiniones e informes realizados y entregados a la Secretaría General de la Suprema Corte de Justicia del total de solicitudes que aplican y con 30 días laborables de recibidas  por Dirección de Análisis y Políticas Públicas.</t>
  </si>
  <si>
    <t xml:space="preserve">Correo de remisión de opiniones a la Secretaría General.
</t>
  </si>
  <si>
    <t>Dar seguimiento a las actividades del Congreso Nacional y emitir opiniones e informes a proyectos de ley solicitados por el Congreso Nacional que impactan el sistema de judicial, con la finalidad de que el Poder Judicial en un acto de transparencia y cumplimiento de una disposición constitucional de respuesta a dichas solicitudes para el buen curso de las iniciativas y proyectos de ley.</t>
  </si>
  <si>
    <t xml:space="preserve">Contribuir al debate del marco normativo del sistema de justicia. </t>
  </si>
  <si>
    <t>1. Evaluación de la solicitud por medio de criterios específicos.</t>
  </si>
  <si>
    <t>2. Creación y entrega de la opinión o informe para la Comisión de Agenda Legislativa de la SCJ.</t>
  </si>
  <si>
    <t>3. Validación con áreas competentes.</t>
  </si>
  <si>
    <t>4. Recepción de comentarios o actualizaciones.</t>
  </si>
  <si>
    <t>5. Presentación a la Comisión de Agenda Legislativa.</t>
  </si>
  <si>
    <t>6. Aprobación por parte del pleno de la Suprema Corte de Justicia.</t>
  </si>
  <si>
    <t>Publicaciones de artículos en el Observatorio del Poder Judicial</t>
  </si>
  <si>
    <t>Cantidad de Artículos publicados.​</t>
  </si>
  <si>
    <t>Link de contenido.</t>
  </si>
  <si>
    <t>El Observatorio del Poder Judicial es un espacio abierto y colaborativo de investigación creado por el Poder Judicial de la República Dominicana, como el objetivo de promover el intercambio y difusión de conocimientos con miras a mejorar la eficiencia y calidad del sistema judicial dominicano. Esta iniciativa podrá a disposición de la ciudadanía datos estadísticos del quehacer de la justicia, estudios, artículos y publicaciones relativas al ejercicio judicial dominicano. El Observatorio funcionará como el enlace de comunicación y discusión entre el Poder Judicial Dominicano y la ciudadanía, auspiciando la sinergia entre la rama judicial y el pueblo.</t>
  </si>
  <si>
    <t>Generar discusión y conocimiento en temas diversos de justicia.</t>
  </si>
  <si>
    <t>Porcentaje difusión por correo de los artículos publicados en el observatorio.</t>
  </si>
  <si>
    <t>Captura de pantalla de correos remitidos.</t>
  </si>
  <si>
    <t>1. Solicitud de carga de información.</t>
  </si>
  <si>
    <t>2. Publicaciones.</t>
  </si>
  <si>
    <t>3. Datos Abiertos.</t>
  </si>
  <si>
    <t>4. Espacio de discusión colaborativo.</t>
  </si>
  <si>
    <t>5. Monitoreo de métrica de tráfico del Observatorio.</t>
  </si>
  <si>
    <t>Memoria Anual del Poder Judicial</t>
  </si>
  <si>
    <t>Memoria publicada el 7 de enero.</t>
  </si>
  <si>
    <t>Link de la memoria institucional.</t>
  </si>
  <si>
    <t>Documento institucional contentivo de los logros alcanzados por el Poder Judicial durante el año, en el marco del día del Poder Judicial.</t>
  </si>
  <si>
    <t>Rendición de cuentas de las ejecutorias de un año de trabajo del Poder Judicial.</t>
  </si>
  <si>
    <t>1. Revisión de Diseño de Memoria.</t>
  </si>
  <si>
    <t>2. Recopilación de información.</t>
  </si>
  <si>
    <t>3. Análisis y procesamiento de información.</t>
  </si>
  <si>
    <t>4. Solicitud y validación de diseño gráfico a la Gerencia de Publicaciones.</t>
  </si>
  <si>
    <t>Informe acciones sobre tendencias mediáticas en el sistema de justicia</t>
  </si>
  <si>
    <t>Cantidad de informes remitidos al mes.</t>
  </si>
  <si>
    <t>Correo electrónico enviando informe a una autoridad del Poder Judicial.</t>
  </si>
  <si>
    <t>Elaboración de un informe analítico que monitorea narrativas mediáticas y percepciones públicas sobre el sistema de justicia, identificando tendencias, riesgos y oportunidades para la toma de decisiones estratégicas.</t>
  </si>
  <si>
    <t>Disponer de información estratégica, confiable y oportuna para anticipar escenarios comunicacionales, fortalecer la legitimidad institucional y apoyar la toma de decisiones basadas en evidencia.</t>
  </si>
  <si>
    <t>1. Solicitud de informaciones y noticias.</t>
  </si>
  <si>
    <t>2. Evaluación de las noticias de interés.</t>
  </si>
  <si>
    <t>3. Elaboración del Informe.</t>
  </si>
  <si>
    <t>4. Aprobación del informe.</t>
  </si>
  <si>
    <t>5. Remisión del informe de tendencias.</t>
  </si>
  <si>
    <t>HITO-Elaboración del Manual de Indicadores de Gestión</t>
  </si>
  <si>
    <t>HITO-Informe sobre avances del Poder Judicial del Primer Trimestre Publicado</t>
  </si>
  <si>
    <t>HITO-Informe sobre avances del Poder Judicial del Segundo Trimestre Publicado</t>
  </si>
  <si>
    <t>HITO-Informe sobre avances del Poder Judicial del  Tercer Trimestre Publicado</t>
  </si>
  <si>
    <t>DIRECCIÓN DE INFRAESTRUCTURA FÍSICA</t>
  </si>
  <si>
    <t>Gestión de Mobiliarios de Oficina</t>
  </si>
  <si>
    <t xml:space="preserve"> Gestión oportuna de compras de mobiliario planificado</t>
  </si>
  <si>
    <t>Plan de dotacion de mobiliario; cronograma de adquisición</t>
  </si>
  <si>
    <t>Gerencia de Diseño y Planificación de Infraestructura Física</t>
  </si>
  <si>
    <t>Consiste en el proceso de adquisición y fabricación de los mobiliarios solicitados por las diferentes sedes del Poder Judicial.</t>
  </si>
  <si>
    <t>Mejora en la condiciones de trabajo de los servidores judiciales, reduciendo los tiempos de respuesta en los requerimientos de mobiliarios.</t>
  </si>
  <si>
    <t>1. Levantamiento de necesidades.</t>
  </si>
  <si>
    <t>2. Gestión del presupuesto.</t>
  </si>
  <si>
    <t>Cantidad de mobiliario adquirido y/o fabricado por la Dir. Infraestructura Física.</t>
  </si>
  <si>
    <t>1 - Documento de recepción final de bienes, materiales servicios  y mantenimientos.
2 - Reporte de mantenimientos realizados.</t>
  </si>
  <si>
    <t>3. Gestión del proceso de compras.</t>
  </si>
  <si>
    <t>4. Supervisión de entrega.</t>
  </si>
  <si>
    <t>Gestión de Diseños Arquitectónicos</t>
  </si>
  <si>
    <t>Diseño de Planos para optimizacion de espacios</t>
  </si>
  <si>
    <t xml:space="preserve">Planos realizados </t>
  </si>
  <si>
    <t>Diseño y planificación de readecuaciones físicas en sedes judiciales, orientadas a crear espacios funcionales, modernos y adaptados a las necesidades operativas y de servicio del sistema de justicia.</t>
  </si>
  <si>
    <t>Espacios arquitectonicos optimizados para las diversas Sedes Judiciales</t>
  </si>
  <si>
    <t>1. Levantamiento de las necesidades</t>
  </si>
  <si>
    <t>2. Levantamiento arquitectonico</t>
  </si>
  <si>
    <t>3. Elaboracion de diseño arquitectónico</t>
  </si>
  <si>
    <t>4. Presetación de propuesta</t>
  </si>
  <si>
    <t>Gestión de Maquinarias y Equipos Electromecánicos</t>
  </si>
  <si>
    <t>Cantidad de solicitudes de mantenimientos y reparaciones preventivos e instalaciones de equipos  ejecutados  vs. respuesta a solicitudes programadas en el mes.</t>
  </si>
  <si>
    <t xml:space="preserve">1. Documento de recepción final de bienes, materiales servicios  y mantenimientos.
2. Reporte en Excel de los mantenimientos realizados con fecha de programación del servicio y estatus de ejecución </t>
  </si>
  <si>
    <t>Gerencia de Mantenimiento</t>
  </si>
  <si>
    <t>Consiste la ejecución de las reparaciones y/o mejoras planificadas para llevar a cabo en las maquinarias y equipos del Poder Judicial. Incluye mantenimientos de: plantas eléctricas, ascensores, inversores e instalaciones de aires acondicionados.</t>
  </si>
  <si>
    <t>Asegurar el bienestar de los servidores publicos y el correcto funcionamiento del servicio proporcionando unas condiciones de trabajo adecuadas.</t>
  </si>
  <si>
    <t>4. Instalación de equipos y maquinarias.</t>
  </si>
  <si>
    <t>Gestión de Mantenimientos de Planta Física</t>
  </si>
  <si>
    <t>Cantidad de mantenimientos y reparaciones correctivas efectuadas vs. respuesta a solicitudes programadas en el mes.</t>
  </si>
  <si>
    <t xml:space="preserve">1. Formulario de la gerencia de mantenimiento.
2. Documento reporte de Excel </t>
  </si>
  <si>
    <t>Consiste la ejecución de las reparaciones y mejoras que se determinen como prioritarias para llevar a cabo en la infraestructura física del Poder Judicial. Incluye mantenimientos de las áreas de: jardinería, pintura, plomería, ebanistería y electricidad.</t>
  </si>
  <si>
    <t>Asegurar el bienestar de los servidores publicos proporcionando unas condiciones de trabajo adecuadas.</t>
  </si>
  <si>
    <t>Porcentaje de solicitudes de mantenimientos preventivos  ejecutados.</t>
  </si>
  <si>
    <t>4. Ejecución del mantenimiento.</t>
  </si>
  <si>
    <t>Supervisión de Obras y Servicios Tercerizados</t>
  </si>
  <si>
    <t xml:space="preserve">Porcentaje de obras y/o readecuaciones tramitadas vs planificadas. </t>
  </si>
  <si>
    <t xml:space="preserve">1. Planificacion PACC (Obras y remozamientos)
2. Enlace del portal de compras
</t>
  </si>
  <si>
    <t>Gerencia de Ejecución de Proyectos de Infraestructura Física</t>
  </si>
  <si>
    <t>Coordinación y control técnico de obras de construcción, remodelación o acondicionamiento en sedes judiciales, garantizando calidad, cumplimiento y funcionalidad de la infraestructura.</t>
  </si>
  <si>
    <t>Optimizar el uso de los espacios fisicos, para la mejora de los servicios y operaciones en las sedes del Poder Judicial.</t>
  </si>
  <si>
    <t>Porcentaje de visitas semanales a obras en ejecución vs. número de obras en ejecución.</t>
  </si>
  <si>
    <t>Informes de visitas de supervisión</t>
  </si>
  <si>
    <t>2. Elaboración de planos.</t>
  </si>
  <si>
    <t>3. Gestión del presupuesto.</t>
  </si>
  <si>
    <t>4. Gestión del proceso de compras.</t>
  </si>
  <si>
    <t>5. Supervisión de obras.</t>
  </si>
  <si>
    <t>DIRECCIÓN DE TECNOLOGÍAS DE LA INFORMACIÓN Y LA COMUNICACIÓN</t>
  </si>
  <si>
    <t>Gestión de Solicitudes e Incidencias de Servicios Tics</t>
  </si>
  <si>
    <t>Total de Casos cerrados y resueltos que apliquen para el mes/ Total de casos recibidos del mes (con procesos de compras finalizados cuando aplique).</t>
  </si>
  <si>
    <t xml:space="preserve">Informe de gestión mensual de la DTI. (Sección de la gerencia) / Reporte de Incidencias con el registro de los servicios </t>
  </si>
  <si>
    <t>Gerencia de Servicios TIC</t>
  </si>
  <si>
    <t>Es un modelo de gestión basada en procesos, recursos tecnológicos y humanos, para prestar servicios técnicos y solución de incidencias de TICs.</t>
  </si>
  <si>
    <t>Herramientas tecnológicas prestadas de manera correcta.</t>
  </si>
  <si>
    <t>1. Recepción de Incidentes y/o Solicitudes.</t>
  </si>
  <si>
    <t>2. Diagnóstico.</t>
  </si>
  <si>
    <t>3. Resolución de la Incidencia.</t>
  </si>
  <si>
    <t>4. Seguimiento y Cierre.</t>
  </si>
  <si>
    <t>Gestión y Actualización de Equipos</t>
  </si>
  <si>
    <t xml:space="preserve">Porcentaje de equipos actualizados de acuerdo al Plan Anual de Compras de adquisiciones (PACC) </t>
  </si>
  <si>
    <t>1 - Plan de Implementación de equipos.
2 - Informe de gestión mensual de la DTI.  (Sección de la gerencia)</t>
  </si>
  <si>
    <t>Consiste en el proceso de adquisición / distribución o actualización de los equipos TICs para las diferentes sedes del Poder Judicial.</t>
  </si>
  <si>
    <t>Asegurar el funcionamiento correcto del servicio y las operaciones evitando las obsolecencias de los equipos.</t>
  </si>
  <si>
    <t>1. Evaluación de necesidades y condiciones de equipos tecnológicos.</t>
  </si>
  <si>
    <t>2. Adquisición y distribución de equipos tecnológicos.</t>
  </si>
  <si>
    <t>3. Gestión y configuración de equipos tecnológicos.</t>
  </si>
  <si>
    <t>Calidad de los Datos</t>
  </si>
  <si>
    <t>Porcentaje de procesos de normalizaciones  realizadas o atendidas con relación al total normalizaciones detectadas.</t>
  </si>
  <si>
    <t xml:space="preserve">Informe de gestión mensual de la DTI. (Sección de la gerencia)/ Documento de Excel con la cantidad de normalizaciones detectadas y atendidas </t>
  </si>
  <si>
    <t>Gerencia de Bases de Datos</t>
  </si>
  <si>
    <t>Consiste en todo el proceso de extracción de información de diversas fuentes de datos dentro de la institución para la creación de tableros de control y reportes.</t>
  </si>
  <si>
    <t xml:space="preserve">Garantizar que la información manejada sea precisa, consistente, confiable y útil para la toma de decisiones. </t>
  </si>
  <si>
    <t>1. Recepción del Requerimiento y Análisis del Requerimiento.</t>
  </si>
  <si>
    <t>Porcentaje de tableros de control y reportes realizados de los solicitados</t>
  </si>
  <si>
    <t>Informe de gestión mensual de la DTI. (Sección de la gerencia)</t>
  </si>
  <si>
    <t>2. Procesamiento y Explotación de datos.</t>
  </si>
  <si>
    <t>3. Cierre del Requerimiento.</t>
  </si>
  <si>
    <t>Admistración de Bases de Datos</t>
  </si>
  <si>
    <t>% Disponibilidad de Bases de Datos Sistemas Institucionales</t>
  </si>
  <si>
    <t>Informe de gestión mensual de la DTI. (Sección de la gerencia con la cantidad de BD actualizadas)</t>
  </si>
  <si>
    <t>Consiste en el proceso de gestión y mantenimiento de las diferentes bases de datos necesarias en el Poder Judicial.</t>
  </si>
  <si>
    <t xml:space="preserve">Disponibilida, confiabilidad e integridad de los datos </t>
  </si>
  <si>
    <t>2. Diseño y mantenimiento de la base de datos.</t>
  </si>
  <si>
    <t>Diseño y Desarrollo de Soluciones Tecnológicas</t>
  </si>
  <si>
    <t>Porcentaje de soluciones desarrolladas e implementadas vs. las solicitadas por las áreas. (que apliquen)</t>
  </si>
  <si>
    <t>1 -Roadmap Iniciativas 
2 - Informe de gestión mensual de la DTI. (Sección de la gerencia)</t>
  </si>
  <si>
    <t>Gerencia de Sistemas</t>
  </si>
  <si>
    <t>Consiste en diseñar y desarrollar sistemas tecnológicos para las diferentes áreas del Poder Judicial.</t>
  </si>
  <si>
    <t>Automatizar procesos, servicios y operaciones institucionales</t>
  </si>
  <si>
    <t>2. Asignación del Requerimiento.</t>
  </si>
  <si>
    <t>Porcentaje de salas con sistemas desarrollados de acuerdo al plan</t>
  </si>
  <si>
    <t>3. Desarrollo de la Solución/ Plataforma Tecnológica y Prueba de Calidad de Software.</t>
  </si>
  <si>
    <t>4. Pase a producción.</t>
  </si>
  <si>
    <t>5. Implementación.</t>
  </si>
  <si>
    <t>Mejoras-Actualización de Soluciones Tecnológicas</t>
  </si>
  <si>
    <t>Cantidad de ejecución del plan mantenimiento mensual de sotfware.</t>
  </si>
  <si>
    <t>1. Informe de gestión mensual de la DTI (Sección RFC).
2. Formulario de solicitud de cambio (RFC)</t>
  </si>
  <si>
    <t>Consiste en el mantenimiento y mejora continua de las diferentes soluciones tecnológicas del Poder Judicial.</t>
  </si>
  <si>
    <t>Garantizar la prestación y operaciones institucionales confome al plan de mantenimiento de software.</t>
  </si>
  <si>
    <t>3. Desarrollo de la solución/ Plataforma Tecnológica y Prueba de Calidad de Software.</t>
  </si>
  <si>
    <t>Gestión de la Nube</t>
  </si>
  <si>
    <t>% de disponibilidad del Sistema de Gestión de Casos (Overall).</t>
  </si>
  <si>
    <t>Informe de gestión mensual de la DTI. (Sección de la gerencia) /Reporte de disponibilidad Sistema Gestión de Casos</t>
  </si>
  <si>
    <t>Gerencia de Operaciones TIC</t>
  </si>
  <si>
    <t>Abarca todo el proceso de gestión que se lleva a cabo para mantener el catálogo de aplicaciones y servicios ofrecidos desde la nube a las diferentes áreas del Poder Judicial disponible en todo momento.</t>
  </si>
  <si>
    <t>Garantizar la disponibilidad del Ecosistema Digital del PJ</t>
  </si>
  <si>
    <t>1. Gestión de Servicios en la Plataforma de Microsoft (Office 365).</t>
  </si>
  <si>
    <t>2. Gestión de Servicios en la Plataforma de Microsoft Azure.</t>
  </si>
  <si>
    <t>Gestión de la Infraestructura Tecnológica</t>
  </si>
  <si>
    <t>% promedio de disponibilidad de servicios críticos.</t>
  </si>
  <si>
    <t>Informe de gestión mensual de la DTI. (Sección de la gerencia) / Reporte de disponibilidad Sistema Gestión de Casos</t>
  </si>
  <si>
    <t>Gestión del ciclo tecnológico de los Centros de Datos del Poder Judicial.</t>
  </si>
  <si>
    <t xml:space="preserve">Garantizar la disponibilidad de los Sistemas Críticos </t>
  </si>
  <si>
    <t>1. Gestión de los Centros de Datos.</t>
  </si>
  <si>
    <t>2. Gestión de los Servicios de telefonía y Conectividad a Internet.</t>
  </si>
  <si>
    <t>3. Administración de las Redes de Datos del Poder Judicial.</t>
  </si>
  <si>
    <t>Gestión de Seguridad de la Información</t>
  </si>
  <si>
    <t>Porcentaje de indicadores operativos que cumplen la meta vs. Cantidad de total de indicadores operativos.</t>
  </si>
  <si>
    <t xml:space="preserve">Informe de gestión mensual de la DTI. (Sección de la gerencia) / Reporte de excel con el total de tickets recibidos y cerrados del mes ) los que estan pedientes no aplican  </t>
  </si>
  <si>
    <t>Gerencia de Seguridad de la Información</t>
  </si>
  <si>
    <t>Consiste en las actividades relacionadas con la protección de la información digital del Poder Judicial. Contemplando la gestión de accesos e identidades, el fortalecimiento de la seguridad de la infraestructura tecnológica y los procesos de monitoreo y respuesta a incidentes cibernéticos.</t>
  </si>
  <si>
    <t>Porcentaje de incidentes de seguridad resueltos vs. los incidentes detectados.</t>
  </si>
  <si>
    <t xml:space="preserve">Fortalecimiento de seguridad de la información y respuesta efectiva a incidentes </t>
  </si>
  <si>
    <t>1. Monitoreo e Identificación de riesgos tecnológicos.</t>
  </si>
  <si>
    <t>Porcentaje de accesos mitigados vs. los accesos no autorizados.</t>
  </si>
  <si>
    <t>2. Gestión la Continuidad TIC (Operaciones TIC).</t>
  </si>
  <si>
    <t>3. Respuesta a Incidentes.</t>
  </si>
  <si>
    <t>4. Cumplimiento Normativo de Seguridad de la Información.</t>
  </si>
  <si>
    <t>5. Gestión de identidades y accesos.</t>
  </si>
  <si>
    <t>6. Seguridad de la infraestructura tecnológica.</t>
  </si>
  <si>
    <t>DIRECCIÓN DE COMUNICACIÓN ESTRATÉGICA</t>
  </si>
  <si>
    <t>Campañas de comunicación institucional realizadas</t>
  </si>
  <si>
    <t>Cantidad de reportes de contenido estratégico  de las campañas publicados.</t>
  </si>
  <si>
    <t>Documento en Word con un hipervínculo a la carpeta del drive con las notas de prensa y los boletines realizados.</t>
  </si>
  <si>
    <t>Gerencia de Comunicación Digital</t>
  </si>
  <si>
    <t>Creación y difusión de contenido estratégico de comunicación institucional/jurisdiccional adaptado a los diversos públicos y plataformas de comunicación.</t>
  </si>
  <si>
    <t>Diversos públicos tienen conocimiento del rol y actualidad del Poder Judicial.</t>
  </si>
  <si>
    <t>1. Recepción de hitos.</t>
  </si>
  <si>
    <t>Porcentaje de usuarios únicos que ven las campañas digitales.</t>
  </si>
  <si>
    <t>Reporte de rendimiento mensual</t>
  </si>
  <si>
    <t>2. Creación de contenido.</t>
  </si>
  <si>
    <t>Alcance (cantidad de medios)  promedio de las campañas de comunicación en medios tradicionales.</t>
  </si>
  <si>
    <t>Reporte publicaciones de noticias propias</t>
  </si>
  <si>
    <t>3. Publicación del contenido.</t>
  </si>
  <si>
    <t>4. Seguimiento, monitoreo y evaluación.</t>
  </si>
  <si>
    <t>Gestión de eventos y conferencias para los medios de comunicación realizados</t>
  </si>
  <si>
    <t>Porcentaje de montajes de actos realizados de los planificados.</t>
  </si>
  <si>
    <t>Calendario en Excel de Actos oficiales, PPT con los actos realizados.</t>
  </si>
  <si>
    <t>Consiste en todo el proceso de producción logística, coordinación y obtención de recursos para preparar eventos institucionales.</t>
  </si>
  <si>
    <t>Los medios de comunicación están al tanto de las iniciativas del Poder Judicial.</t>
  </si>
  <si>
    <t>Número de encuentros mensuales con medios de comunicación</t>
  </si>
  <si>
    <t>1. Elaborar plan de los actos oficiales del Poder Judicial.</t>
  </si>
  <si>
    <t>2. Coordinación con medios de comunicación para difusión de actos oficiales institucionales.</t>
  </si>
  <si>
    <t>3. Coordinación con departamentos judiciales para actos oficiales institucionales.</t>
  </si>
  <si>
    <t>Promedio de 7 medios de comunicación que participan en los encuentros.</t>
  </si>
  <si>
    <t>Reporte de publicaciones de Justicia y Medios</t>
  </si>
  <si>
    <t>1er Encuentro del programa de relacionamiento con los medios de comunicación y El Poder Judicial.</t>
  </si>
  <si>
    <t>2do Encuentro del programa de relacionamiento con los medios de comunicación y El Poder Judicial.</t>
  </si>
  <si>
    <t>3er Encuentro del programa de relacionamiento con los medios de comunicación y El Poder Judicial.</t>
  </si>
  <si>
    <t>Celebración del Día del Poder Judicial</t>
  </si>
  <si>
    <t>Gestión de la Comunicación Interna</t>
  </si>
  <si>
    <t>Porcentaje de comunicaciones realizadas de las aprobadas del mes.</t>
  </si>
  <si>
    <t>Reporte de evidencias de comunicaciones aprobadas vs enviadas</t>
  </si>
  <si>
    <t>Gerencia de la Comunicación Interna</t>
  </si>
  <si>
    <t>Inicia con la solicitud o identificación de la necesidad de comunicación interna, incluye la planificación, diseño de la comunicación y puesta en marcha de acciones de divulgación; finaliza con la recepción de la información por parte del destinatario.</t>
  </si>
  <si>
    <t>Jueces/as y servidores tienen conocimiento de las iniciativas y logros de la Institución Poder Judicial, fortaleciendo el sentido de pertenencia.</t>
  </si>
  <si>
    <t>Porcentaje de comunicaciones realizadas sobre las solicitadas y que aplican del mes.</t>
  </si>
  <si>
    <t xml:space="preserve">Reporte de evidencias de comunicaciones aprobadas vs enviadas
Excel estadistico de ingreso de solicitudes y ejecutado  </t>
  </si>
  <si>
    <t>1. Recepción de la solicitud.</t>
  </si>
  <si>
    <t>2. Preparar contenido de la publicación.</t>
  </si>
  <si>
    <t>3. Diseño de Arte.</t>
  </si>
  <si>
    <t>4. Publicación/Difusión de comunicaciones.</t>
  </si>
  <si>
    <t xml:space="preserve">5. Administrar las interacciones de los canales de comunicación interna. </t>
  </si>
  <si>
    <t>6. Monitoreo de alcance de Publicación/Difusión de comunicaciones.</t>
  </si>
  <si>
    <t>HITO-Lanzamiento del Programa de Embajadores</t>
  </si>
  <si>
    <t>HITO-Congreso Internacional de Comunicación Judicial</t>
  </si>
  <si>
    <t>HITO-Diseño y plan de comunicación del evento del Día del Poder Judicial 2026</t>
  </si>
  <si>
    <t>HITO-Estrategia conferencia del Poder Judicial</t>
  </si>
  <si>
    <t>DIRECCIÓN DE PRODUCCIÓN E IDENTIDAD INSTITUCIONAL</t>
  </si>
  <si>
    <t>Diagramación de Publicaciones</t>
  </si>
  <si>
    <t>Porcentaje de requerimientos diagramados dentro de fecha compromiso vs los solicitados.</t>
  </si>
  <si>
    <t xml:space="preserve">Reporte mensual con la fecha de solicitud recibida y fecha de compromiso despachada </t>
  </si>
  <si>
    <t>Gerencia de Producción</t>
  </si>
  <si>
    <t>Consiste en ordenar y distribuir los contenidos que integran las páginas que componen una publicación (libros, revistar, brochures, etc.) impresos o digitales</t>
  </si>
  <si>
    <t>Productos alineados con la imagen institucional.</t>
  </si>
  <si>
    <t>1. Recepción de la información.</t>
  </si>
  <si>
    <t>2. Digitación de la información.</t>
  </si>
  <si>
    <t>3. Verificación y corrección.</t>
  </si>
  <si>
    <t>4. Diagramación.</t>
  </si>
  <si>
    <t>5. Revisión y validación de diagramación.</t>
  </si>
  <si>
    <t>6. Preparación publicación.</t>
  </si>
  <si>
    <t>Diseño Gráfico</t>
  </si>
  <si>
    <t>Porcentaje de requerimientos realizados dentro de fecha compromiso vs los solicitados.</t>
  </si>
  <si>
    <t>Creación de todo tipo de línea gráfica o diseño individual que sea requerido en cualquiera de las áreas del Poder Judicial o sus dependencias, estos pueden requerirse impresos o digitales entregables solicitados por las áreas.</t>
  </si>
  <si>
    <t>Asegurada la coherencia de la estética y los mensajes con la identidad institucional.</t>
  </si>
  <si>
    <t>2. Creación de las propuestas de arte.</t>
  </si>
  <si>
    <t>3. Corrección de arte.</t>
  </si>
  <si>
    <t>4. Validación de las propuestas por área solicitante.</t>
  </si>
  <si>
    <t>5. Preparación de arte final.</t>
  </si>
  <si>
    <t>6. Validación de resguardo de marca.</t>
  </si>
  <si>
    <t>Gestión de Páginas Web</t>
  </si>
  <si>
    <t>Porcentaje de páginas creadas y actualizaciones realizadas en tiempo acordado vs. las solicitudes recibidas.</t>
  </si>
  <si>
    <t xml:space="preserve">1 - Reporte mensual en Excel de las Paginas Webs desarrolladas (fechas de solicitud, fechas de creación, nombre y enlace de las páginas desarrolladas)  
2 - Reporte por tipo de trabajo con la fecha de solicitud recibida y fecha de compromiso despachada </t>
  </si>
  <si>
    <t>Gerencia de Difusión Web</t>
  </si>
  <si>
    <t>Consiste en Crear, desarrollar, mantener y actualizar de manera constante las diferentes páginas web institucionales.</t>
  </si>
  <si>
    <t>Actualizadas las informaciones institucionales y habilitado un canal de comunicación con los usuarios.</t>
  </si>
  <si>
    <t>1. Desarrollo de páginas web.</t>
  </si>
  <si>
    <t>2. Mantenimiento de páginas web.</t>
  </si>
  <si>
    <t>Porcentaje de mantenimientos realizados de los necesitados en tiempo programado.</t>
  </si>
  <si>
    <t>3. Actualización de contenidos web.</t>
  </si>
  <si>
    <t>4. Capacitación.</t>
  </si>
  <si>
    <t>5. Creación de contenidos.</t>
  </si>
  <si>
    <t>DIRECCIÓN DE RELACIONES INTERNACIONALES</t>
  </si>
  <si>
    <t>Estrategia de Relacionamiento Internacional </t>
  </si>
  <si>
    <t>Plan de Relacionamiento Internacional  elaborado</t>
  </si>
  <si>
    <t>Plan de Relacionamiento Internacional .</t>
  </si>
  <si>
    <t>Dirección de Relaciones Internacionales </t>
  </si>
  <si>
    <t>Es una estrategia  diseñada para gestionar y fortalecer las interacciones de la institución con actores internacionales. Este plan establece un marco claro para desarrollar relaciones efectivas, alinear objetivos institucionales con oportunidades globales, y optimizar la participación en foros, redes y proyectos internacionales.</t>
  </si>
  <si>
    <t>Porcentaje de Actividades ejecutadas del plan.</t>
  </si>
  <si>
    <t>Informe de ejecución.</t>
  </si>
  <si>
    <t>Un marco estructurado con objetivos, acciones y mecanismos de medición para la relación entre el Poder Judicial y organismos/actores internacionales.</t>
  </si>
  <si>
    <t>Porcentaje de organismos/actores internacionales que han participado en actividades de relacionamiento.</t>
  </si>
  <si>
    <t>Informe de ejecución</t>
  </si>
  <si>
    <t>1. Relacionamiento institucional en el ámbito internacional</t>
  </si>
  <si>
    <t>Número de iniciativas conjuntas generadas con otras instituciones Internacionales.</t>
  </si>
  <si>
    <t xml:space="preserve">2. Estrategia de relacionamiento y participación </t>
  </si>
  <si>
    <t xml:space="preserve">3. Estructura del Plan </t>
  </si>
  <si>
    <t xml:space="preserve">4. Ejecución del plan </t>
  </si>
  <si>
    <t>Agenda de participación en actividades de relacionamiento internacional  (foros y conclaves)</t>
  </si>
  <si>
    <t>Agenda de participación actualizada y compartida con áreas de interés.</t>
  </si>
  <si>
    <t>Agenda compartida.</t>
  </si>
  <si>
    <t>Es una herramienta estratégica que organiza y planifica la participación institucional en foros, cónclaves y espacios internacionales relevantes, a los fines de fortalecer los vínculos con actores globales, promover el intercambio de buenas prácticas, y posicionar a la institución como un referente en el ámbito internacional.</t>
  </si>
  <si>
    <t>Permitir una participación efectiva y coordinada en foros y eventos internacionales, fortaleciendo las redes de cooperación y maximizando el aprovechamiento de oportunidades globales para el desarrollo del Poder Judicial.</t>
  </si>
  <si>
    <t>Total de actividades ejecutadas de la agenda</t>
  </si>
  <si>
    <t>Reporte de actividades realizadas del cuatrimestre</t>
  </si>
  <si>
    <t xml:space="preserve">1. Cumbre Judicial Iberoamericana   </t>
  </si>
  <si>
    <t>Número de intervenciones o presentaciones institucionales en espacios internacionales.</t>
  </si>
  <si>
    <t>2. Gestión de Concursos Cumbre Judicial Iberoamericana</t>
  </si>
  <si>
    <t xml:space="preserve">3. Consejo Judicial Centroamericano y del Caribe  </t>
  </si>
  <si>
    <t xml:space="preserve">4.  Elaboración de Informes de participación </t>
  </si>
  <si>
    <t>Gestión de relacionamiento con organismos de cooperación y entidades Internacionales</t>
  </si>
  <si>
    <t xml:space="preserve">Levantamiento y análisis de acuerdos institucionales realizado. </t>
  </si>
  <si>
    <t>Matriz de acuerdos institucionales detectados y potenciales.
Informes sobre gestión de relacionamiento con organismos de cooperación elaborados.</t>
  </si>
  <si>
    <t>Es un proceso estratégico y continuo que busca fortalecer los vínculos institucionales con entidades internacionales para promover la colaboración técnica, financiera y política en áreas clave, con el fin de garantizar la alineación con los objetivos institucionales.</t>
  </si>
  <si>
    <t>Una relación institucional estratégica y sostenida con organismos internacionales, orientada a fortalecer la colaboración, facilitar la gestión de apoyo técnico y financiero, y alinear las oportunidades de cooperación con los objetivos prioritarios del Poder Judicial.</t>
  </si>
  <si>
    <t>Porcentaje de instituciones con relacionamiento inciado vs. total instituciones potenciales.</t>
  </si>
  <si>
    <t>1. Relacionamiento continuo con organismos internacionales como PNUD, MIREX, SICA, AECID, USAID, UE, UAF/GAFILAT</t>
  </si>
  <si>
    <t xml:space="preserve">2. Informes de participación en los diferentes espacios internacionales. </t>
  </si>
  <si>
    <t>HITO-XI Congreso de la Conferencia Permanente de Academias Jurídicas de Iberoamérica</t>
  </si>
  <si>
    <t>DIRECCIÓN DE INTEGRACIÓN SOCIEDAD - JUSTICIA</t>
  </si>
  <si>
    <t>Estrategia de Integración Sociedad-Justicia</t>
  </si>
  <si>
    <t>Plan de Integración Sociedad-Justicia elaborado</t>
  </si>
  <si>
    <t>Plan de Integración Sociedad-Justicia </t>
  </si>
  <si>
    <t>Dirección de Integración Sociedad - Justicia  </t>
  </si>
  <si>
    <t>Es una estrategia orientada a fortalecer el vínculo entre la ciudadanía y el sistema judicial, promoviendo la transparencia, la participación activa y la confianza mutua. Su objetivo principal es facilitar el acceso a la justicia, mejorar la percepción pública de la institución y fomentar la colaboración efectiva con actores clave de la sociedad.</t>
  </si>
  <si>
    <t>Porcentaje de actividades ejecutadas de plan</t>
  </si>
  <si>
    <t xml:space="preserve">Informe de ejecución </t>
  </si>
  <si>
    <t>Un marco estructurado con objetivos, acciones y mecanismos de medición para la relación entre el Poder Judicial y la sociedad.</t>
  </si>
  <si>
    <t xml:space="preserve"> 1. Diagnóstico y Levantamiento de oportunidades de Integración Identificación de relacionamiento (históricos).</t>
  </si>
  <si>
    <t>2. Definición de objetivos</t>
  </si>
  <si>
    <t>Porcentaje de organizaciones / grupos de la sociedad que han participado en actividades de interacción.</t>
  </si>
  <si>
    <t>3. Definición de Actividades para la Integración Sociedad-Justicia</t>
  </si>
  <si>
    <t xml:space="preserve">4. Identificación de Actores  </t>
  </si>
  <si>
    <t>5. Generar espacio de interacción con la Sociedad Civil y el Poder Judicial</t>
  </si>
  <si>
    <t>6. Verificación la oportunidad de generar acuerdos entre el Poder Judicial y la Sociedad Civil</t>
  </si>
  <si>
    <t>5. Monitoreo y Seguimiento</t>
  </si>
  <si>
    <t>Número de iniciativas conjuntas generadas con otras instituciones.</t>
  </si>
  <si>
    <t xml:space="preserve">6. Evaluación e Informe  </t>
  </si>
  <si>
    <t>Gestión de Organización de la Conferencia del Poder Judicial</t>
  </si>
  <si>
    <t>Plan Gestión de Organización de la Conferencia del Poder Judicial .</t>
  </si>
  <si>
    <t xml:space="preserve">Plan de Gestión de Organización de la Conferencia del Poder Judicial .
</t>
  </si>
  <si>
    <t xml:space="preserve">Es un proceso estructurado que organiza y facilita la colaboración entre equipos multidisciplinarios, con el objetivo de lograr metas específicas mediante el trabajo conjunto. </t>
  </si>
  <si>
    <t>Porcentaje de ejecución del plan Gestión de Organización de la Conferencia del Poder Judicial .</t>
  </si>
  <si>
    <t>Informe de ejecución 2025</t>
  </si>
  <si>
    <t>Sociedad integrada a los proyectos e iniciativas del Poder Judicial.</t>
  </si>
  <si>
    <t>1, Organización de grupos de trabajo</t>
  </si>
  <si>
    <t>Porcentaje de participación de los invitados.</t>
  </si>
  <si>
    <t>Informe de ejecución (POA 2026)</t>
  </si>
  <si>
    <t xml:space="preserve">1. Planificación de la celebración de la Conferencia del PJ </t>
  </si>
  <si>
    <t xml:space="preserve">2. Convocatoria e inscripción </t>
  </si>
  <si>
    <t>Número de jueces que participan</t>
  </si>
  <si>
    <t>3. Ejecución de la celebración de la Conferencia del Poder Judicial</t>
  </si>
  <si>
    <t>Número de ponentes internacionales que participan.</t>
  </si>
  <si>
    <t xml:space="preserve">4. Resultados de la Conferencia del Poder Judicial </t>
  </si>
  <si>
    <t>HITOS - Integración Comisiones y Grupos de trabajo para la Conferencia del PJ 2026</t>
  </si>
  <si>
    <t>HITOS - Gestión de producción y logística de la Conferencia del Poder Judicial 2026 realizada</t>
  </si>
  <si>
    <t>HITOS - Implementación de las mesas de diálogos con la Sociedad</t>
  </si>
  <si>
    <t>DIRECCIÓN DE GESTIÓN DE PRESIDENCIA</t>
  </si>
  <si>
    <t>Actualización de la sección de Transparencia del portal del Poder Judicial</t>
  </si>
  <si>
    <t>Porcentaje de informaciones remitidas por las áreas, revisadas y publicadas.</t>
  </si>
  <si>
    <t>Matriz de responsabilidades.</t>
  </si>
  <si>
    <t>Oficina de Libre Acceso a la Información</t>
  </si>
  <si>
    <t>Consiste en la publicación y difusión proactiva de toda la información relevante de la institución.</t>
  </si>
  <si>
    <t>La ciudadanía y los actores del sistema de justicia tienen acceso oportuno, claro y completo a la información pública del Poder Judicial, fortaleciendo la rendición de cuentas, el control social y la confianza institucional, en cumplimiento con los estándares de transparencia activa.</t>
  </si>
  <si>
    <t>1. Gestión, con las áreas involucradas, de las informaciones a ser colgadas en el Portal de Transparencia.</t>
  </si>
  <si>
    <t>Porcentaje de cumplimiento de acuerdo al indice de transparencia de la DIGEIG.</t>
  </si>
  <si>
    <t>Reporte de Evaluación del Portal de Transparencia</t>
  </si>
  <si>
    <t>2. Verificación y organización de los documentos e informaciones recibidos para fines de publicación.</t>
  </si>
  <si>
    <t>3. Actualización del Portal de Transparencia.</t>
  </si>
  <si>
    <t>Gestión de las solicitudes de acceso a la información pública por los ciudadanos</t>
  </si>
  <si>
    <t>Porcentaje de solicitudes respondidas dentro del plazo del total de solicitudes que corresponde responder en el mes.</t>
  </si>
  <si>
    <t>Reporte de solicitudes del Portal de Acceso a la Información Pública (SAIP)</t>
  </si>
  <si>
    <t>Consiste en recibir y dar trámite a las solicitudes de acceso a la información por parte de los ciudadanos.</t>
  </si>
  <si>
    <t>Garantizado el ejercicio efectivo del derecho de acceso a la información pública, respondiendo a las solicitudes ciudadanas de forma ágil, legal y transparente, lo que contribuye a fortalecer la legitimidad institucional y el control social democrático.</t>
  </si>
  <si>
    <t>1. Recepción de la solicitud de parte del ciudadano.</t>
  </si>
  <si>
    <t>2. Verificación y envío al área correspondiente, la solicitud de información realizada por el ciudadano.</t>
  </si>
  <si>
    <t>3. Realización del seguimiento que corresponde al área.</t>
  </si>
  <si>
    <t>4. Recepción y validación de la información solicitada de parte del área correspondiente.</t>
  </si>
  <si>
    <t>5. Envío de la respuesta oportuna al ciudadano.</t>
  </si>
  <si>
    <t>Coordinación de logística de actividades institucionales</t>
  </si>
  <si>
    <t>Porcentaje de actividades institucionales con apoyo de protocolo realizado del total requerido.</t>
  </si>
  <si>
    <t>Registro de actividades con apoyo</t>
  </si>
  <si>
    <t>Gerencia de Protocolo</t>
  </si>
  <si>
    <t>Coordinación logística de ceremonias y actos en términos de convocatoria, invitaciones, locación, requerimientos y protocolo en general.</t>
  </si>
  <si>
    <t>Desarrolladas las actividades institucionales con calidad organizativa y rigor protocolar, asegurando que cada acto fortalezca su presencia pública, institucionalidad y vínculo con sus actores clave, tanto internos como externos.</t>
  </si>
  <si>
    <t>1. Recepción de solicitud por parte del área.</t>
  </si>
  <si>
    <t>2. Validación de solicitud recibida.</t>
  </si>
  <si>
    <t>3. Coordinación del evento en conjunto con el área solicitante.</t>
  </si>
  <si>
    <t>4. Realización de servicio protocolar.</t>
  </si>
  <si>
    <t>Gestión de trámites de viajes Internacionales</t>
  </si>
  <si>
    <t>Porcentaje de trámites de viajes oficiales realizados del total requerido (solicitudes recibidas desde el 26 del mes previo al 25 del mes en curso).</t>
  </si>
  <si>
    <t>Informe de solicitudes de trámites realizados.</t>
  </si>
  <si>
    <t>Es el proceso de trámite de viajes oficiales del Poder Judicial: emisión o renovación del pasaporte oficial, gestión de visados, solicitud de salón de embajadores o gubernamental en diferentes aeropuertos del país, solicitud de cortesías de embajadas dominicanas en los países de destino.</t>
  </si>
  <si>
    <t>Garantizada la movilización y estancia de los representantes en el exterior, para cumplir misiones institucionales internacionales.</t>
  </si>
  <si>
    <t>1. Recepción de las solicitudes de trámites para viajes aprobadas por el Consejo del Poder Judicial.</t>
  </si>
  <si>
    <t>2. Realización de la gestión debida de los tramites solicitados para los viajes.</t>
  </si>
  <si>
    <t>3. Entrega de los tramites gestionados para viajes a las personas requirentes.</t>
  </si>
  <si>
    <t>DIRECCIÓN CENTRAL DE LA POLICIA DE PROTECCION JUDICIAL</t>
  </si>
  <si>
    <t>Servicios de Seguridad a Jueces</t>
  </si>
  <si>
    <t>Porcentaje de servicios de seguridad cubiertos con relación a lo establecido en la base normativa.</t>
  </si>
  <si>
    <t>1 - Correo del Departamento Adjunto de la Policía Nacional en la Dirección de Policía de Protección Judicial con designaciones de personal de seguridad. 
2 - Reporte de cobertura de solicitudes de personal de seguridad.</t>
  </si>
  <si>
    <t>Dirección Central de la Policía de Protección Judicial</t>
  </si>
  <si>
    <t>Consiste en brindar seguridad a los jueces y funcionarios del Poder Judicial, mediante la asignación de oficiales para según les corresponda.</t>
  </si>
  <si>
    <t>Garantizada la integridad física y el ejercicio seguro de las funciones jurisdiccionales y administrativas</t>
  </si>
  <si>
    <t>1. Recepción y Validación solicitud.</t>
  </si>
  <si>
    <t>2. Verificación de disponibilidad de agente.</t>
  </si>
  <si>
    <t>3. Autorización de asignación de agente.</t>
  </si>
  <si>
    <t>4. Supervisión del servicio brindado.</t>
  </si>
  <si>
    <t>Servicios de Seguridad en Infraestructura Física</t>
  </si>
  <si>
    <t>Porcentaje de cobertura de sedes/areas priorizadas de acuerdo a la demanda.</t>
  </si>
  <si>
    <t>1 - Correo del Departamento Adjunto de la Policía Nacional en la Dirección de Policía de Protección Judicial con designaciones de personal de seguridad.
2 - Reporte de cobertura de solicitudes de personal de seguridad.</t>
  </si>
  <si>
    <t>Consiste en brindar seguridad en las diferentes sedes del Poder Judicial y sus perímetros.</t>
  </si>
  <si>
    <t>Entornos judiciales seguros y protegidos que permiten el desarrollo normal de las funciones jurisdiccionales y administrativas.</t>
  </si>
  <si>
    <t>1. Actualizar los requerimientos de necesidades de seguridad de infraestructura física.</t>
  </si>
  <si>
    <t>2. Verificar la disponibilidad actual de agentes (fuerza actual).</t>
  </si>
  <si>
    <t>Porcentaje de servicios de seguridad cubiertos de acuerdo a la demanda.</t>
  </si>
  <si>
    <t>3. Identificación de necesidades no cubiertas y sus prioridades.</t>
  </si>
  <si>
    <t>4. Redistribución de los recursos de acuerdo a las prioridades.</t>
  </si>
  <si>
    <t>5. Supervisión del servicio realizado.</t>
  </si>
  <si>
    <t>DIRECCIÓN ADMINISTRATIVA</t>
  </si>
  <si>
    <t>Ejecución y Monitoreo del Plan Anual de Compras y Contrataciones</t>
  </si>
  <si>
    <t>Porcentaje de procesos adjudicados versus iniciados (excluyendo los desiertos y cancelados) tomando en consideración los plazos establecidos por modalidad de compra.</t>
  </si>
  <si>
    <t xml:space="preserve">1 - La relación de adjudicaciones que mensualmente realiza la GCC.
</t>
  </si>
  <si>
    <t>Gerencia de Compras y Contrataciones</t>
  </si>
  <si>
    <t>Consiste en dirigir, coordinar y gestionar las solicitudes de compras de bienes y contratación de servicios y obras requeridos por las distintas dependencias de la institución y asegurar su correcta realización según lo establecido en la normativa vigente.</t>
  </si>
  <si>
    <t>Resultado:</t>
  </si>
  <si>
    <t>Asegurado el proceso de suministro de bienes, servicios y obras de acuerdo a la normativa vigente, para el correcto funcionamiento del Poder Judicial.</t>
  </si>
  <si>
    <t>1. Recepción de solicitud de compra por parte de las áreas.</t>
  </si>
  <si>
    <t>2. Asignación y ejecución del Expediente de Compras Menores.</t>
  </si>
  <si>
    <t>Porcentaje de Ordenes de Compras Remitidas al suplidor en tiempo correspondiente (no cuenta para contratos).</t>
  </si>
  <si>
    <t>La relación mensual de órdenes de compras.</t>
  </si>
  <si>
    <t>3. Asignación y ejecución del Expediente de Compras Mayores.</t>
  </si>
  <si>
    <t>4. Preparación de Expediente para la Solicitud de Pago.</t>
  </si>
  <si>
    <t>Porcentaje de notificaciones de adjudicación remitidas en plazo ( 5 días laborables).</t>
  </si>
  <si>
    <t>La relación de adjudicaciones que mensualmente realiza la GCC.</t>
  </si>
  <si>
    <t>5. Monitoreo del Plan Anual de Compras y Contrataciones.</t>
  </si>
  <si>
    <t>Gestión de Servicios y Fondos Operacionales</t>
  </si>
  <si>
    <t>% Total de solicitudes reposición de fondos tramitadas / Total de solicitudes reposición de fondos recibidas y que apliquen.</t>
  </si>
  <si>
    <t>Informe subproceso de pago</t>
  </si>
  <si>
    <t>Gerencia de Servicios Administrativos</t>
  </si>
  <si>
    <t>Consiste en todas las acciones que se deben de llevar a cabo para gestionar la reposición de los diferentes fondos, ya sean de caja chica o fondos de emergencia, con los cuales cuenta la institución, al igual que la dotación de agua potable para fines de consumo humano en las áreas.</t>
  </si>
  <si>
    <t>Asegurado la operatividad de servicios básicos y situaciones imprevistas, garantizando la provisión continua de los fondos reponibles.</t>
  </si>
  <si>
    <t>1. Gestión de fondo de caja chica.</t>
  </si>
  <si>
    <t>2. Gestión de fondo de operaciones (provisionales)/emergencias/apoyo logístico.</t>
  </si>
  <si>
    <t>3. Gestión del servicio de agua potable para el consumo humano.</t>
  </si>
  <si>
    <t>Monitoreo de la Prestación de los Servicios Administrativos</t>
  </si>
  <si>
    <t>% de servicios monitoreados trimestralmente de acuerdo al cronograma de monitoreo aprobado.</t>
  </si>
  <si>
    <t>Informe de las Operaciones Administrativas</t>
  </si>
  <si>
    <t>Consiste en el proceso que se lleva a cabo para verificar que los servicios administrativos que apoyan las operaciones judiciales a nivel nacional se estén llevando a cabo en las diferentes sedes del Poder Judicial.</t>
  </si>
  <si>
    <t>Asegurado el correcto funcionamiento de los servicios y operaciones administrativas propias y contratadas en las sedes a nivel nacional.</t>
  </si>
  <si>
    <t>% de nivel de cumplimiento de los criterios de estándar establecidos según manual de servicios administrativos.</t>
  </si>
  <si>
    <t>1. Monitoreo y validación de los servicios contratados a nivel nacional.</t>
  </si>
  <si>
    <t>2. Supervisión Administrativa de los servicios prestados en sedes.</t>
  </si>
  <si>
    <t>% de Iniciativas de acción vs. hallazgos e incidencias detectadas.</t>
  </si>
  <si>
    <t>3. Rendición de cuentas de las operaciones administrativa (46 encargados).</t>
  </si>
  <si>
    <t>Tramite de Solicitudes de Pagos Administrativos Recurrentes</t>
  </si>
  <si>
    <t>Porcentaje de facturas verificadas de servicios básico sen 3 días laborables (rechazada o aprobada) vs. total de facturas recibidas del mes.</t>
  </si>
  <si>
    <t>Informe de subprocesos de pago</t>
  </si>
  <si>
    <t>Consiste en la obtención y preparación de toda la documentación necesaria para la realización de los pagos de los diferentes servicios brindados a la institución (servicios básicos, tercerizados, dietas, viáticos y desplazamientos).</t>
  </si>
  <si>
    <t>Asegurado la tramitación de expedientes de pago.</t>
  </si>
  <si>
    <t>Porcentaje de trámites de pago realizados en un plazo 3 días laborables hasta el día 15 del mes cuestión vs facturas recibidas desde el día 25 anterior.</t>
  </si>
  <si>
    <t xml:space="preserve">1. Solicitud de Pagos de servicios básicos.                                                                           </t>
  </si>
  <si>
    <t xml:space="preserve"> 2. Solicitud de Pagos de servicios Tercerizados.</t>
  </si>
  <si>
    <t>3. Solicitud de Pagos de Dieta por labor extraordinaria.</t>
  </si>
  <si>
    <t>Porcentaje de dietas y viáticos verificadas y remitidas en plazo de 3 días vs total de dietas y viáticos recibidos en el mes</t>
  </si>
  <si>
    <t xml:space="preserve">4. Solicitud de Pagos de viáticos Nacionales.   </t>
  </si>
  <si>
    <t xml:space="preserve">5. Solicitud de Pagos por desplazamiento por suplencia de Juez.   </t>
  </si>
  <si>
    <t>Porcentaje de formularios de viáticos revisados vs total de formularios de viáticos recibidos en el mes</t>
  </si>
  <si>
    <t xml:space="preserve"> 6. Monitoreo del trámite de solicitud de pagos administrativos recurrentes.</t>
  </si>
  <si>
    <t>Abastecimiento</t>
  </si>
  <si>
    <t>% solicitudes despachadas vs. solicitudes planificadas.</t>
  </si>
  <si>
    <t>Informe mensual de medición y resultados logrados</t>
  </si>
  <si>
    <t>Gerencia de Logística y Operaciones</t>
  </si>
  <si>
    <t>Suministro de bienes y servicios a las diferentes áreas del Poder Judicial.</t>
  </si>
  <si>
    <t>Asegurado el abastecimiento constante y oportuno, levantando los requerimientos de bienes de consumo masivo para las sedes.</t>
  </si>
  <si>
    <t>1. Recepción de mercancía.</t>
  </si>
  <si>
    <t>2. Despacho de mercancía.</t>
  </si>
  <si>
    <t>3. Inventario de mercancías (semestralmente).</t>
  </si>
  <si>
    <t>4. Generación de informes.</t>
  </si>
  <si>
    <t>Control de Activos</t>
  </si>
  <si>
    <t>Porcentaje de activos muebles  recibidos que son etiquetados y registrados en el sistema tecnológico en 5 días laborables.</t>
  </si>
  <si>
    <t xml:space="preserve">
Relación de activos adquiridos del mes.</t>
  </si>
  <si>
    <t>Consiste en la gestión de los activos muebles de la institución, mediante el registro en el sistema y conteo físico.</t>
  </si>
  <si>
    <t>Disponer de información actualizada sobre los activos muebles fijos de la Institución.</t>
  </si>
  <si>
    <t>1. Registro y asignación de código a los activos adquiridos en el sistema (Softland).</t>
  </si>
  <si>
    <t>Total de activos muebles verificados físicamente a través de inventarios muestrales.</t>
  </si>
  <si>
    <t>Informe de rendición de cuentas.</t>
  </si>
  <si>
    <t>2. Registro de movimiento del activo en el sistema Softland.</t>
  </si>
  <si>
    <t>3. Inventario de activos.</t>
  </si>
  <si>
    <t>4. Descargo de activos.</t>
  </si>
  <si>
    <t>Porcentaje descargos ejecutados (físico y en sistema) en 4 meses luego de ser recibida el acta de aprobación.</t>
  </si>
  <si>
    <t>1, Correo con Acta del CPJ con aprobación del descargo.
2, Informe de rendición de cuentas del descargo.</t>
  </si>
  <si>
    <t>5. Subasta de activos.</t>
  </si>
  <si>
    <t>6. Generación de informes para actores (externos e internos).</t>
  </si>
  <si>
    <t>Gestión de Correspondencia</t>
  </si>
  <si>
    <t xml:space="preserve">% de correspondencia despachada, según el plazo establecido (2 días laborables luego de recibido). </t>
  </si>
  <si>
    <t>Informe de Gestión de Correspondencia mensual.</t>
  </si>
  <si>
    <t>Consiste en la entrada y salida de correspondencias varias desde y hacia las diferentes áreas y sedes del Poder Judicial por los diferentes medios disponibles (electrónicos, valija, físico, etc.).</t>
  </si>
  <si>
    <t>Facilitar la recepción y entrega de los documentos físicos y digitales,  tanto de manera interna y externa entre los diferentes órganos del Poder Judicial y otras instituciones.</t>
  </si>
  <si>
    <t>1. Recepción vía física o digital de la correspondencia.</t>
  </si>
  <si>
    <t>2. Despacho de correspondencia.</t>
  </si>
  <si>
    <t>3. Generación de informes de gestión.</t>
  </si>
  <si>
    <t>Mantenimiento Vehículos y Abastecimiento de Combustible</t>
  </si>
  <si>
    <t>Porcentaje de mantenimientos correctivos gestionados de los solicitados.</t>
  </si>
  <si>
    <t>Informes de rendición de cuentas.</t>
  </si>
  <si>
    <t>Garantizar el funcionamiento óptimo y eficiente de los vehículos, así como asegurar el suministro de combustible para los mismos.</t>
  </si>
  <si>
    <t>Asegurado el transporte de empleados y recursos institucionales a distintos destinos, de acuerdo a las necesidades institucionales.</t>
  </si>
  <si>
    <t>Porcentaje de unidades con mantenimiento preventivos realizados de los que aplican.</t>
  </si>
  <si>
    <t>Informe de programa de mantenimiento preventivo.</t>
  </si>
  <si>
    <t>1. Mantenimiento Preventivo.</t>
  </si>
  <si>
    <t>2. Mantenimiento Correctivo.</t>
  </si>
  <si>
    <t>3. Lavado de vehículos (servicio contratado).</t>
  </si>
  <si>
    <t>4. Suministro de combustible (visa flota o tickets).</t>
  </si>
  <si>
    <t>5. Tramite de pagos de proveedores de servicios de transportación.</t>
  </si>
  <si>
    <t>Servicio de Transporte</t>
  </si>
  <si>
    <t>Porcentaje de servicios de transporte realizados en el Gran Santo Domingo de los solicitados.</t>
  </si>
  <si>
    <t>Ofrecer desplazamiento de personas o bienes de un lugar a otro, utilizando los medios  disponibles: camionetas, camiones, autobuses, automóviles, motores.</t>
  </si>
  <si>
    <t>Proporcionada movilidad a personas y bienes de la institución.</t>
  </si>
  <si>
    <t>1. Servicio de traslado en la ciudad.</t>
  </si>
  <si>
    <t>Porcentaje de servicios de transporte realizados (no incluye cancelaciones) en el interior según el plan.</t>
  </si>
  <si>
    <t>Plantilla de viajes</t>
  </si>
  <si>
    <t>2. Servicio de traslado en el interior.</t>
  </si>
  <si>
    <t>3. Servicio de transporte a los empleados.</t>
  </si>
  <si>
    <t>DIRECCIÓN FINANCIERA</t>
  </si>
  <si>
    <t>Autorizaciones de Pagos</t>
  </si>
  <si>
    <t>Porcentaje de Autorizaciones de pagos enviada a auditar dentro de plazos (max.7 días laborables) de expedientes que apliquen.</t>
  </si>
  <si>
    <t>Reporte de expedientes creados, reportes de autorizaciones de pago generadas, reporte de expedientes devueltos.</t>
  </si>
  <si>
    <t>Gerencia Financiera</t>
  </si>
  <si>
    <t>Procesamiento y emisión de pagos mediante cheques o transferencias electrónicas, en respuesta a solicitudes debidamente autorizadas por las áreas del Poder Judicial.</t>
  </si>
  <si>
    <t>Asegurar la reputación y operación favoreciendo el cumplimiento de las responsabilidades contraidas con proveedores.</t>
  </si>
  <si>
    <t xml:space="preserve">1. Recepción de expediente de pago (Viafirma) </t>
  </si>
  <si>
    <t xml:space="preserve">2. Elaboración de solicitud de pago </t>
  </si>
  <si>
    <t xml:space="preserve">3. Registro presupuestario (codificación)   </t>
  </si>
  <si>
    <t xml:space="preserve">4. Registro contable (codificación)   </t>
  </si>
  <si>
    <t xml:space="preserve">5. Ejecución de pago </t>
  </si>
  <si>
    <t>6. Archivo digital financiero</t>
  </si>
  <si>
    <t>Cierre de operaciones contables (DIGECOG)</t>
  </si>
  <si>
    <t>Informes entregados a la DIGECOG en cumplimiento con los días establecidos en la norma (15 días posterior al corte semestral).</t>
  </si>
  <si>
    <t>1 - Pantalla de carga de archivos al portal SISANOC.
2 - Carta de remisión de informe de cierre de operaciones del Director General de Carrera Judicial.</t>
  </si>
  <si>
    <t>Ejecución del proceso semestral de cierre contable conforme a las normativas de DIGECOG, garantizando la integridad y consistencia de la información financiera del Poder Judicial.</t>
  </si>
  <si>
    <t>DIGECOG recibe información financiera confiable y actualizada del Poder Judicial para fines de consolidación fiscal y control gubernamental.</t>
  </si>
  <si>
    <t xml:space="preserve">1. Recepción de solicitud de cierre de operaciones contables </t>
  </si>
  <si>
    <t>Porcentaje de calificación recibida de DIGECOG.</t>
  </si>
  <si>
    <t>Matriz de operaciones contable de DIGECOG</t>
  </si>
  <si>
    <t xml:space="preserve">2. Elaboración de plan de acción. </t>
  </si>
  <si>
    <t xml:space="preserve">3. Recepción de formularios por parte de las áreas (Almacén, Activos Fijos, Contraloría, Dir. Financiera). </t>
  </si>
  <si>
    <t xml:space="preserve">4. Remisión a Contraloría General del Poder Judicial </t>
  </si>
  <si>
    <t xml:space="preserve">5. Carga al portal web de DIGECOG </t>
  </si>
  <si>
    <t>Elaboración de Estados Financieros</t>
  </si>
  <si>
    <t>Estados Financieros entregados para auditar.</t>
  </si>
  <si>
    <t>Correo electrónico y/o Flujo de viafirma dirigido a Contraloría General</t>
  </si>
  <si>
    <t>Preparación de los estados financieros del Poder Judicial conforme a las normas contables aplicables, incluyendo situación financiera, resultados, flujos de efectivo, cambios en el patrimonio y notas explicativas.</t>
  </si>
  <si>
    <t>Fortalecer la transparencia y la rendición de cuentas mediante la presentación clara y oportuna de la situación financiera del Poder Judicial.</t>
  </si>
  <si>
    <t xml:space="preserve">1. Generación de Estados Financiero </t>
  </si>
  <si>
    <t xml:space="preserve">Porcentaje de recomendaciones aplicados o en procesos detectados en  la auditoria que aplican a las operaciones de la Dirección Financiera </t>
  </si>
  <si>
    <t>Matriz de seguimiento de ejecución presupuestaria firmada</t>
  </si>
  <si>
    <t xml:space="preserve">2. Revisión de Estados Financieros </t>
  </si>
  <si>
    <t xml:space="preserve">3. Generación del formato de Estado Financiero </t>
  </si>
  <si>
    <t xml:space="preserve">4. Firma de Estados Financieros </t>
  </si>
  <si>
    <t xml:space="preserve">5. Firma de Estados Financieros Auditados </t>
  </si>
  <si>
    <t xml:space="preserve">6. Publicación en el portal de transparencia </t>
  </si>
  <si>
    <t>Control Presupuestario</t>
  </si>
  <si>
    <t xml:space="preserve">% de informes de areas enviados en los primeros 5 días laborables del mes.
</t>
  </si>
  <si>
    <t>1 - Correos de remisión de informes.
2 - Resumen de presupuesto de las areas</t>
  </si>
  <si>
    <t>Gerencia de Programacion Presupuestaria</t>
  </si>
  <si>
    <t>Consolidación y reporte periódico de ingresos y gastos del Poder Judicial por centro de costo, conforme al clasificador presupuestario nacional, para su remisión a las instancias internas y órganos de control externo. De forma mensual se remite este informe a las áreas correspondientes del Poder Judicial y portal de transparencia, de manera trimestral  a la Cámara de Cuentas y semestral y anual a la Dirección General de Contabilidad Gubernamental, según los formatos establecidos de dichas instituciones.</t>
  </si>
  <si>
    <t>Disponibilidad de información clara y oportuna sobre la ejecución presupuestaria para usuarios internos, autoridades y entes de control.</t>
  </si>
  <si>
    <t>1. Registro de presupuesto institucional aprobado.</t>
  </si>
  <si>
    <t>Informe de ejecución presupuestaria entregados para auditar dentro de plazo ( hasta dias 10 de cada mes)</t>
  </si>
  <si>
    <t>2. Recibe de las áreas solicitudes de certificación de fondos.</t>
  </si>
  <si>
    <t>3. Emitir certificación por el monto solicitado.</t>
  </si>
  <si>
    <t>4. Remite respuesta por correo al área.</t>
  </si>
  <si>
    <t>5. Registro presupuestario.</t>
  </si>
  <si>
    <t>Informe de ejecución presupuestaria entregados para publicar dentro de plazo ( hasta dias 10 de cada mes)</t>
  </si>
  <si>
    <t>6. Ejecución de pago.</t>
  </si>
  <si>
    <t>7. Registro de Ingresos y egresos (Asignación presupuestaria).</t>
  </si>
  <si>
    <t>8. Elaboración de reporte de disponibilidad presupuestaria por área (programado, comprometido, ejercido y disponible).</t>
  </si>
  <si>
    <t>9. Elaboración de informe de ejecución presupuestaria del mes..</t>
  </si>
  <si>
    <t xml:space="preserve">Pago de viáticos </t>
  </si>
  <si>
    <t>Porcentaje de solicitudes pagadas dentro de 15 días laborables desde la fecha de aprobada (por la Dir. Financiera) la solicitud de viaticos o reembolso del servidor.</t>
  </si>
  <si>
    <t>Relación General de Pago de viáticos</t>
  </si>
  <si>
    <t>Gestión y ejecución de pagos asociados a órdenes de viaje nacionales del personal judicial, conforme a las solicitudes autorizadas y normativas vigentes.</t>
  </si>
  <si>
    <t>Pago de viáticos realizados en plazo.</t>
  </si>
  <si>
    <t xml:space="preserve">1. Recepción de autorización de pago de viáticos. </t>
  </si>
  <si>
    <t>2. Solicitud de transferencia para pago de viáticos</t>
  </si>
  <si>
    <t>3. Notificar a las áreas correspondientes</t>
  </si>
  <si>
    <t>4. Liquidaciones de pago por anticipo</t>
  </si>
  <si>
    <t>Fondo de Operaciones</t>
  </si>
  <si>
    <t>Porcentaje de solicitudes de desembolsos atendidas del total solicitadas desde el (25 del mes anterior al 24 del mes evaluado).</t>
  </si>
  <si>
    <t>Control de Fondo de Caja Chica</t>
  </si>
  <si>
    <t>Proceso de pago correspondiente a las solicitudes de efectivos que se realizan para gastos administrativos</t>
  </si>
  <si>
    <t>Asegurar la operatividad de servicios básicos y situaciones imprevistas, garantizando la provisión continua de los fondos reponibles.</t>
  </si>
  <si>
    <t>2. Desembolso de efectivo</t>
  </si>
  <si>
    <t>3. Liquidación de provisional</t>
  </si>
  <si>
    <t>4. Reposición del fondo de operaciones</t>
  </si>
  <si>
    <t>5. Solicitud de transferencia para reposición del fondo de operaciones</t>
  </si>
  <si>
    <t>Ejecución de Pagos</t>
  </si>
  <si>
    <t>Porcentaje de pagos ejecutados dentro de plazos (max.1 día laborable luego de recibida) del total de autorizaciones auditadas que apliquen.</t>
  </si>
  <si>
    <t>Relación de autorización de pagos auditados.</t>
  </si>
  <si>
    <t xml:space="preserve">Proceso de pago correspondiente a proveedores, empleados y demás personas físicas y jurídicas por los servicios y bienes adquiridos y contratados por la institución. </t>
  </si>
  <si>
    <t xml:space="preserve">Asegurar la reputación y operación favoreciendo el cumplimiento de las responsabilidades financieras contraidas. </t>
  </si>
  <si>
    <t>1. Recepción de autorización de pago auditadas.</t>
  </si>
  <si>
    <t>Porcentaje de pagos ejecutados dentro de plazos (de acuerdo a fecha compromiso) del total de autorizaciones auditadas que apliquen.</t>
  </si>
  <si>
    <t>2. Gestión de firmas para aprobación del pago.</t>
  </si>
  <si>
    <t>3. Ejecucion de los pagos (transferencias o cheques).</t>
  </si>
  <si>
    <t>4. Registro de transacciones efectuadas.</t>
  </si>
  <si>
    <t>HITO-Publicación de resultados auditoría financiera externa 2021-2022</t>
  </si>
  <si>
    <t>HITO-Publicación de resultados auditoría financiera externa 2023</t>
  </si>
  <si>
    <t>HITO-Publicación de resultados auditoría financiera externa 2024</t>
  </si>
  <si>
    <t>CONTRALORÍA GENERAL DEL PODER JUDICIAL</t>
  </si>
  <si>
    <t>Plan Anual de Auditorías</t>
  </si>
  <si>
    <t>Plan auditoria elaborado dentro del plazo</t>
  </si>
  <si>
    <t xml:space="preserve">1 - Correo de remisión a Secretaria General del Consejo y correo de convocatoria de Secretaria General del Consejo con agenda de presentación.
2 - Documento del Plan conocido y presentado al Consejo del Poder Judicial y acta o correo de certificación de la Secretaria General del Consejo. </t>
  </si>
  <si>
    <t xml:space="preserve">Gerencia de Auditoria Financiera y Seguimiento </t>
  </si>
  <si>
    <t>Consiste en la formulación de la programación, para posterior ejecución, de las auditorías financieras, administrativas y de tribunales, así como las acciones de control a realizarse durante todo un año.</t>
  </si>
  <si>
    <t>1. Levantamiento de información y elaboración del Plan Anual de Auditoría</t>
  </si>
  <si>
    <t>2. Revisión y aprobación</t>
  </si>
  <si>
    <t>Auditorías realizadas</t>
  </si>
  <si>
    <t>Porcentaje de auditorías realizadas / auditorias planificadas + auditorías adicionadas</t>
  </si>
  <si>
    <t>Carpeta digital y constancia de archivo físico de los informes del auditor, carta a la gerencia, papeles de trabajo del proceso de auditoría y  minuta de reunión de comunicación de resultados.</t>
  </si>
  <si>
    <t>Consiste en la ejecución  de las auditorías financieras, administrativas y de tribunales, así como las acciones de control a realizarse durante todo un año, estén estas programadas en el Plan Anual de Auditorías o no.</t>
  </si>
  <si>
    <t>Nivel de afinidad del Plan Anual de Auditorías con el Reglamento de Control Administrativo interno</t>
  </si>
  <si>
    <t>01. Plan elaborado y sus anexos firmados por las partes responsables.
02. Matriz asociando cada numeral del artículo con el punto del del plan o sus anexos que da respuesta a lo requerido.</t>
  </si>
  <si>
    <t xml:space="preserve">Contribuir al adecuado uso de los fondos, fortaleciento el control interno, para la debida rendición cuenta aportar una seguridad razonable de </t>
  </si>
  <si>
    <t>Porcentaje de auditorías realizadas / auditorías planificadas que se encontraban hábiles para realizar</t>
  </si>
  <si>
    <t>Informes de auditor y cartas a la gerencia.
Resumen de ejecución del Plan</t>
  </si>
  <si>
    <t>1. Planificación</t>
  </si>
  <si>
    <t>Porcentaje de auditorías realizadas / auditorías no planificadas que se encontraban hábiles para realizar</t>
  </si>
  <si>
    <t xml:space="preserve">2. Ejecución de trabajo de campo y elaboración de informe </t>
  </si>
  <si>
    <t>Promedio de adherencia al protocolo de seguimiento</t>
  </si>
  <si>
    <t>1. Lista de vericación de seguiminetos.
2. Resumen de adherencia al protocolo de seguimiento</t>
  </si>
  <si>
    <t xml:space="preserve">3. Revisión y comunicación de resultados </t>
  </si>
  <si>
    <t>Porcentaje de auditorias que no recogen condiciones que debieron ser detectadas en el control previo</t>
  </si>
  <si>
    <t>Reporte de auditarias que no recogen condiciones que debieron ser detectadas en el control previo</t>
  </si>
  <si>
    <t xml:space="preserve">4. Seguimiento y archivo </t>
  </si>
  <si>
    <t>Rendición de Cuentas al Consejo del Poder Judicial</t>
  </si>
  <si>
    <t>Informe de rendición de cuentas trimestral presentado al Consejo del Poder Judicial</t>
  </si>
  <si>
    <t xml:space="preserve">1 - Correo de remisión a Secretaria General del Consejo y correo de convocatoria de Secretaria General del Consejo con agenda de presentación.
2 - Informe de rendición de cuentas presentado y conocido por el Consejo y acta o correo de certificación de la  Secretaria General del Consejo. </t>
  </si>
  <si>
    <t>Consiste en la presentación de un informe general de la gestión trimestral de la Contraloría al Consejo del Poder Judicial, a más tardar la última sesión ordinaria del mes siguiente al corte reportado.</t>
  </si>
  <si>
    <t>Las autoridades conocen el estado del control interno del Poder Judicial y disponen de informacion orientada a la toma de decisiones.</t>
  </si>
  <si>
    <t>Nivel de afinidad del Informe de Rendición de Cuentas con el Reglamento de Control Administrativo interno</t>
  </si>
  <si>
    <t>01. Informe elaborado y sus anexos firmados por las partes responsables.
02. Matriz asociando cada numeral del artículo con el punto del informe o sus anexos que da respuesta a lo requerido.</t>
  </si>
  <si>
    <t>1. Levantamiento de información y elaboración de presentaciones</t>
  </si>
  <si>
    <t>Autorización del Gasto</t>
  </si>
  <si>
    <t>Porcentaje de autorizaciones del gasto de pago a proveedores auditadas dentro del plazo de 5 días laborables contados a partir del siguiente día laborable de recepción del expediente (solicitudes recibidas desde el 26 del mes previo al 25 del mes en curso) / autorizaciones de pagos recibidas.</t>
  </si>
  <si>
    <t xml:space="preserve">1 - Autorización firmada por equipo de Contraloría | Viafirma | Reporte de  actividades completadas Ms Planner
</t>
  </si>
  <si>
    <t>Consiste en la revisión del cumplimiento de las políticas y procedimientos en los expedientes de compras, contrataciones y pagos.</t>
  </si>
  <si>
    <t>Aportar seguridad razonable sobre el cumplimiento normativo de la ejecución del gasto.</t>
  </si>
  <si>
    <t>Porcentaje del gastos de pago de nóminas auditadas dentro del plazo de 7 días laborables contados a partir del siguiente día laborable de la recepción de la nómina (solicitudes recibidas desde el 26 del mes previo al 25 del mes en curso) / nóminas de pagos recibidas.</t>
  </si>
  <si>
    <t>2 - Nómina firmada por equipo de Contraloría | Viafirma | Reporte de actividades completadas Ms Planner</t>
  </si>
  <si>
    <t xml:space="preserve">1. Recepción y asignación de expedientes </t>
  </si>
  <si>
    <t>2. Revisión del expediente</t>
  </si>
  <si>
    <t>Número de expedientes revisados en plazo del total de los expedientes recibidos</t>
  </si>
  <si>
    <t>Reporte de actividades completadas.</t>
  </si>
  <si>
    <t>3. Aprobaciones</t>
  </si>
  <si>
    <t>Total devoluciones integras / total de devoluciones</t>
  </si>
  <si>
    <t>Control de devoluciones</t>
  </si>
  <si>
    <t>Verificación de recepción de bienes</t>
  </si>
  <si>
    <t>Porcentaje de solicitudes atendidas en plazo del total de solicitudes de recepción de mercancias del mes.</t>
  </si>
  <si>
    <t>Matriz de Excel: reporte de control de visitas mensual.</t>
  </si>
  <si>
    <t xml:space="preserve">Gerencia de Auditoria Preventiva </t>
  </si>
  <si>
    <t>Consiste en la verificación de la recepción de bienes del Consejo del Poder Judicial, el Registro Inmobiliario y la Escuela Nacional de la Judicatura, producto de las condiciones acordadas en los contratos y órdenes de compra/servicio que resulten de los procesos de contratación, con el fin de garantizar que se cumplan de manera adecuada los acuerdos, las leyes y demás regulaciones complementarias que rigen el proceso de recepción de bienes.</t>
  </si>
  <si>
    <t>Garantizar que los bienes tangibles adquiridos por el Poder Judicial sean recibidos conforme a lo especificado.</t>
  </si>
  <si>
    <t>1. Recepción y asignación de solicitudes de verificación de recepción de bienes.</t>
  </si>
  <si>
    <t>2. Verificación de recepción de bienes.</t>
  </si>
  <si>
    <t>HITO-Propuesta de Optimización de estructura y operaciones de la Contraloría</t>
  </si>
  <si>
    <t>DIRECCIÓN PLANIFICACIÓN Y DESAROLLO</t>
  </si>
  <si>
    <t>Gestión de Modificaciones Presupuestaria</t>
  </si>
  <si>
    <t>Porcentaje de las solicitudes de modificaciones atendidas en 1 día de las recibidas.</t>
  </si>
  <si>
    <t>Bitácora de modificaciones presupuestarias</t>
  </si>
  <si>
    <t>Gerencia de Planificación</t>
  </si>
  <si>
    <t>Proceso de reformulación y ajuste de asignaciones presupuestarias institucionales para responder con flexibilidad y oportunidad a prioridades emergentes, asegurando coherencia con los objetivos estratégicos.</t>
  </si>
  <si>
    <t>Presupuesto institucional actualizado y adaptado a las condiciones cambiantes, facilitando la agilidad operativa y el cumplimiento de metas estratégicas.</t>
  </si>
  <si>
    <t>1. Notificación a las áreas del inicio del proceso.</t>
  </si>
  <si>
    <t>2. Consolidación de data - Presupuesto Reformulado.</t>
  </si>
  <si>
    <t>3. Elaboración Informe.</t>
  </si>
  <si>
    <t>4. Presentación de Informe al CPJ y preparación de BD de Presupuesto, POA y PACC Reformulados y modificados.</t>
  </si>
  <si>
    <t>5. Remisión de Presupuesto Reformulado aprobado.</t>
  </si>
  <si>
    <t>Formulación de POA, PACC y Presupuesto</t>
  </si>
  <si>
    <t>Informe de POA, PACC y Presupuesto 2025 remitido al Secretaría del CPJ.</t>
  </si>
  <si>
    <t>Acta del Consejo Poder Judicial</t>
  </si>
  <si>
    <t>Diseño del instrumento anual de gestión institucional que articula productos, actividades y presupuesto, orientado al cumplimiento de los ejes estratégicos, metas y prioridades del Poder Judicial.</t>
  </si>
  <si>
    <t>Disponibilidad de un POA, PACC y Presupuesto alineados y aprobados por el CPJ, que orientan la ejecución anual hacia el logro de resultados estratégicos.</t>
  </si>
  <si>
    <t xml:space="preserve">1. Actualización de Metodología, Cronograma y Herramientas </t>
  </si>
  <si>
    <t xml:space="preserve">2. Capacitación y socialización </t>
  </si>
  <si>
    <t>3. Levantamiento y validación de aceleradores, productos operativos, a actividades y requerimientos</t>
  </si>
  <si>
    <t>4. Consolidación presupuesto, preparación y presentación /ajustes de escenarios</t>
  </si>
  <si>
    <t>5. Envío para aprobación al CPJ y Publicación de la Producción Institucional</t>
  </si>
  <si>
    <t>Gestión de Presupuesto Financiero Registrado en el SIGEF</t>
  </si>
  <si>
    <t>Cantidad de registros en el SIGEF (1 anual y  3 trimestrales) del cumplimiento de meta física y presupuestaria de acuerdo al calendario de DIGEPRES</t>
  </si>
  <si>
    <t>Reporte de trimestral del cumplimiento de meta física presupuestaria publicadas en el Portal WEB del PJ.</t>
  </si>
  <si>
    <t>Administración de las partidas presupuestarias asignadas a las dependencias del Poder Judicial a través del SIGEF, abarcando los procesos de formulación, programación, registro, seguimiento y evaluación presupuestaria.</t>
  </si>
  <si>
    <t>Asignación y libramiento oportuno y eficiente de los recursos financieros a las dependencias, garantizando la ejecución de sus funciones reglamentarias.</t>
  </si>
  <si>
    <t>1. Plasmar en una planilla, las directrices y prioridades de las autoridades del PJ antes, durante y después de la asignación de los techos presupuestarios.</t>
  </si>
  <si>
    <t>2. Analizar, elaborar y registrar en el SIGEF el presupuesto de cada programa del período, según la producción de meta física y presupuestarias.</t>
  </si>
  <si>
    <t>3. Reclasificar el presupuesto según las necesidades generadas posterior a la formulación, promulgación del presidente y programación del presupuesto físico financiero de los productos.</t>
  </si>
  <si>
    <t xml:space="preserve">Monitoreo, Seguimiento y Evaluación de la Producción Institucional </t>
  </si>
  <si>
    <t>Informe de seguimiento de POA, PACC y Presupuesto 2025 hasta del día 10 de cada mes.</t>
  </si>
  <si>
    <t>Informes de seguimiento de producción institucional, PPT de resultados por mes  trimestres, One Page</t>
  </si>
  <si>
    <t>Hace referencia al proceso de Monitoreo, Seguimiento, Evaluación al conjunto de actividades diseñadas para supervisar y evaluar el progreso, el rendimiento y los resultados de las acciones implementadas en el marco del plan estratégico y operativo de PJ.</t>
  </si>
  <si>
    <t>Cumplimiento verificado de la planificación operativa institucional, con alertas oportunas sobre desviaciones que puedan afectar la calidad y continuidad de los servicios.</t>
  </si>
  <si>
    <t xml:space="preserve">1. Apertura del sistema para registro del mes (recolección de datos) </t>
  </si>
  <si>
    <t>2. Validación y análisis de informaciones (medios de verificación/evidencias de Productos Operativos, Proyectos y PACC)</t>
  </si>
  <si>
    <t>3. Elaboración del Informe seguimiento Producción Institucional (Proyectos y Productos Operativos e hitos), BI, PPT, Resumen Ejecutivo (One Page), Presupuesto. (mensual, trimestral, semestral, anual)</t>
  </si>
  <si>
    <t xml:space="preserve">4. Revisión de Informes, ajustes y firma (incorporación de oportunidades de mejora identificadas) </t>
  </si>
  <si>
    <t>5. Remisión de resultados a las áreas</t>
  </si>
  <si>
    <t>Registro y Control de Documentación Institucional de Procesos</t>
  </si>
  <si>
    <t>Cantidades solicitudes de registro y control atendidas</t>
  </si>
  <si>
    <t>Reporte de plataforma de solicitudes de registro y control de documentación</t>
  </si>
  <si>
    <t>Gerencia de Calidad</t>
  </si>
  <si>
    <t>Gestión sistemática del ciclo de vida de los documentos institucionales de procesos —emisión, revisión, aprobación, publicación y disposición— conforme a la política institucional, para garantizar su trazabilidad y control.</t>
  </si>
  <si>
    <t>Disponibilidad de procesos documentados, homogéneos y estandarizados, que fortalecen la gestión institucional y la calidad operativa.</t>
  </si>
  <si>
    <t>1. Recepción de Solicitudes de Creación, Actualización y o Descontinuación de Documentación Institucional</t>
  </si>
  <si>
    <t>Porcentaje de actualización de los subprocesos priorizados</t>
  </si>
  <si>
    <t>Reporte de estado abordaje subprocesos priorizados- correo documentación revisada</t>
  </si>
  <si>
    <t>2. Revisión o modificación de documento solicitado.</t>
  </si>
  <si>
    <t>3. Gestión de firmas de aprobación</t>
  </si>
  <si>
    <t xml:space="preserve">4.  Publicación de la creación, modificación o eliminación de documento. </t>
  </si>
  <si>
    <t>Gestión de Acciones Correctivas</t>
  </si>
  <si>
    <t>Cantidad de base de datos de incidencias analizadas y reportadas vs. bases de datos priorizadas para análisis</t>
  </si>
  <si>
    <t>Informes de análisis de bases de datos</t>
  </si>
  <si>
    <t>Ejecutar actividades que se han establecido para la solicitud, desarrollo, seguimiento, control y evaluación de las acciones correctivas que son adoptadas para responder a necesidades detectadas en incidencias en el sistemas de gestión de la calidad.</t>
  </si>
  <si>
    <t>Reducción sostenida de incidencias recurrentes, fortaleciendo la eficacia del sistema de gestión institucional.</t>
  </si>
  <si>
    <t>1. Análisis de incidencias operacionales, QRSD, tendencia de indicadores</t>
  </si>
  <si>
    <t>Porcentaje de hallazgos mayores monitoreados vs. hallazgos mayores identificados</t>
  </si>
  <si>
    <t>Matriz de seguimiento de acciones correctivas</t>
  </si>
  <si>
    <t xml:space="preserve">2. Asesoría al área responsable en la identificación de plan de acción </t>
  </si>
  <si>
    <t xml:space="preserve">3. Evaluación y cierre de acción correctiva </t>
  </si>
  <si>
    <t xml:space="preserve">4. Seguimiento a la ejecución de acciones </t>
  </si>
  <si>
    <t xml:space="preserve"> Análisis y Evaluación para Actualización de Dependencia </t>
  </si>
  <si>
    <t>% de informes de análisis y evaluación elaborados respecto a solicitudes recibidas: (N.º de informes elaborados / N.º de solicitudes recibidas) × 100</t>
  </si>
  <si>
    <t>Informe de la Gerencia de Procesos</t>
  </si>
  <si>
    <t>Gerencia de Procesos</t>
  </si>
  <si>
    <t>Realizar informes de análisis y evaluación para la actualización de dependencias.</t>
  </si>
  <si>
    <t>Estructura organizativa actualizada, ágil y funcional, capaz de responder a los desafíos del servicio de justicia y de generar mayor valor público.</t>
  </si>
  <si>
    <t xml:space="preserve">1. Análisis y evaluación de estructura Recepción  </t>
  </si>
  <si>
    <t xml:space="preserve">2. Evaluación de la solicitud de documentación </t>
  </si>
  <si>
    <t>3. Análisis y evaluación de estructura</t>
  </si>
  <si>
    <t xml:space="preserve">4. Presentación de propuesta </t>
  </si>
  <si>
    <t xml:space="preserve">5. Recepción </t>
  </si>
  <si>
    <t>Gestión de Procesos</t>
  </si>
  <si>
    <t xml:space="preserve"> Cantidad de procesos diseñados versus los planificados. Cantidad de procesos diseñados vs. solicitudes recibidas/necesitados. Cantidad de procesos nuevos y/o mejoras que están documentados.</t>
  </si>
  <si>
    <t>Informe de la Gerencia de Procesos o Instructivos y procedimientos</t>
  </si>
  <si>
    <t>Crear y desarrollar nuevos procesos mediante esquemas, la caracterización de dichos procesos, la definición de flujos de trabajo, reglas de negocio y la identificación de indicadores clave de desempeño, entre otros instrumentos.</t>
  </si>
  <si>
    <t>Procesos institucionales optimizados, coherentes y eficientes, que mejoran la calidad del servicio y fortalecen los resultados organizacionales.</t>
  </si>
  <si>
    <t>1. Análisis y construcción de propuesta para Nuevo Proceso</t>
  </si>
  <si>
    <t>2. Evaluación del requerimiento para Nuevo proceso</t>
  </si>
  <si>
    <t>3. Identificación/Recepción del requerimiento</t>
  </si>
  <si>
    <t>4. Presentación de propuesta</t>
  </si>
  <si>
    <t>Actualización del Manual de Organización y Funciones institucional (MOFI)</t>
  </si>
  <si>
    <t>Porcentaje de áreas actualizadas/incluidas en el MOFI Vs. Necesidad de Cambios/inclusiones</t>
  </si>
  <si>
    <t xml:space="preserve">MOFI actualizado
Plan de áreas </t>
  </si>
  <si>
    <t>Realizar actualizaciones del Manual de Organización y Funciones (MOFI).</t>
  </si>
  <si>
    <t>Mantenida la estructura organizativa alineada a la misión, visión y estrategia del Poder Judicial, reflejando con claridad los objetivos, funciones y relaciones de dependencias de las áreas.</t>
  </si>
  <si>
    <t>1. Planificación.</t>
  </si>
  <si>
    <t>2. Levantamiento de informaciones.</t>
  </si>
  <si>
    <t>3. Elaboración de propuesta manual.</t>
  </si>
  <si>
    <t>4. Actualización.</t>
  </si>
  <si>
    <t>Resultados Proyectos Cooperación Internacional</t>
  </si>
  <si>
    <t>Informes trimestrales de resultados de proyectos de Cooperación Internacional.</t>
  </si>
  <si>
    <t>Informe trimestral de resultados.</t>
  </si>
  <si>
    <t>Gerencia de Cooperación Internacional</t>
  </si>
  <si>
    <t>Se refiere  al proceso de Monitoreo, Seguimiento y Evaluación de los logros obtenidos a través de programas y proyectos implementados en colaboración entre diferentes países o entidades internacionales.</t>
  </si>
  <si>
    <t>Disponibilidad de información estratégica sobre logros, avances y lecciones aprendidas de la cooperación internacional del Poder Judicial.</t>
  </si>
  <si>
    <t>1. Validación y análisis de informaciones de los acuerdos en curso con organismos internacionales.</t>
  </si>
  <si>
    <t>2. Elaboración del Informe seguimiento trimestral de resultados de Proyectos de Cooperación Internacional.</t>
  </si>
  <si>
    <t>3. Revisión de Informes, ajustes y firma (incorporación de oportunidades de mejora identificadas).</t>
  </si>
  <si>
    <t>4. Remisión de resultados de Proyectos de Cooperación Internacional al CPJ.</t>
  </si>
  <si>
    <t xml:space="preserve">Monitoreo y Seguimiento de Proyectos   </t>
  </si>
  <si>
    <t>Cantidad de informes de seguimiento con periodicidad mensual y trimestral.</t>
  </si>
  <si>
    <t>Informes de seguimiento: Mensual y Trimestral</t>
  </si>
  <si>
    <t>Gerencia de Proyectos</t>
  </si>
  <si>
    <t>Ejecución de actividades sistemáticas para supervisar el avance físico y financiero de los proyectos institucionales, identificar alertas, evaluar resultados y garantizar el cumplimiento de metas.</t>
  </si>
  <si>
    <t>Información actualizada y confiable para la toma de decisiones y mejora continua en la gestión de proyectos del Poder Judicial.</t>
  </si>
  <si>
    <t>1. Revisión de la cartera de proyectos activos (Nuevos y de arrastre).</t>
  </si>
  <si>
    <t>2. Elaborar el acta de constitución de proyectos.</t>
  </si>
  <si>
    <t>Porcentaje de Hitos (en curso) de proyectos  con avance reportado vs. número total Hitos en curso.</t>
  </si>
  <si>
    <t xml:space="preserve">Informes de seguimiento Mensual </t>
  </si>
  <si>
    <t>3. Documentación, gestión y formalización de cambios del alcance de los proyectos.</t>
  </si>
  <si>
    <t>4. Elaboración/ Actualización de Planes de Trabajo de proyectos.</t>
  </si>
  <si>
    <t>6. Seguimiento a la ejecución de proyectos.</t>
  </si>
  <si>
    <t>5. Elaboración de informes de avances de proyectos</t>
  </si>
  <si>
    <t>6. Formalización del cierre de proyectos.</t>
  </si>
  <si>
    <t>Planes de Trabajo de proyectos</t>
  </si>
  <si>
    <t>Cronogramas creados o actualizados de los proyectos aprobados en el POA.</t>
  </si>
  <si>
    <t>1 - Cronogramas creados o actualizados de los proyectos aprobados en el POA.
2 - Lista de proyectos.</t>
  </si>
  <si>
    <t>Elaboración estructurada de planes de trabajo para proyectos estratégicos del POA, mediante el desglose de tareas, estimación de tiempos, definición de responsables y coordinación de dependencias.</t>
  </si>
  <si>
    <t>Proyectos organizados con rutas críticas claras, cronogramas definidos y responsabilidades asignadas para una ejecución eficaz.</t>
  </si>
  <si>
    <t>1. Levantamiento de requerimientos.</t>
  </si>
  <si>
    <t>2. Elaboración de Estructura de Desglose de Trabajo (EDT).</t>
  </si>
  <si>
    <t>3. Secuenciación de fases y tareas (Diagrama de red - Establecimiento de dependencias).</t>
  </si>
  <si>
    <t>4. Estimación de tiempos y fechas.</t>
  </si>
  <si>
    <t>5. Asignación de responsables.</t>
  </si>
  <si>
    <t>Implementación y Adopción de los sistemas de Gestión</t>
  </si>
  <si>
    <t>% de mejoras realizadas versus mejoras identificadas/ solicitadas</t>
  </si>
  <si>
    <t>Informes de implementación 
BI de Implementaciones</t>
  </si>
  <si>
    <t>Gerencia de Implementaciones</t>
  </si>
  <si>
    <t>Este producto está enfocado en la implementación eficiente del sistema de gestión, garantizando una integración fluida y una aceptación efectiva en el entorno operativo.</t>
  </si>
  <si>
    <t>Salas de audiencia operando con sistemas de gestión funcionales, estandarizados y adaptados a sus necesidades, que garantizan una prestación más eficiente, trazable y oportuna del servicio judicial.</t>
  </si>
  <si>
    <t>1. Levantamiento de necesidades y requerimientos operacionales.</t>
  </si>
  <si>
    <t>2. Implementación del Sistema de Gestión.</t>
  </si>
  <si>
    <t>3. Evaluación de Impacto.</t>
  </si>
  <si>
    <t>4. Sesiones de Reforzamiento.</t>
  </si>
  <si>
    <t>5. Monitoreo Continuo.</t>
  </si>
  <si>
    <t>Gestión de Solicitudes e Incidencias Servicios Jurisdiccionales</t>
  </si>
  <si>
    <t>Total de Casos cerrados y resueltos / Total de casos recibidos del mes  (POA 2025)</t>
  </si>
  <si>
    <t xml:space="preserve">Informe de gestión  trimestral de FreshService </t>
  </si>
  <si>
    <t>Este producto está enfocado en la implementación eficiente de las operaciones del tribunal en la parte tecnológica como en las labores normales del tribunal.</t>
  </si>
  <si>
    <t>Servicios jurisdiccionales que operan de forma continua y segura gracias a la atención oportuna, trazable y resolutiva de solicitudes e incidencias técnicas, asegurando la disponibilidad operativa del sistema judicial.</t>
  </si>
  <si>
    <t>Planes de Despliegue Institucional de iniciativas</t>
  </si>
  <si>
    <t>% de iniciativas con plan de despliegue aprobado y ejecutado</t>
  </si>
  <si>
    <t>Bitácora de implementación, trimestral</t>
  </si>
  <si>
    <t xml:space="preserve"> Proyectos institucionales adoptados con claridad operativa en los tribunales y áreas de servicio, gracias a planes de despliegue efectivos que articulan cronogramas, responsables, recursos, capacitación y resultados esperados. </t>
  </si>
  <si>
    <t>Bitácora de implementación</t>
  </si>
  <si>
    <t>Proyectos institucionales adoptados con claridad operativa en los tribunales y áreas de servicio, gracias a planes de despliegue efectivos que articulan cronogramas, responsables, recursos, capacitación y resultados esperados.</t>
  </si>
  <si>
    <t>1. Identificación y análisis del proyecto institucional</t>
  </si>
  <si>
    <t>% de áreas/salas capacitadas según plan</t>
  </si>
  <si>
    <t>Registro de capacitación, trimestral</t>
  </si>
  <si>
    <t>2. Diagnóstico de capacidades y brechas en las áreas de destino</t>
  </si>
  <si>
    <t>3. Diseño del plan de despliegue</t>
  </si>
  <si>
    <t>4. Coordinación de acciones de preparación</t>
  </si>
  <si>
    <t>5. Evaluación de implementación y lecciones aprendidas</t>
  </si>
  <si>
    <t>DIRECCIÓN DE GESTIÓN HUMANA</t>
  </si>
  <si>
    <t>Gestión de clima organizacional</t>
  </si>
  <si>
    <t>Porcentaje de entrevistas de renuncias realizadas vs renuncias recibidas.</t>
  </si>
  <si>
    <t>Informe de resultados entrevistas de salidas (cuatrimestral)</t>
  </si>
  <si>
    <t>Gerencia de Evaluación del Desempeño y Clima Organizacional</t>
  </si>
  <si>
    <t>Implementación de acciones y herramientas para medir, analizar y dar seguimiento a los factores que inciden en el clima laboral, con el fin de fortalecer el bienestar y la productividad institucional</t>
  </si>
  <si>
    <t>Contar con información actualizada y relevante sobre los factores que determinan un clima organizacional saludable y propicio para el desempeño institucional.</t>
  </si>
  <si>
    <t>1. Recepción de las acciones de personal (semanal) y validación de información de contacto.</t>
  </si>
  <si>
    <t>2. Realización de la entrevista de salida.</t>
  </si>
  <si>
    <t>3. Análisis de la Entrevista de salida y elaboración de Informe de Resultados.</t>
  </si>
  <si>
    <t>4. Remisión del Informe de Resultados (cuatrimestral).</t>
  </si>
  <si>
    <t>Gestión de Bienestar</t>
  </si>
  <si>
    <t>Plan de Bienestar presentado a la DGACJ.</t>
  </si>
  <si>
    <t>1 - Presentación del Plan de Bienestar para DGACJ
2 - Solicitud de agenda para DGACJ.
3 - Informe cuatrimestral de ejecución firmado.</t>
  </si>
  <si>
    <t>Diseño y desarrollo de programas anuales de acciones y actividades para satisfacer las necesidades económicas, sociales y personales, que le permitan a los colaboradores mejorar sus condiciones de vida.</t>
  </si>
  <si>
    <t>Mejora continua de la satisfacción de los empleados con vista a fortalecer el compromiso institucional y la permanencia.</t>
  </si>
  <si>
    <t>1. Diseño del Plan de Bienestar.</t>
  </si>
  <si>
    <t>Porcentaje de actividades ejecutadas de las planificadas.</t>
  </si>
  <si>
    <t>2. Presentación del Plan de Bienestar.</t>
  </si>
  <si>
    <t>3. Ejecución del Programa de festividades y conmemoraciones.</t>
  </si>
  <si>
    <t>4. Ejecución del Programa de Experiencias del Plan de Bienestar.</t>
  </si>
  <si>
    <t>Gestión de Evaluación del Desempeño Judicial</t>
  </si>
  <si>
    <t>Informe de resultados 2024 del proceso de evaluación de jueces.</t>
  </si>
  <si>
    <t>Informe de resultados del proceso de evaluación</t>
  </si>
  <si>
    <t>Consiste en el proceso de medir y evaluar el desempeño que han tenido los jueces/zas en su operatividad durante todo el año.</t>
  </si>
  <si>
    <t>Identificar las oportunidades de mejora continua, para la toma de decisiones.</t>
  </si>
  <si>
    <t>1. Elaboración del cronograma de evaluación.</t>
  </si>
  <si>
    <t>Informe de análisis de brechas  en competencias para fines de capacitación remitido a la ENJ.</t>
  </si>
  <si>
    <t>1 - Informe de brechas  en competencias
2 - Correo de remisión</t>
  </si>
  <si>
    <t>2. Gestión de la evaluación de componente cuantitativo.</t>
  </si>
  <si>
    <t>3. Gestión de la evaluación de componente cualitativo.</t>
  </si>
  <si>
    <t>4. Generación de resultado final de evaluación.</t>
  </si>
  <si>
    <t>5. Informe de resultados del proceso de evaluación.</t>
  </si>
  <si>
    <t>Manual de Puestos</t>
  </si>
  <si>
    <t>Porcentaje de Descripciones de puestos actualizadas o creadas del total de solicitudes de puestos recibidas y que apliquen, con 7 días de recibidas.</t>
  </si>
  <si>
    <r>
      <rPr>
        <sz val="11"/>
        <color rgb="FF000000"/>
        <rFont val="Arial Narrow"/>
        <family val="2"/>
      </rPr>
      <t>1 - Correo de solicitud de</t>
    </r>
    <r>
      <rPr>
        <sz val="11"/>
        <color rgb="FF00B050"/>
        <rFont val="Arial Narrow"/>
        <family val="2"/>
      </rPr>
      <t xml:space="preserve"> </t>
    </r>
    <r>
      <rPr>
        <sz val="11"/>
        <color rgb="FF000000"/>
        <rFont val="Arial Narrow"/>
        <family val="2"/>
      </rPr>
      <t>entrega de descripción de puesto actualizada o creada o Informe Técnico en el caso de cambio de estructura.
2 - Relación de creaciones y actualizaciones de puestos.
3 - Descripciones de Puestos.</t>
    </r>
  </si>
  <si>
    <t>Gerencia de Organización y Cultura</t>
  </si>
  <si>
    <t>Elaboración y actualización sistemática de perfiles y descripciones de puestos para alinear funciones, competencias y responsabilidades con los objetivos institucionales.</t>
  </si>
  <si>
    <t>Optimizar la gestión del talento humano en procesos de planificación, selección, evaluación y desarrollo profesional.</t>
  </si>
  <si>
    <t>1. Levantamiento de información</t>
  </si>
  <si>
    <t>2. Análisis de la estructura</t>
  </si>
  <si>
    <t>3. Análisis de funciones</t>
  </si>
  <si>
    <t xml:space="preserve">4. Identificación de actividades esenciales </t>
  </si>
  <si>
    <t>5. Identificación de perfil</t>
  </si>
  <si>
    <t xml:space="preserve">6. Identificación de competencias de gestión y técnicas </t>
  </si>
  <si>
    <t>7. Llenado de plantilla y aprobación</t>
  </si>
  <si>
    <t>Opiniones técnicas para adicción o desestimación de plazas</t>
  </si>
  <si>
    <t>Porcentaje respuestas de factibilidad de creaciones o adiciones de plazas  emitidas vs. total de solicitudes con 40 días laborables de ser completadas.</t>
  </si>
  <si>
    <t>1 - Control de documentos GOC.
2 - Informe Técnico (GOC) firmado por la Gerencia de Organización y Cultura
3 - Correo de recibido conforme" de la DGH al despacho de los informes</t>
  </si>
  <si>
    <t>Análisis técnico y recomendaciones fundamentadas sobre la factibilidad de crear, modificar o suprimir plazas, en función de la estructura organizativa y las necesidades operativas de cada dependencia.</t>
  </si>
  <si>
    <t>Determinar la factibilidad de adiciones de plazas.</t>
  </si>
  <si>
    <t>1. Levantamiento de información.</t>
  </si>
  <si>
    <t>2. Análisis de información.</t>
  </si>
  <si>
    <t>3. Determinación de justificaciones en base a opiniones.</t>
  </si>
  <si>
    <t>4. Elaboración de impacto económico y relación de impacto de personal.</t>
  </si>
  <si>
    <t>5. Elaboración y socialización para aprobación del informe.</t>
  </si>
  <si>
    <t>Validación y creación de puestos y cargos en el Sistema de Gestión</t>
  </si>
  <si>
    <t>Porcentaje cargos activados del total de acciones aprobadas en las Actas del CPJ  con 5 días laborables de recibidas.</t>
  </si>
  <si>
    <t>1 - Correo con remisión de Acta del Consejo del Poder Judicial con acciones de personal
2 - Correo de Gerencia de Organización y Cultura informando la culminación del llenado de la matriz de acciones de personal.
3 - Relación de requisiciones y cargos creados o actualizados.</t>
  </si>
  <si>
    <t>Verificación técnica de la disponibilidad y legalidad de plazas, así como de las acciones de personal requeridas, para su presentación y aprobación formal ante el Consejo del Poder Judicial.</t>
  </si>
  <si>
    <t>Mantener el control eficiente y actualizado de las plazas institucionales y sus movimientos autorizados.</t>
  </si>
  <si>
    <t>1. Actualización de plantilla.</t>
  </si>
  <si>
    <t>2. Validación del tipo de movimiento y plaza en el archivo histórico.</t>
  </si>
  <si>
    <t>3. Completar requisición y cargo en base al tipo de movimiento.</t>
  </si>
  <si>
    <t>4. Creación y actualización de información en el Sistema de Gestión.</t>
  </si>
  <si>
    <t>5. Validación de información registrada.</t>
  </si>
  <si>
    <t>6. Completar plantilla de control interno y notificar a GAIT.</t>
  </si>
  <si>
    <t>7, Firma de la acción de personal por ViaFirma</t>
  </si>
  <si>
    <t>Gestión integral del ciclo de vida del empleado</t>
  </si>
  <si>
    <t>Cantidad de actividades ejecutadas.</t>
  </si>
  <si>
    <t>1. Calendario de acciones de onboarding. 
2. Informe de resultados. 
3.Informe de análisis de  tendencias de causales de salidas de empleados elaborado (trimestral).
4. Correo de remisión a la Dirección de Gestión Humana del Informe de análisis de  tendencias de causales de salidas de empleados elaborado (trimestral).</t>
  </si>
  <si>
    <t>Ejecución de acciones de integración y acompañamiento a nuevos colaboradores, incluyendo inducción, formación inicial y orientación institucional, para facilitar su adaptación y desempeño efectivo.</t>
  </si>
  <si>
    <t>Colaboradores de nuevo ingreso informados y familiarizados con los procesos clave de gestión humana del Poder Judicial.</t>
  </si>
  <si>
    <t>1. Coordinaciones con áreas de apoyo.</t>
  </si>
  <si>
    <t>2. Gestión del Ciclo de vida del empleado (preboarding, onboarding , actividades experiencias de empleados y offboarding).</t>
  </si>
  <si>
    <t>Informe de análisis de tendencias de causales de salidas de empleados elaborado (trimestral).</t>
  </si>
  <si>
    <t>1 - Correo de remisión a la Dirección de Gestión Humana
2 - Informe de análisis de  tendencias de causales de salidas de empleados elaborado (trimestral).</t>
  </si>
  <si>
    <t>3. Evaluación y mejora continua.</t>
  </si>
  <si>
    <t>Porcentaje de informaciones ofrecidas vs. Informaciones solicitadas por los nuevos empleados que apliquen.</t>
  </si>
  <si>
    <t>Control de solicitudes de información de nuevo ingresos (con estatus de respuesta).</t>
  </si>
  <si>
    <t>Atracción de Personal</t>
  </si>
  <si>
    <t>Cantidad de vacantes remitidas a la Secretaría General del CPJ</t>
  </si>
  <si>
    <t xml:space="preserve">1 - Matriz de Acciones de personal.
2 - Captura de pantalla de correo de remisión con carpeta de enlace de acciones de personal.
</t>
  </si>
  <si>
    <t>Gerencia de Atracción e Integración de Talentos</t>
  </si>
  <si>
    <t>Proporcionar recursos humanos para cubrir los cargos dentro del Poder Judicial a través de promociones, pasantías, traslados o reclutamiento externo.</t>
  </si>
  <si>
    <t>Asegurada la idoneidad de la adscripción de los empleados a los perfiles de puesto correspondientes.</t>
  </si>
  <si>
    <t>1. Recepción de requisición de personal.</t>
  </si>
  <si>
    <t>% Vacantes ofertadas del total de vacantes aprobadas en actas del CPJ y recibidas por la DGH</t>
  </si>
  <si>
    <t>1. Matriz de vacantes .
2. Correo de recepción con extracto de Actas de acciones de personal</t>
  </si>
  <si>
    <t>2. Gestión de la requisición del personal.</t>
  </si>
  <si>
    <t>3. Atracción del talento requerido/ejecución.</t>
  </si>
  <si>
    <t>4. Gestionar la selección del candidato.</t>
  </si>
  <si>
    <t>Cantidad de pasantes ingresados</t>
  </si>
  <si>
    <t>Plantilla de registro de participantes</t>
  </si>
  <si>
    <t>5. Presentación acción de personal PJ.</t>
  </si>
  <si>
    <t>6. Gestión del proceso administrativo de los movimientos del CPJ.</t>
  </si>
  <si>
    <t>Porcentaje vacantes remitidas a la Secretaría General del CPJ en el mes  que cumplen el nivel de acuerdo servicio desde su recepción desde Registro de Personal.</t>
  </si>
  <si>
    <t>1- Matriz de Acciones de personal (con columna de SLA en función de cada cargo o grupo ocupacional, fecha de recepción de Registro de personal) y fecha de remisión al CPJ
2- Listado de SLA por grupo ocupacional.</t>
  </si>
  <si>
    <t>7. Remisión del expediente.</t>
  </si>
  <si>
    <t>Renovación de Plazas Interinas</t>
  </si>
  <si>
    <t>Porcentaje de plazas interinas analizadas y presentadas a la DGH/ DGACJ  al día 28 de cada mes.</t>
  </si>
  <si>
    <t>1 - Matriz de renovaciones con fecha de aprobación y fecha de remisión a registro
2 - Aprobación de las renovaciones por parte de la DGH/ DGACJ</t>
  </si>
  <si>
    <t>Proporcionar las informaciones necesarias a la Gerencia de Registro, Nómina y Seguridad Social para la ejecución de las renovaciones del personal designado o contratado de manera temporal.</t>
  </si>
  <si>
    <t xml:space="preserve">1. Identificación del personal a vencer en el siguiente mes </t>
  </si>
  <si>
    <t>2. Validación de cadenas y origen de la plaza</t>
  </si>
  <si>
    <t>3. Remisión a la Gerencia de Organización y Cultura a los fines de validar carga operativa</t>
  </si>
  <si>
    <t>4. Validación del personal a renovar con los supervisores.</t>
  </si>
  <si>
    <t>5. Presentación renovaciones a la Dirección de Gestión Humana/DGACJ</t>
  </si>
  <si>
    <t>6. Notificación de renovaciones a Registro de Personal</t>
  </si>
  <si>
    <t>7. Notificación de renovación al personal y supervisores</t>
  </si>
  <si>
    <t>Gestión de Pensiones</t>
  </si>
  <si>
    <t>Porcentaje de recomendaciones  de pensiones aprobadas por el CPJ vs. recomendaciones sometidas por el  Consejo de Retiro, Pensiones y Jubilaciones</t>
  </si>
  <si>
    <t>1 - Actas del Consejo de Retiro Pensiones y Jubilaciones.
2 - Acta del Consejo del Poder Judicial aprobando las solicitudes de pensiones / Certificación de no conocimiento de pensiones en el CPJ.</t>
  </si>
  <si>
    <t>Gerencia de Registro, Nómina y Seguridad Social</t>
  </si>
  <si>
    <t>Tramitación y validación de solicitudes de pensión por antigüedad, discapacidad, enfermedad o sobrevivencia de jueces y servidores judiciales, conforme a los requisitos legales establecidos.  Para optar por una pensión por antigüedad el servidor judicial administrativo debe tener 20 años de servicio y 60 años de edad; para los jueces se establecen dos modalidades de pensión por antigüedad, la facultativa y la obligatoria, cuando se trata de una pensión por enfermedad tanto el juez como el servidor judicial deben tener 5 años de servicio.</t>
  </si>
  <si>
    <t>Los solicitantes acceden de manera oportuna y efectiva al disfrute de los derechos pensionarios adquiridos.</t>
  </si>
  <si>
    <t>1. Recepción de requerimiento.</t>
  </si>
  <si>
    <t>2. Revisión de la solitud y presentación ante el Consejo el Pensiones.</t>
  </si>
  <si>
    <t>3. Comunicación de la decisión del Consejo del Poder Judicial.</t>
  </si>
  <si>
    <t>4. Aplica cambios en el Sistema de Nomina.</t>
  </si>
  <si>
    <t>5. Conciliaciones Bancarias.</t>
  </si>
  <si>
    <t>Gestión de Reclamos de Seguros</t>
  </si>
  <si>
    <t>Porcentaje de pagos por reclamación de seguros ejecutado al beneficiario vs. solicitudes de reclamación con 2 meses de enviadas al seguro.</t>
  </si>
  <si>
    <t>1 - Recibo de cheque del seguro firmado o transferencia.
2 - Control de solicitudes del seguro de vida y reclamación de últimos gastos.</t>
  </si>
  <si>
    <t>Gestión de desembolso de seguro de vida y reclamo de últimos gastos del seguro de salud, al momento del fallecimiento del empleado, solicitado por familiares.</t>
  </si>
  <si>
    <t>Garantizado el disfrute de los derechos de seguros de vida y de últimos gastos del Servidor Judicial.</t>
  </si>
  <si>
    <t>2. Gestión reclamación con la seguradora.</t>
  </si>
  <si>
    <t>3. Repuesta de la aseguradora.</t>
  </si>
  <si>
    <t>Gestión de Seguros</t>
  </si>
  <si>
    <t>Porcentaje de afiliación, cambio de planes  y exclusiones ejecutadas del seguro de salud / total de solicitudes del mes anterior o solicitudes anteriores no facturadas.</t>
  </si>
  <si>
    <t>1 - Detalle de movimientos del seguro de salud  y seguro de vida (factura) y Data de inclusión seguro dentales.
2 - Solicitudes de novedades del seguro (inclusiones, cambio de planes  y exclusiones).</t>
  </si>
  <si>
    <t>Consiste en los procesos de actualización del registro de los afiliados (ingresos, cambios y salidas) de los seguros de: salud local e internacional, vida y dental, para jueces/as, servidores/as judiciales y sus dependientes. Incluye todo el personal del Poder Juridicial, el Registro de Inmobiliario y la Escuela Nacional de la Judicatura.</t>
  </si>
  <si>
    <t>Póliza de los seguros constantemente actualizada.</t>
  </si>
  <si>
    <t>2. Gestionar solicitud con la seguradora.</t>
  </si>
  <si>
    <t>Porcentaje de afiliación y exclusiones ejecutadas del seguro de vida / total de solicitudes del mes anterior o solicitudes anteriores no facturadas.</t>
  </si>
  <si>
    <t>3. Repuesta del requerimiento.</t>
  </si>
  <si>
    <t>4. Gestión pago facturación servicios.</t>
  </si>
  <si>
    <t>5. Descuento empleados por afiliaciones seguro médico (progenitores e hijos mayores 21 años).</t>
  </si>
  <si>
    <t>Porcentaje de afiliación, cambio de planes y exclusiones ejecutadas del seguro dental / total de solicitudes del mes anterior o solicitudes anteriores no facturadas.</t>
  </si>
  <si>
    <t>6. Solicitud de reembolso al CPJ de distintas instituciones (ENJ, RI, Fondo de Retiro y Pensiones y Jubilaciones).</t>
  </si>
  <si>
    <t>Concurso de Oposición para el Ingreso al Programada de Aspirantes de Jueces/as de Paz</t>
  </si>
  <si>
    <t>Cierres de concursos de oposición de acuerdo al cronograma establecido.</t>
  </si>
  <si>
    <t>Publicación de resultados y cierre de concurso</t>
  </si>
  <si>
    <t>Gestión de Atracción e Integración de Talentos</t>
  </si>
  <si>
    <t>Proceso competitivo de selección que garantiza la evaluación objetiva de aspirantes a jueces/as de paz, asegurando que posean las competencias requeridas para ejercer con integridad, imparcialidad y vocación de servicio.</t>
  </si>
  <si>
    <t>Aspirantes seleccionados con base en criterios de idoneidad y mérito, conforme al marco normativo vigente.</t>
  </si>
  <si>
    <t>1.  Elaboración y aprobación de bases del concurso</t>
  </si>
  <si>
    <t>1. Recepción y revisión de solicitudes</t>
  </si>
  <si>
    <t>3. Aplicación de Evaluaciones</t>
  </si>
  <si>
    <t>4. Evaluación Psicométricas</t>
  </si>
  <si>
    <t>5. Revisiones y Publicaciones de Evaluaciones</t>
  </si>
  <si>
    <t>6. Publicación Final De Resultados</t>
  </si>
  <si>
    <t>7. Presentación al Consejo del Poder Judicial de los participantes seleccionados</t>
  </si>
  <si>
    <t>Provisión de cargos Judiciales</t>
  </si>
  <si>
    <t>Porcentaje de plazas ofertadas vs. cargos judiciales aprobados por el Consejo del Poder Judicial.</t>
  </si>
  <si>
    <t>Matriz de provisión de cargos judiciales</t>
  </si>
  <si>
    <t>Gerencia de Asuntos de Carrera</t>
  </si>
  <si>
    <t>Determinación y oferta de los cargos judiciales prioritarios para el servicio de justicia.</t>
  </si>
  <si>
    <t>Cobertura oportuna y eficiente de plazas judiciales vacantes, alineadas a las prioridades institucionales.</t>
  </si>
  <si>
    <t>1. Determinación de carga de trabajo de las plazas de jueces</t>
  </si>
  <si>
    <t>2. Publicación de plaza a provisionar</t>
  </si>
  <si>
    <t>3. Presentación de propuesta de ascensos, traslados y cambios al CPJ</t>
  </si>
  <si>
    <t>HITO-Propuesta de Provisión de cargos judiciales 2024, presentada al CPJ.</t>
  </si>
  <si>
    <t xml:space="preserve">4. Comunicación del listado de jueces propuestos para traslados, cambios o ascenso. </t>
  </si>
  <si>
    <t>HITO-Aprobación de la estrategia para la optimización del Sistema de Seguridad Social del Poder Judicial</t>
  </si>
  <si>
    <t>HITO-Primera aplicación  de movimiento en Escala Salarial de los Jueces de acuerdo con el Manual Salarial</t>
  </si>
  <si>
    <t xml:space="preserve">HITO-Aprobación de la modificación de la política de compensación variable por desempeño </t>
  </si>
  <si>
    <t>DIRECCIÓN LEGAL</t>
  </si>
  <si>
    <t>Acuerdos</t>
  </si>
  <si>
    <t>Porcentaje de revisión de acuerdos realizadas en 10 días hábiles vs acuerdos solicitados.</t>
  </si>
  <si>
    <t>Matriz de sistema de gestión de la Dir. Legal</t>
  </si>
  <si>
    <t>Dirección Legal</t>
  </si>
  <si>
    <t>Elaboración, revisión y formalización de acuerdos y convenios de colaboración entre el Poder Judicial y otras instituciones nacionales e internacionales, orientados a fortalecer capacidades, compartir recursos y generar sinergias en beneficio del sistema de justicia.</t>
  </si>
  <si>
    <t>Alianzas estratégicas formalizadas que contribuyen al cumplimiento de los objetivos institucionales y fortalecen la articulación interinstitucional.</t>
  </si>
  <si>
    <t>1. Recepción y asignación de solicitud</t>
  </si>
  <si>
    <t>2. Elaboración de borrador de acuerdo</t>
  </si>
  <si>
    <t>Porcentaje de elaboración en 10 días hábiles de acuerdos vs acuerdos solicitados.</t>
  </si>
  <si>
    <t>3. Remisión del borrador de acuerdo</t>
  </si>
  <si>
    <t>4. Borrador de acuerdo actualizado y remitido al área solicitante para firma</t>
  </si>
  <si>
    <t>5. Dictamen Legal</t>
  </si>
  <si>
    <t>6. Acuerdos - Custodio de acuerdo firmado</t>
  </si>
  <si>
    <t>Análisis Jurídico</t>
  </si>
  <si>
    <r>
      <rPr>
        <sz val="11"/>
        <color rgb="FF000000"/>
        <rFont val="Arial Narrow"/>
        <family val="2"/>
      </rPr>
      <t xml:space="preserve"> % Opiniones jurídicas despachadas vs. cantidad de opiniones solicitadas en 20 días</t>
    </r>
    <r>
      <rPr>
        <b/>
        <sz val="11"/>
        <color rgb="FF000000"/>
        <rFont val="Arial Narrow"/>
        <family val="2"/>
      </rPr>
      <t xml:space="preserve"> </t>
    </r>
    <r>
      <rPr>
        <sz val="11"/>
        <color rgb="FF000000"/>
        <rFont val="Arial Narrow"/>
        <family val="2"/>
      </rPr>
      <t>habiles</t>
    </r>
  </si>
  <si>
    <t>Reporte de opiniones jurídicas</t>
  </si>
  <si>
    <t>Elaboración de informes, dictámenes y opiniones jurídicas a requerimiento de órganos y dependencias del Poder Judicial, para respaldar decisiones institucionales con base legal y garantizar la seguridad jurídica en los procesos administrativos y operativos.</t>
  </si>
  <si>
    <t xml:space="preserve"> % Dictamen de compras despachadas vs. cantidad de los dictamenes de pliego de compra solicitadas en 10 días hábiles </t>
  </si>
  <si>
    <t>Decisiones institucionales fundamentadas jurídicamente, que aseguran coherencia normativa y fortalecen la legalidad en la gestión judicial.</t>
  </si>
  <si>
    <t>1. Recepción de opiniones legales e informes legales</t>
  </si>
  <si>
    <t xml:space="preserve"> % Impugnaciones de procesos de compras  despachadas (remitida al área) vs cantidad de impugnaciones solicitadas en 10 días hábiles </t>
  </si>
  <si>
    <t>2. Elaboración y remisión de opinión legal e informe legal</t>
  </si>
  <si>
    <t xml:space="preserve"> % Denuncias de compras despachadas (remitida al área)  vs cantidad de denuncias de compras solicitadas en 5 días hábiles </t>
  </si>
  <si>
    <t>Contratos</t>
  </si>
  <si>
    <t>Contratos elaborados vs solicitud de contratos con 5 días hábiles de ser recibidos por la Dir. Legal.</t>
  </si>
  <si>
    <t>Listado de contratos (interno) / Matriz de contratos elaborados (validad quien hizo la solicitud, quien lo hizo, cuando lo hizo…)</t>
  </si>
  <si>
    <t>Elaboración, revisión y formalización de contratos administrativos y civiles celebrados por el Poder Judicial con personas físicas o jurídicas, nacionales o internacionales, para la adquisición de bienes, servicios u obras conforme al marco legal vigente.</t>
  </si>
  <si>
    <t>Contratos correctamente formulados, legalmente válidos y alineados a los fines institucionales, que aseguran transparencia, cumplimiento y eficiencia en la ejecución de compromisos.</t>
  </si>
  <si>
    <t>3. Remisión y revisión de borrador de contrato</t>
  </si>
  <si>
    <t>4. Firma de contrato</t>
  </si>
  <si>
    <t>5. Legalización y remisión del contrato</t>
  </si>
  <si>
    <t>Representación Legal y Asesorías</t>
  </si>
  <si>
    <t>Porcentaje de cumplmiento del cronograma mensual de litigios (por trámite) ejecutados.</t>
  </si>
  <si>
    <t>Matriz de gestión de litigios</t>
  </si>
  <si>
    <t>Prestación de asesoría legal y representación judicial del Poder Judicial ante instancias jurisdiccionales o administrativas, así como la emisión de opiniones jurídicas requeridas por dependencias institucionales para la defensa de sus intereses y la correcta actuación legal.</t>
  </si>
  <si>
    <t>Institución debidamente representada y asesorada en procesos judiciales y administrativos, fortaleciendo la seguridad jurídica y la legalidad institucional.</t>
  </si>
  <si>
    <t>1. Recepción y validación de la acción</t>
  </si>
  <si>
    <t>2. Apoderamiento del abogado externo</t>
  </si>
  <si>
    <t>3. Elaboración de documentos de denuncias depositadas en la Procuraduría General de la República dominicana sobre indicios de falsedad de escritura pública en procesos de compras y contrataciones.</t>
  </si>
  <si>
    <t xml:space="preserve">4. Seguimiento del caso y apoyo a los asesores en caso de lo requieran. </t>
  </si>
  <si>
    <t xml:space="preserve"> Porcentaje de Informes de propuestas elaboradas vs. cantidad de solicitudes con 10 días hábiles de ser recibidas por la Dir. Legal.</t>
  </si>
  <si>
    <t>Análisis y recomendación del Consejo del Poder Judicial, respecto a los recursos de reconsideración interpuestos por los servidores administrativos judiciales en contra de las decisiones del Consejo.</t>
  </si>
  <si>
    <t xml:space="preserve">1. Recepción y asignación de solicitud del Recurso de Reconsideración del Servidor Administrativo y/o Judicial. </t>
  </si>
  <si>
    <t xml:space="preserve"> Porcentaje actas elaboradas vs. cantidad de solicitudes con 10 días hábiles de ser recibidas por la Dir. Legal.</t>
  </si>
  <si>
    <t>2. Elaboración del informe sobre el caso del recurso de reconsideración.</t>
  </si>
  <si>
    <t>3. Presentación del informe sobre el caso del recurso de reconsideración y elaboración de acta.</t>
  </si>
  <si>
    <t>4. Firma y remisión de acta de sesión de la Comisión de Recurso de Reconsideración</t>
  </si>
  <si>
    <t>Servicios de Asesoramiento a la Comisión de Recursos de Reconsideración</t>
  </si>
  <si>
    <t>Recomendaciones jurídicas oportunas y bien fundamentadas que fortalecen la legalidad, imparcialidad y transparencia en las decisiones del Consejo del Poder Judicial.</t>
  </si>
  <si>
    <t xml:space="preserve">Secretaría General del Consejo del Poder Judicial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</si>
</sst>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_(* #,##0_);_(* \(#,##0\);_(* &quot;-&quot;??_);_(@_)"/>
  </numFmts>
  <fonts count="50" x14ac:knownFonts="1">
    <font>
      <sz val="11"/>
      <color theme="1"/>
      <name val="Aptos Narrow"/>
      <family val="2"/>
      <scheme val="minor"/>
    </font>
    <font>
      <b/>
      <sz val="16"/>
      <color theme="0"/>
      <name val="Arial Narrow"/>
      <family val="2"/>
    </font>
    <font>
      <sz val="11"/>
      <color theme="1"/>
      <name val="Arial Narrow"/>
      <family val="2"/>
    </font>
    <font>
      <b/>
      <sz val="11"/>
      <color theme="0"/>
      <name val="Arial Narrow"/>
      <family val="2"/>
    </font>
    <font>
      <b/>
      <sz val="11"/>
      <color theme="1"/>
      <name val="Arial Narrow"/>
      <family val="2"/>
    </font>
    <font>
      <sz val="11"/>
      <color rgb="FF002060"/>
      <name val="Arial Nova Cond Light"/>
      <family val="2"/>
    </font>
    <font>
      <sz val="10"/>
      <color rgb="FF002060"/>
      <name val="Arial Nova Cond Light"/>
      <family val="2"/>
    </font>
    <font>
      <sz val="11"/>
      <color theme="1"/>
      <name val="Aptos Narrow"/>
      <family val="2"/>
      <scheme val="minor"/>
    </font>
    <font>
      <sz val="11"/>
      <color rgb="FF000000"/>
      <name val="Arial Narrow"/>
      <family val="2"/>
    </font>
    <font>
      <sz val="11"/>
      <name val="Arial Narrow"/>
      <family val="2"/>
    </font>
    <font>
      <sz val="11"/>
      <color rgb="FFFF0000"/>
      <name val="Arial Narrow"/>
      <family val="2"/>
    </font>
    <font>
      <b/>
      <sz val="11"/>
      <color rgb="FF000000"/>
      <name val="Arial Narrow"/>
      <family val="2"/>
    </font>
    <font>
      <b/>
      <sz val="7"/>
      <color rgb="FF000000"/>
      <name val="Montserrat"/>
    </font>
    <font>
      <strike/>
      <sz val="11"/>
      <color rgb="FF000000"/>
      <name val="Arial Narrow"/>
      <family val="2"/>
    </font>
    <font>
      <b/>
      <sz val="11"/>
      <color rgb="FF002060"/>
      <name val="Arial Nova Cond Light"/>
      <family val="2"/>
    </font>
    <font>
      <b/>
      <sz val="10"/>
      <color rgb="FF002060"/>
      <name val="Arial Nova Cond Light"/>
      <family val="2"/>
    </font>
    <font>
      <sz val="11"/>
      <color rgb="FF00B0F0"/>
      <name val="Arial Narrow"/>
      <family val="2"/>
    </font>
    <font>
      <strike/>
      <sz val="11"/>
      <color rgb="FFFF0000"/>
      <name val="Arial Narrow"/>
      <family val="2"/>
    </font>
    <font>
      <b/>
      <strike/>
      <sz val="11"/>
      <color rgb="FFFF0000"/>
      <name val="Arial Narrow"/>
      <family val="2"/>
    </font>
    <font>
      <strike/>
      <sz val="10"/>
      <color rgb="FFFF0000"/>
      <name val="Arial Nova Cond Light"/>
      <family val="2"/>
    </font>
    <font>
      <b/>
      <strike/>
      <sz val="10"/>
      <color rgb="FFFF0000"/>
      <name val="Arial Nova Cond Light"/>
      <family val="2"/>
    </font>
    <font>
      <strike/>
      <sz val="11"/>
      <color rgb="FFFF0000"/>
      <name val="Arial Nova Cond Light"/>
      <family val="2"/>
    </font>
    <font>
      <b/>
      <strike/>
      <sz val="11"/>
      <color rgb="FFFF0000"/>
      <name val="Arial Nova Cond Light"/>
      <family val="2"/>
    </font>
    <font>
      <sz val="11"/>
      <color theme="5" tint="-0.249977111117893"/>
      <name val="Arial Narrow"/>
      <family val="2"/>
    </font>
    <font>
      <sz val="11"/>
      <color theme="5"/>
      <name val="Arial Narrow"/>
      <family val="2"/>
    </font>
    <font>
      <sz val="11"/>
      <color rgb="FFE97132"/>
      <name val="Arial Narrow"/>
      <family val="2"/>
    </font>
    <font>
      <b/>
      <sz val="11"/>
      <color rgb="FF00B0F0"/>
      <name val="Arial Narrow"/>
      <family val="2"/>
    </font>
    <font>
      <sz val="11"/>
      <color theme="5"/>
      <name val="Arial Nova Cond Light"/>
      <family val="2"/>
    </font>
    <font>
      <sz val="8"/>
      <name val="Aptos Narrow"/>
      <family val="2"/>
      <scheme val="minor"/>
    </font>
    <font>
      <sz val="11"/>
      <color rgb="FF000000"/>
      <name val="Arial Nova Cond Light"/>
      <family val="2"/>
    </font>
    <font>
      <sz val="11"/>
      <color rgb="FF000000"/>
      <name val="Aptos Narrow"/>
      <family val="2"/>
      <scheme val="minor"/>
    </font>
    <font>
      <sz val="11"/>
      <color rgb="FF242424"/>
      <name val="Aptos Narrow"/>
      <family val="2"/>
    </font>
    <font>
      <b/>
      <sz val="11"/>
      <name val="Arial Narrow"/>
      <family val="2"/>
    </font>
    <font>
      <sz val="11"/>
      <color rgb="FF000000"/>
      <name val="Aptos Display"/>
      <family val="2"/>
    </font>
    <font>
      <sz val="11"/>
      <color rgb="FF333333"/>
      <name val="Arial Narrow"/>
      <family val="2"/>
    </font>
    <font>
      <sz val="11"/>
      <color rgb="FF242424"/>
      <name val="Arial Narrow"/>
      <family val="2"/>
    </font>
    <font>
      <sz val="11"/>
      <color rgb="FF000000"/>
      <name val="Aptos Narrow"/>
      <family val="2"/>
    </font>
    <font>
      <sz val="11"/>
      <color theme="1"/>
      <name val="Arial Nova Cond Light"/>
      <family val="2"/>
    </font>
    <font>
      <b/>
      <sz val="11"/>
      <color rgb="FF000000"/>
      <name val="Aptos Narrow"/>
      <family val="2"/>
    </font>
    <font>
      <sz val="11"/>
      <name val="Arial Nova Cond Light"/>
      <family val="2"/>
    </font>
    <font>
      <sz val="11"/>
      <color theme="1"/>
      <name val="Arial Narrow"/>
      <family val="2"/>
    </font>
    <font>
      <sz val="11"/>
      <color rgb="FF000000"/>
      <name val="Arial Narrow"/>
      <family val="2"/>
    </font>
    <font>
      <sz val="11"/>
      <color rgb="FF00B050"/>
      <name val="Arial Narrow"/>
      <family val="2"/>
    </font>
    <font>
      <sz val="11"/>
      <color theme="1" tint="0.14999847407452621"/>
      <name val="Aptos Narrow"/>
      <family val="2"/>
    </font>
    <font>
      <sz val="11"/>
      <color theme="1" tint="0.14999847407452621"/>
      <name val="Arial Narrow"/>
      <family val="2"/>
    </font>
    <font>
      <b/>
      <sz val="11"/>
      <color rgb="FF000000"/>
      <name val="Arial Narrow"/>
      <family val="2"/>
    </font>
    <font>
      <b/>
      <sz val="11"/>
      <color theme="1"/>
      <name val="Arial Narrow"/>
      <family val="2"/>
    </font>
    <font>
      <b/>
      <sz val="11"/>
      <color rgb="FF002060"/>
      <name val="Arial Nova Cond Light"/>
      <family val="2"/>
    </font>
    <font>
      <sz val="11"/>
      <color rgb="FF000000"/>
      <name val="Aptos Narrow"/>
      <family val="2"/>
    </font>
    <font>
      <b/>
      <sz val="11"/>
      <color rgb="FF000000"/>
      <name val="Aptos Narrow"/>
      <family val="2"/>
    </font>
  </fonts>
  <fills count="12">
    <fill>
      <patternFill patternType="none"/>
    </fill>
    <fill>
      <patternFill patternType="gray125"/>
    </fill>
    <fill>
      <patternFill patternType="solid">
        <fgColor rgb="FF002060"/>
        <bgColor indexed="64"/>
      </patternFill>
    </fill>
    <fill>
      <patternFill patternType="solid">
        <fgColor theme="0" tint="-4.9989318521683403E-2"/>
        <bgColor indexed="64"/>
      </patternFill>
    </fill>
    <fill>
      <patternFill patternType="solid">
        <fgColor theme="0"/>
        <bgColor indexed="64"/>
      </patternFill>
    </fill>
    <fill>
      <patternFill patternType="solid">
        <fgColor theme="7" tint="-0.249977111117893"/>
        <bgColor indexed="64"/>
      </patternFill>
    </fill>
    <fill>
      <patternFill patternType="solid">
        <fgColor theme="9"/>
        <bgColor indexed="64"/>
      </patternFill>
    </fill>
    <fill>
      <patternFill patternType="solid">
        <fgColor rgb="FFFFFFFF"/>
        <bgColor rgb="FF000000"/>
      </patternFill>
    </fill>
    <fill>
      <patternFill patternType="solid">
        <fgColor rgb="FFFFC000"/>
        <bgColor indexed="64"/>
      </patternFill>
    </fill>
    <fill>
      <patternFill patternType="solid">
        <fgColor rgb="FF0050DD"/>
        <bgColor indexed="64"/>
      </patternFill>
    </fill>
    <fill>
      <patternFill patternType="solid">
        <fgColor rgb="FF404040"/>
        <bgColor indexed="64"/>
      </patternFill>
    </fill>
    <fill>
      <patternFill patternType="solid">
        <fgColor theme="0" tint="-0.14999847407452621"/>
        <bgColor indexed="64"/>
      </patternFill>
    </fill>
  </fills>
  <borders count="135">
    <border>
      <left/>
      <right/>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medium">
        <color theme="0" tint="-0.34998626667073579"/>
      </left>
      <right/>
      <top style="thin">
        <color theme="0" tint="-0.34998626667073579"/>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diagonal/>
    </border>
    <border>
      <left style="thin">
        <color theme="0" tint="-0.34998626667073579"/>
      </left>
      <right style="medium">
        <color theme="0" tint="-0.34998626667073579"/>
      </right>
      <top/>
      <bottom/>
      <diagonal/>
    </border>
    <border>
      <left style="thin">
        <color theme="0" tint="-0.34998626667073579"/>
      </left>
      <right style="medium">
        <color theme="0" tint="-0.34998626667073579"/>
      </right>
      <top/>
      <bottom style="thin">
        <color theme="0" tint="-0.34998626667073579"/>
      </bottom>
      <diagonal/>
    </border>
    <border>
      <left/>
      <right style="thin">
        <color theme="0" tint="-0.34998626667073579"/>
      </right>
      <top/>
      <bottom/>
      <diagonal/>
    </border>
    <border>
      <left/>
      <right/>
      <top style="thin">
        <color theme="0" tint="-0.34998626667073579"/>
      </top>
      <bottom/>
      <diagonal/>
    </border>
    <border>
      <left/>
      <right/>
      <top/>
      <bottom style="thin">
        <color theme="0" tint="-0.34998626667073579"/>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theme="0" tint="-0.249977111117893"/>
      </left>
      <right style="thin">
        <color theme="0" tint="-0.34998626667073579"/>
      </right>
      <top style="thin">
        <color theme="0" tint="-0.249977111117893"/>
      </top>
      <bottom/>
      <diagonal/>
    </border>
    <border>
      <left style="thin">
        <color theme="0" tint="-0.34998626667073579"/>
      </left>
      <right style="thin">
        <color theme="0" tint="-0.34998626667073579"/>
      </right>
      <top style="thin">
        <color theme="0" tint="-0.249977111117893"/>
      </top>
      <bottom/>
      <diagonal/>
    </border>
    <border>
      <left style="thin">
        <color theme="0" tint="-0.14999847407452621"/>
      </left>
      <right style="thin">
        <color theme="0" tint="-0.249977111117893"/>
      </right>
      <top style="thin">
        <color theme="0" tint="-0.249977111117893"/>
      </top>
      <bottom/>
      <diagonal/>
    </border>
    <border>
      <left style="thin">
        <color theme="0" tint="-0.249977111117893"/>
      </left>
      <right style="thin">
        <color theme="0" tint="-0.34998626667073579"/>
      </right>
      <top/>
      <bottom/>
      <diagonal/>
    </border>
    <border>
      <left style="thin">
        <color theme="0" tint="-0.14999847407452621"/>
      </left>
      <right style="thin">
        <color theme="0" tint="-0.249977111117893"/>
      </right>
      <top/>
      <bottom/>
      <diagonal/>
    </border>
    <border>
      <left style="thin">
        <color theme="0" tint="-0.249977111117893"/>
      </left>
      <right style="thin">
        <color theme="0" tint="-0.34998626667073579"/>
      </right>
      <top/>
      <bottom style="thin">
        <color theme="0" tint="-0.249977111117893"/>
      </bottom>
      <diagonal/>
    </border>
    <border>
      <left style="thin">
        <color theme="0" tint="-0.34998626667073579"/>
      </left>
      <right style="thin">
        <color theme="0" tint="-0.34998626667073579"/>
      </right>
      <top/>
      <bottom style="thin">
        <color theme="0" tint="-0.249977111117893"/>
      </bottom>
      <diagonal/>
    </border>
    <border>
      <left style="thin">
        <color theme="0" tint="-0.14999847407452621"/>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34998626667073579"/>
      </right>
      <top style="thin">
        <color theme="0" tint="-0.249977111117893"/>
      </top>
      <bottom style="thin">
        <color theme="0" tint="-0.249977111117893"/>
      </bottom>
      <diagonal/>
    </border>
    <border>
      <left style="thin">
        <color theme="0" tint="-0.34998626667073579"/>
      </left>
      <right style="thin">
        <color theme="0" tint="-0.249977111117893"/>
      </right>
      <top style="thin">
        <color theme="0" tint="-0.249977111117893"/>
      </top>
      <bottom style="thin">
        <color theme="0" tint="-0.249977111117893"/>
      </bottom>
      <diagonal/>
    </border>
    <border>
      <left style="thin">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4659260841701"/>
      </left>
      <right/>
      <top style="thin">
        <color theme="0" tint="-0.24994659260841701"/>
      </top>
      <bottom style="thin">
        <color theme="0" tint="-0.2499465926084170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249977111117893"/>
      </right>
      <top style="thin">
        <color theme="0" tint="-0.249977111117893"/>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77111117893"/>
      </left>
      <right/>
      <top/>
      <bottom style="thin">
        <color theme="0" tint="-0.249977111117893"/>
      </bottom>
      <diagonal/>
    </border>
    <border>
      <left/>
      <right/>
      <top style="thin">
        <color theme="0" tint="-0.24994659260841701"/>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top style="thin">
        <color theme="0" tint="-0.499984740745262"/>
      </top>
      <bottom style="thin">
        <color theme="0" tint="-0.499984740745262"/>
      </bottom>
      <diagonal/>
    </border>
    <border>
      <left style="thin">
        <color theme="0" tint="-0.34998626667073579"/>
      </left>
      <right style="thin">
        <color theme="0" tint="-0.499984740745262"/>
      </right>
      <top style="thin">
        <color theme="0" tint="-0.499984740745262"/>
      </top>
      <bottom style="thin">
        <color theme="0" tint="-0.499984740745262"/>
      </bottom>
      <diagonal/>
    </border>
    <border>
      <left style="thin">
        <color theme="1" tint="0.499984740745262"/>
      </left>
      <right style="thin">
        <color rgb="FF000000"/>
      </right>
      <top style="thin">
        <color theme="1" tint="0.499984740745262"/>
      </top>
      <bottom style="thin">
        <color theme="1" tint="0.499984740745262"/>
      </bottom>
      <diagonal/>
    </border>
    <border>
      <left style="thin">
        <color rgb="FF000000"/>
      </left>
      <right style="thin">
        <color theme="1" tint="0.499984740745262"/>
      </right>
      <top style="thin">
        <color theme="1" tint="0.499984740745262"/>
      </top>
      <bottom style="thin">
        <color theme="1" tint="0.499984740745262"/>
      </bottom>
      <diagonal/>
    </border>
    <border>
      <left style="thin">
        <color rgb="FF000000"/>
      </left>
      <right/>
      <top/>
      <bottom/>
      <diagonal/>
    </border>
    <border>
      <left/>
      <right style="thin">
        <color theme="1" tint="0.499984740745262"/>
      </right>
      <top style="thin">
        <color theme="0" tint="-0.499984740745262"/>
      </top>
      <bottom style="thin">
        <color theme="0"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0" tint="-0.34998626667073579"/>
      </right>
      <top style="thin">
        <color theme="1" tint="0.499984740745262"/>
      </top>
      <bottom style="thin">
        <color theme="1" tint="0.499984740745262"/>
      </bottom>
      <diagonal/>
    </border>
    <border>
      <left style="thin">
        <color theme="0" tint="-0.34998626667073579"/>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0" tint="-0.34998626667073579"/>
      </right>
      <top/>
      <bottom style="thin">
        <color theme="1" tint="0.499984740745262"/>
      </bottom>
      <diagonal/>
    </border>
    <border>
      <left style="thin">
        <color theme="0" tint="-0.34998626667073579"/>
      </left>
      <right style="thin">
        <color theme="1" tint="0.499984740745262"/>
      </right>
      <top/>
      <bottom style="thin">
        <color theme="1" tint="0.499984740745262"/>
      </bottom>
      <diagonal/>
    </border>
    <border>
      <left style="thin">
        <color theme="1" tint="0.499984740745262"/>
      </left>
      <right style="thin">
        <color rgb="FF000000"/>
      </right>
      <top style="thin">
        <color theme="1" tint="0.499984740745262"/>
      </top>
      <bottom/>
      <diagonal/>
    </border>
    <border>
      <left style="thin">
        <color rgb="FF000000"/>
      </left>
      <right style="thin">
        <color theme="1" tint="0.499984740745262"/>
      </right>
      <top style="thin">
        <color theme="1" tint="0.499984740745262"/>
      </top>
      <bottom/>
      <diagonal/>
    </border>
    <border>
      <left/>
      <right style="thin">
        <color theme="1" tint="0.499984740745262"/>
      </right>
      <top style="thin">
        <color theme="0" tint="-0.499984740745262"/>
      </top>
      <bottom/>
      <diagonal/>
    </border>
    <border>
      <left style="thin">
        <color theme="0" tint="-0.249977111117893"/>
      </left>
      <right/>
      <top/>
      <bottom/>
      <diagonal/>
    </border>
    <border>
      <left style="thin">
        <color theme="1" tint="0.499984740745262"/>
      </left>
      <right style="thin">
        <color theme="1" tint="0.499984740745262"/>
      </right>
      <top/>
      <bottom/>
      <diagonal/>
    </border>
    <border>
      <left/>
      <right/>
      <top/>
      <bottom style="thin">
        <color rgb="FF000000"/>
      </bottom>
      <diagonal/>
    </border>
    <border>
      <left/>
      <right/>
      <top style="thin">
        <color rgb="FF000000"/>
      </top>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rgb="FF000000"/>
      </bottom>
      <diagonal/>
    </border>
    <border>
      <left style="thin">
        <color theme="1" tint="0.499984740745262"/>
      </left>
      <right style="thin">
        <color theme="1" tint="0.499984740745262"/>
      </right>
      <top style="thin">
        <color rgb="FF000000"/>
      </top>
      <bottom style="thin">
        <color rgb="FF000000"/>
      </bottom>
      <diagonal/>
    </border>
    <border>
      <left style="medium">
        <color theme="0" tint="-0.34998626667073579"/>
      </left>
      <right style="thin">
        <color theme="0" tint="-0.34998626667073579"/>
      </right>
      <top style="thin">
        <color theme="0" tint="-0.34998626667073579"/>
      </top>
      <bottom/>
      <diagonal/>
    </border>
    <border>
      <left style="medium">
        <color theme="0" tint="-0.34998626667073579"/>
      </left>
      <right style="thin">
        <color theme="0" tint="-0.34998626667073579"/>
      </right>
      <top/>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499984740745262"/>
      </top>
      <bottom/>
      <diagonal/>
    </border>
    <border>
      <left style="thin">
        <color theme="0" tint="-0.34998626667073579"/>
      </left>
      <right style="thin">
        <color theme="0" tint="-0.34998626667073579"/>
      </right>
      <top/>
      <bottom style="thin">
        <color rgb="FF000000"/>
      </bottom>
      <diagonal/>
    </border>
    <border>
      <left style="thin">
        <color theme="0" tint="-0.34998626667073579"/>
      </left>
      <right style="thin">
        <color theme="0" tint="-0.34998626667073579"/>
      </right>
      <top style="thin">
        <color theme="0" tint="-0.34998626667073579"/>
      </top>
      <bottom style="thin">
        <color rgb="FF000000"/>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bottom style="thin">
        <color theme="0" tint="-0.249977111117893"/>
      </bottom>
      <diagonal/>
    </border>
    <border>
      <left style="thin">
        <color theme="0" tint="-0.14999847407452621"/>
      </left>
      <right/>
      <top/>
      <bottom style="thin">
        <color theme="0" tint="-0.14999847407452621"/>
      </bottom>
      <diagonal/>
    </border>
    <border>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theme="0" tint="-0.249977111117893"/>
      </top>
      <bottom/>
      <diagonal/>
    </border>
    <border>
      <left style="thin">
        <color theme="0" tint="-0.14999847407452621"/>
      </left>
      <right style="thin">
        <color theme="0" tint="-0.14999847407452621"/>
      </right>
      <top/>
      <bottom/>
      <diagonal/>
    </border>
    <border>
      <left/>
      <right style="thin">
        <color theme="0" tint="-0.14999847407452621"/>
      </right>
      <top/>
      <bottom/>
      <diagonal/>
    </border>
    <border>
      <left style="thin">
        <color theme="0" tint="-0.14999847407452621"/>
      </left>
      <right/>
      <top/>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thin">
        <color theme="0" tint="-0.249977111117893"/>
      </top>
      <bottom style="thin">
        <color theme="0" tint="-0.249977111117893"/>
      </bottom>
      <diagonal/>
    </border>
    <border>
      <left/>
      <right/>
      <top/>
      <bottom style="thin">
        <color theme="0" tint="-0.249977111117893"/>
      </bottom>
      <diagonal/>
    </border>
    <border>
      <left style="thin">
        <color theme="0" tint="-0.14999847407452621"/>
      </left>
      <right style="thin">
        <color theme="0" tint="-0.14999847407452621"/>
      </right>
      <top style="thin">
        <color theme="0" tint="-0.499984740745262"/>
      </top>
      <bottom/>
      <diagonal/>
    </border>
    <border>
      <left/>
      <right/>
      <top style="thin">
        <color theme="0" tint="-0.249977111117893"/>
      </top>
      <bottom/>
      <diagonal/>
    </border>
    <border>
      <left/>
      <right/>
      <top/>
      <bottom style="thin">
        <color theme="0" tint="-0.14999847407452621"/>
      </bottom>
      <diagonal/>
    </border>
    <border>
      <left style="thin">
        <color theme="0" tint="-0.249977111117893"/>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249977111117893"/>
      </right>
      <top style="thin">
        <color theme="0" tint="-0.249977111117893"/>
      </top>
      <bottom style="thin">
        <color theme="0" tint="-0.34998626667073579"/>
      </bottom>
      <diagonal/>
    </border>
    <border>
      <left style="thin">
        <color theme="0" tint="-0.34998626667073579"/>
      </left>
      <right style="thin">
        <color theme="0" tint="-0.249977111117893"/>
      </right>
      <top style="thin">
        <color theme="0" tint="-0.34998626667073579"/>
      </top>
      <bottom style="thin">
        <color theme="0" tint="-0.34998626667073579"/>
      </bottom>
      <diagonal/>
    </border>
    <border>
      <left style="thin">
        <color theme="0" tint="-0.34998626667073579"/>
      </left>
      <right style="thin">
        <color theme="0" tint="-0.249977111117893"/>
      </right>
      <top/>
      <bottom style="thin">
        <color theme="0" tint="-0.34998626667073579"/>
      </bottom>
      <diagonal/>
    </border>
    <border>
      <left/>
      <right style="thin">
        <color theme="0" tint="-0.249977111117893"/>
      </right>
      <top/>
      <bottom style="thin">
        <color theme="0" tint="-0.249977111117893"/>
      </bottom>
      <diagonal/>
    </border>
    <border>
      <left style="thin">
        <color theme="0" tint="-0.249977111117893"/>
      </left>
      <right style="thin">
        <color theme="0" tint="-0.34998626667073579"/>
      </right>
      <top/>
      <bottom style="thin">
        <color theme="0" tint="-0.34998626667073579"/>
      </bottom>
      <diagonal/>
    </border>
    <border>
      <left style="thin">
        <color theme="0" tint="-0.34998626667073579"/>
      </left>
      <right style="thin">
        <color theme="0" tint="-0.249977111117893"/>
      </right>
      <top style="thin">
        <color theme="0" tint="-0.34998626667073579"/>
      </top>
      <bottom/>
      <diagonal/>
    </border>
    <border>
      <left style="thin">
        <color theme="0" tint="-0.34998626667073579"/>
      </left>
      <right style="thin">
        <color theme="0" tint="-0.249977111117893"/>
      </right>
      <top/>
      <bottom/>
      <diagonal/>
    </border>
    <border>
      <left style="thin">
        <color theme="1" tint="0.499984740745262"/>
      </left>
      <right style="thin">
        <color theme="1" tint="0.499984740745262"/>
      </right>
      <top style="thin">
        <color theme="0" tint="-0.34998626667073579"/>
      </top>
      <bottom style="thin">
        <color theme="0" tint="-0.34998626667073579"/>
      </bottom>
      <diagonal/>
    </border>
    <border>
      <left/>
      <right style="thin">
        <color theme="1" tint="0.499984740745262"/>
      </right>
      <top style="thin">
        <color theme="0" tint="-0.34998626667073579"/>
      </top>
      <bottom style="thin">
        <color theme="1" tint="0.499984740745262"/>
      </bottom>
      <diagonal/>
    </border>
    <border>
      <left/>
      <right/>
      <top style="thin">
        <color theme="0" tint="-0.499984740745262"/>
      </top>
      <bottom style="thin">
        <color theme="0" tint="-0.499984740745262"/>
      </bottom>
      <diagonal/>
    </border>
    <border>
      <left/>
      <right style="thin">
        <color theme="0" tint="-0.249977111117893"/>
      </right>
      <top/>
      <bottom/>
      <diagonal/>
    </border>
    <border>
      <left/>
      <right style="thin">
        <color theme="0" tint="-0.34998626667073579"/>
      </right>
      <top/>
      <bottom style="thin">
        <color theme="2" tint="-0.499984740745262"/>
      </bottom>
      <diagonal/>
    </border>
    <border>
      <left style="thin">
        <color theme="1" tint="0.499984740745262"/>
      </left>
      <right style="thin">
        <color theme="1" tint="0.499984740745262"/>
      </right>
      <top style="thin">
        <color rgb="FF000000"/>
      </top>
      <bottom style="thin">
        <color theme="2" tint="-0.499984740745262"/>
      </bottom>
      <diagonal/>
    </border>
    <border>
      <left/>
      <right style="thin">
        <color theme="1" tint="0.499984740745262"/>
      </right>
      <top style="thin">
        <color theme="1" tint="0.499984740745262"/>
      </top>
      <bottom style="thin">
        <color theme="2" tint="-0.499984740745262"/>
      </bottom>
      <diagonal/>
    </border>
    <border>
      <left/>
      <right style="thin">
        <color theme="0" tint="-0.499984740745262"/>
      </right>
      <top style="thin">
        <color theme="0" tint="-0.499984740745262"/>
      </top>
      <bottom style="thin">
        <color theme="2" tint="-0.499984740745262"/>
      </bottom>
      <diagonal/>
    </border>
    <border>
      <left/>
      <right/>
      <top style="thin">
        <color theme="0" tint="-0.34998626667073579"/>
      </top>
      <bottom style="thin">
        <color theme="2" tint="-0.499984740745262"/>
      </bottom>
      <diagonal/>
    </border>
    <border>
      <left style="thin">
        <color theme="0" tint="-0.249977111117893"/>
      </left>
      <right style="thin">
        <color theme="0" tint="-0.249977111117893"/>
      </right>
      <top style="thin">
        <color theme="0" tint="-0.249977111117893"/>
      </top>
      <bottom style="thin">
        <color theme="2" tint="-0.499984740745262"/>
      </bottom>
      <diagonal/>
    </border>
    <border>
      <left/>
      <right style="thin">
        <color theme="0" tint="-0.34998626667073579"/>
      </right>
      <top style="thin">
        <color theme="0" tint="-0.34998626667073579"/>
      </top>
      <bottom style="thin">
        <color theme="2" tint="-0.499984740745262"/>
      </bottom>
      <diagonal/>
    </border>
    <border>
      <left style="thin">
        <color theme="1" tint="0.499984740745262"/>
      </left>
      <right style="thin">
        <color theme="0" tint="-0.34998626667073579"/>
      </right>
      <top style="thin">
        <color theme="2" tint="-0.499984740745262"/>
      </top>
      <bottom style="thin">
        <color theme="1" tint="0.499984740745262"/>
      </bottom>
      <diagonal/>
    </border>
    <border>
      <left style="thin">
        <color theme="0" tint="-0.34998626667073579"/>
      </left>
      <right style="thin">
        <color theme="1" tint="0.499984740745262"/>
      </right>
      <top style="thin">
        <color theme="2" tint="-0.499984740745262"/>
      </top>
      <bottom style="thin">
        <color theme="1" tint="0.499984740745262"/>
      </bottom>
      <diagonal/>
    </border>
    <border>
      <left/>
      <right style="thin">
        <color theme="1" tint="0.499984740745262"/>
      </right>
      <top style="thin">
        <color theme="2" tint="-0.499984740745262"/>
      </top>
      <bottom style="thin">
        <color theme="0" tint="-0.499984740745262"/>
      </bottom>
      <diagonal/>
    </border>
    <border>
      <left/>
      <right/>
      <top style="thin">
        <color theme="2" tint="-0.499984740745262"/>
      </top>
      <bottom/>
      <diagonal/>
    </border>
    <border>
      <left style="thin">
        <color theme="0" tint="-0.249977111117893"/>
      </left>
      <right style="thin">
        <color theme="0" tint="-0.249977111117893"/>
      </right>
      <top style="thin">
        <color theme="2" tint="-0.499984740745262"/>
      </top>
      <bottom style="thin">
        <color theme="0" tint="-0.249977111117893"/>
      </bottom>
      <diagonal/>
    </border>
    <border>
      <left style="thin">
        <color theme="0" tint="-0.249977111117893"/>
      </left>
      <right style="thin">
        <color theme="0" tint="-0.249977111117893"/>
      </right>
      <top style="thin">
        <color theme="2" tint="-0.499984740745262"/>
      </top>
      <bottom/>
      <diagonal/>
    </border>
    <border>
      <left/>
      <right style="thin">
        <color theme="0" tint="-0.34998626667073579"/>
      </right>
      <top style="thin">
        <color theme="2" tint="-0.499984740745262"/>
      </top>
      <bottom style="thin">
        <color theme="0" tint="-0.34998626667073579"/>
      </bottom>
      <diagonal/>
    </border>
    <border>
      <left style="thin">
        <color theme="0" tint="-0.34998626667073579"/>
      </left>
      <right style="thin">
        <color theme="0" tint="-0.34998626667073579"/>
      </right>
      <top/>
      <bottom style="thin">
        <color theme="2" tint="-0.499984740745262"/>
      </bottom>
      <diagonal/>
    </border>
    <border>
      <left style="thin">
        <color theme="0" tint="-0.34998626667073579"/>
      </left>
      <right style="thin">
        <color theme="0" tint="-0.34998626667073579"/>
      </right>
      <top style="thin">
        <color theme="0" tint="-0.34998626667073579"/>
      </top>
      <bottom style="thin">
        <color theme="2" tint="-0.499984740745262"/>
      </bottom>
      <diagonal/>
    </border>
    <border>
      <left style="thin">
        <color theme="0" tint="-0.34998626667073579"/>
      </left>
      <right/>
      <top style="thin">
        <color theme="2" tint="-0.499984740745262"/>
      </top>
      <bottom style="thin">
        <color theme="0" tint="-0.34998626667073579"/>
      </bottom>
      <diagonal/>
    </border>
    <border>
      <left style="thin">
        <color theme="0" tint="-0.34998626667073579"/>
      </left>
      <right style="thin">
        <color theme="0" tint="-0.34998626667073579"/>
      </right>
      <top style="thin">
        <color theme="2" tint="-0.499984740745262"/>
      </top>
      <bottom/>
      <diagonal/>
    </border>
    <border>
      <left style="thin">
        <color theme="0" tint="-0.34998626667073579"/>
      </left>
      <right style="thin">
        <color theme="0" tint="-0.34998626667073579"/>
      </right>
      <top style="thin">
        <color theme="2" tint="-0.499984740745262"/>
      </top>
      <bottom style="thin">
        <color theme="0" tint="-0.34998626667073579"/>
      </bottom>
      <diagonal/>
    </border>
    <border>
      <left style="thin">
        <color theme="0" tint="-0.249977111117893"/>
      </left>
      <right style="thin">
        <color theme="0" tint="-0.34998626667073579"/>
      </right>
      <top style="thin">
        <color theme="0" tint="-0.34998626667073579"/>
      </top>
      <bottom/>
      <diagonal/>
    </border>
    <border>
      <left style="thin">
        <color theme="0" tint="-0.34998626667073579"/>
      </left>
      <right style="thin">
        <color theme="0" tint="-0.249977111117893"/>
      </right>
      <top style="thin">
        <color theme="2" tint="-0.499984740745262"/>
      </top>
      <bottom style="thin">
        <color theme="0" tint="-0.34998626667073579"/>
      </bottom>
      <diagonal/>
    </border>
    <border>
      <left/>
      <right style="thin">
        <color theme="0" tint="-0.249977111117893"/>
      </right>
      <top style="thin">
        <color theme="2" tint="-0.499984740745262"/>
      </top>
      <bottom style="thin">
        <color theme="0" tint="-0.249977111117893"/>
      </bottom>
      <diagonal/>
    </border>
    <border>
      <left/>
      <right/>
      <top style="thin">
        <color theme="2" tint="-0.499984740745262"/>
      </top>
      <bottom style="thin">
        <color theme="0" tint="-0.34998626667073579"/>
      </bottom>
      <diagonal/>
    </border>
  </borders>
  <cellStyleXfs count="3">
    <xf numFmtId="0" fontId="0" fillId="0" borderId="0"/>
    <xf numFmtId="9" fontId="7" fillId="0" borderId="0" applyFont="0" applyFill="0" applyBorder="0" applyAlignment="0" applyProtection="0"/>
    <xf numFmtId="43" fontId="7" fillId="0" borderId="0" applyFont="0" applyFill="0" applyBorder="0" applyAlignment="0" applyProtection="0"/>
  </cellStyleXfs>
  <cellXfs count="856">
    <xf numFmtId="0" fontId="0" fillId="0" borderId="0" xfId="0"/>
    <xf numFmtId="0" fontId="1" fillId="2" borderId="0" xfId="0" applyFont="1" applyFill="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2" fillId="0" borderId="0" xfId="0" applyFont="1" applyAlignment="1">
      <alignment vertical="center" wrapText="1"/>
    </xf>
    <xf numFmtId="0" fontId="2" fillId="0" borderId="1" xfId="0" applyFont="1" applyBorder="1" applyAlignment="1">
      <alignment horizontal="center" vertical="center"/>
    </xf>
    <xf numFmtId="0" fontId="2" fillId="0" borderId="2" xfId="0" applyFont="1" applyBorder="1" applyAlignment="1">
      <alignment horizontal="left" vertical="center" wrapText="1"/>
    </xf>
    <xf numFmtId="0" fontId="2" fillId="0" borderId="1" xfId="0" applyFont="1" applyBorder="1" applyAlignment="1">
      <alignment vertical="center"/>
    </xf>
    <xf numFmtId="0" fontId="2" fillId="4" borderId="0" xfId="0" applyFont="1" applyFill="1" applyAlignment="1">
      <alignment vertical="center"/>
    </xf>
    <xf numFmtId="0" fontId="2" fillId="4" borderId="1" xfId="0" applyFont="1" applyFill="1" applyBorder="1" applyAlignment="1">
      <alignment vertical="center"/>
    </xf>
    <xf numFmtId="0" fontId="3" fillId="2" borderId="14" xfId="0" applyFont="1" applyFill="1" applyBorder="1" applyAlignment="1">
      <alignment horizontal="center" vertical="center"/>
    </xf>
    <xf numFmtId="0" fontId="3" fillId="5" borderId="2" xfId="0" applyFont="1" applyFill="1" applyBorder="1" applyAlignment="1">
      <alignment horizontal="center" vertical="center"/>
    </xf>
    <xf numFmtId="0" fontId="3" fillId="6" borderId="15" xfId="0" applyFont="1" applyFill="1" applyBorder="1" applyAlignment="1">
      <alignment horizontal="center" vertical="center"/>
    </xf>
    <xf numFmtId="0" fontId="8" fillId="0" borderId="2" xfId="0" applyFont="1" applyBorder="1" applyAlignment="1">
      <alignment vertical="top" wrapText="1"/>
    </xf>
    <xf numFmtId="0" fontId="2" fillId="0" borderId="2" xfId="0" applyFont="1" applyBorder="1" applyAlignment="1">
      <alignment vertical="center"/>
    </xf>
    <xf numFmtId="0" fontId="12" fillId="0" borderId="0" xfId="0" applyFont="1"/>
    <xf numFmtId="0" fontId="2" fillId="0" borderId="5" xfId="0" applyFont="1" applyBorder="1" applyAlignment="1">
      <alignment horizontal="left" vertical="center" wrapText="1"/>
    </xf>
    <xf numFmtId="0" fontId="8" fillId="0" borderId="2" xfId="0" applyFont="1" applyBorder="1" applyAlignment="1">
      <alignment horizontal="left" vertical="center" wrapText="1"/>
    </xf>
    <xf numFmtId="0" fontId="8" fillId="7" borderId="22" xfId="0" applyFont="1" applyFill="1" applyBorder="1" applyAlignment="1">
      <alignment wrapText="1"/>
    </xf>
    <xf numFmtId="9" fontId="2" fillId="0" borderId="2" xfId="1" applyFont="1" applyFill="1" applyBorder="1" applyAlignment="1">
      <alignment horizontal="center" vertical="center" wrapText="1"/>
    </xf>
    <xf numFmtId="0" fontId="5" fillId="0" borderId="2" xfId="0" applyFont="1" applyBorder="1" applyAlignment="1">
      <alignment vertical="center" wrapText="1"/>
    </xf>
    <xf numFmtId="9" fontId="2" fillId="0" borderId="4" xfId="1" applyFont="1" applyFill="1" applyBorder="1" applyAlignment="1">
      <alignment horizontal="center" vertical="center" wrapText="1"/>
    </xf>
    <xf numFmtId="3" fontId="2" fillId="0" borderId="4" xfId="0" applyNumberFormat="1" applyFont="1" applyBorder="1" applyAlignment="1">
      <alignment horizontal="center" vertical="center" wrapText="1"/>
    </xf>
    <xf numFmtId="3" fontId="2" fillId="0" borderId="5" xfId="0" applyNumberFormat="1" applyFont="1" applyBorder="1" applyAlignment="1">
      <alignment horizontal="center" vertical="center" wrapText="1"/>
    </xf>
    <xf numFmtId="9" fontId="2" fillId="0" borderId="5" xfId="0" applyNumberFormat="1" applyFont="1" applyBorder="1" applyAlignment="1">
      <alignment horizontal="center" vertical="center" wrapText="1"/>
    </xf>
    <xf numFmtId="10" fontId="2" fillId="0" borderId="4" xfId="1" applyNumberFormat="1" applyFont="1" applyFill="1" applyBorder="1" applyAlignment="1">
      <alignment horizontal="center" vertical="center" wrapText="1"/>
    </xf>
    <xf numFmtId="9" fontId="4" fillId="0" borderId="4" xfId="1" applyFont="1" applyFill="1" applyBorder="1" applyAlignment="1">
      <alignment horizontal="center" vertical="center" wrapText="1"/>
    </xf>
    <xf numFmtId="10" fontId="2" fillId="0" borderId="4" xfId="0" applyNumberFormat="1" applyFont="1" applyBorder="1" applyAlignment="1">
      <alignment horizontal="center" vertical="center" wrapText="1"/>
    </xf>
    <xf numFmtId="10" fontId="2" fillId="0" borderId="5" xfId="0" applyNumberFormat="1" applyFont="1" applyBorder="1" applyAlignment="1">
      <alignment horizontal="center" vertical="center" wrapText="1"/>
    </xf>
    <xf numFmtId="9" fontId="2" fillId="0" borderId="4" xfId="0" applyNumberFormat="1" applyFont="1" applyBorder="1" applyAlignment="1">
      <alignment horizontal="center" vertical="center" wrapText="1"/>
    </xf>
    <xf numFmtId="10" fontId="2" fillId="0" borderId="2" xfId="1" applyNumberFormat="1" applyFont="1" applyFill="1" applyBorder="1" applyAlignment="1">
      <alignment horizontal="center" vertical="center" wrapText="1"/>
    </xf>
    <xf numFmtId="0" fontId="5" fillId="0" borderId="24" xfId="0" applyFont="1" applyBorder="1" applyAlignment="1">
      <alignment wrapText="1"/>
    </xf>
    <xf numFmtId="0" fontId="4" fillId="3" borderId="2" xfId="0" applyFont="1" applyFill="1" applyBorder="1" applyAlignment="1">
      <alignment horizontal="left" vertical="center"/>
    </xf>
    <xf numFmtId="9" fontId="4" fillId="0" borderId="2" xfId="1" applyFont="1" applyFill="1" applyBorder="1" applyAlignment="1">
      <alignment horizontal="center" vertical="center" wrapText="1"/>
    </xf>
    <xf numFmtId="3" fontId="4" fillId="0" borderId="5" xfId="0" applyNumberFormat="1" applyFont="1" applyBorder="1" applyAlignment="1">
      <alignment horizontal="center" vertical="center" wrapText="1"/>
    </xf>
    <xf numFmtId="3" fontId="4" fillId="0" borderId="4" xfId="0" applyNumberFormat="1" applyFont="1" applyBorder="1" applyAlignment="1">
      <alignment horizontal="center" vertical="center" wrapText="1"/>
    </xf>
    <xf numFmtId="0" fontId="2" fillId="0" borderId="5" xfId="0" applyFont="1" applyBorder="1" applyAlignment="1">
      <alignment horizontal="center" vertical="center" textRotation="90"/>
    </xf>
    <xf numFmtId="0" fontId="2" fillId="0" borderId="4" xfId="0" applyFont="1" applyBorder="1" applyAlignment="1">
      <alignment horizontal="center" vertical="center" wrapText="1"/>
    </xf>
    <xf numFmtId="0" fontId="2" fillId="4" borderId="1" xfId="0" applyFont="1" applyFill="1" applyBorder="1" applyAlignment="1">
      <alignment horizontal="center" vertical="center"/>
    </xf>
    <xf numFmtId="0" fontId="5" fillId="4" borderId="2" xfId="0" applyFont="1" applyFill="1" applyBorder="1" applyAlignment="1">
      <alignment vertical="center" wrapText="1"/>
    </xf>
    <xf numFmtId="0" fontId="6" fillId="0" borderId="2" xfId="0" applyFont="1" applyBorder="1" applyAlignment="1">
      <alignment vertical="center" wrapText="1"/>
    </xf>
    <xf numFmtId="9" fontId="8" fillId="0" borderId="4" xfId="1" applyFont="1" applyFill="1" applyBorder="1" applyAlignment="1">
      <alignment horizontal="center" vertical="center" wrapText="1"/>
    </xf>
    <xf numFmtId="10" fontId="9" fillId="0" borderId="4" xfId="1" applyNumberFormat="1" applyFont="1" applyFill="1" applyBorder="1" applyAlignment="1">
      <alignment horizontal="center" vertical="center" wrapText="1"/>
    </xf>
    <xf numFmtId="0" fontId="5" fillId="0" borderId="39" xfId="0" applyFont="1" applyBorder="1" applyAlignment="1">
      <alignment vertical="center" wrapText="1"/>
    </xf>
    <xf numFmtId="0" fontId="5" fillId="0" borderId="0" xfId="0" applyFont="1" applyAlignment="1">
      <alignment vertical="center" wrapText="1"/>
    </xf>
    <xf numFmtId="0" fontId="14" fillId="0" borderId="0" xfId="0" applyFont="1" applyAlignment="1">
      <alignment vertical="center" wrapText="1"/>
    </xf>
    <xf numFmtId="0" fontId="14" fillId="0" borderId="2" xfId="0" applyFont="1" applyBorder="1" applyAlignment="1">
      <alignment vertical="center" wrapText="1"/>
    </xf>
    <xf numFmtId="0" fontId="15" fillId="0" borderId="2" xfId="0" applyFont="1" applyBorder="1" applyAlignment="1">
      <alignment vertical="center" wrapText="1"/>
    </xf>
    <xf numFmtId="0" fontId="14" fillId="0" borderId="19" xfId="0" applyFont="1" applyBorder="1" applyAlignment="1">
      <alignment vertical="center" wrapText="1"/>
    </xf>
    <xf numFmtId="0" fontId="14" fillId="4" borderId="2" xfId="0" applyFont="1" applyFill="1" applyBorder="1" applyAlignment="1">
      <alignment vertical="center" wrapText="1"/>
    </xf>
    <xf numFmtId="0" fontId="14" fillId="0" borderId="3" xfId="0" applyFont="1" applyBorder="1" applyAlignment="1">
      <alignment vertical="center" wrapText="1"/>
    </xf>
    <xf numFmtId="0" fontId="17" fillId="0" borderId="0" xfId="0" applyFont="1" applyAlignment="1">
      <alignment vertical="center"/>
    </xf>
    <xf numFmtId="0" fontId="17" fillId="0" borderId="1" xfId="0" applyFont="1" applyBorder="1" applyAlignment="1">
      <alignment vertical="center"/>
    </xf>
    <xf numFmtId="0" fontId="17" fillId="0" borderId="2" xfId="0" applyFont="1" applyBorder="1" applyAlignment="1">
      <alignment horizontal="left" vertical="center" wrapText="1"/>
    </xf>
    <xf numFmtId="0" fontId="19" fillId="0" borderId="2" xfId="0" applyFont="1" applyBorder="1" applyAlignment="1">
      <alignment vertical="center" wrapText="1"/>
    </xf>
    <xf numFmtId="0" fontId="20" fillId="0" borderId="2" xfId="0" applyFont="1" applyBorder="1" applyAlignment="1">
      <alignment vertical="center" wrapText="1"/>
    </xf>
    <xf numFmtId="0" fontId="17" fillId="0" borderId="1" xfId="0" applyFont="1" applyBorder="1" applyAlignment="1">
      <alignment horizontal="center" vertical="center"/>
    </xf>
    <xf numFmtId="0" fontId="21" fillId="0" borderId="2" xfId="0" applyFont="1" applyBorder="1" applyAlignment="1">
      <alignment vertical="center" wrapText="1"/>
    </xf>
    <xf numFmtId="0" fontId="22" fillId="0" borderId="2" xfId="0" applyFont="1" applyBorder="1" applyAlignment="1">
      <alignment vertical="center" wrapText="1"/>
    </xf>
    <xf numFmtId="0" fontId="24" fillId="0" borderId="4" xfId="0" applyFont="1" applyBorder="1" applyAlignment="1">
      <alignment horizontal="left" vertical="center" wrapText="1"/>
    </xf>
    <xf numFmtId="0" fontId="27" fillId="4" borderId="2" xfId="0" applyFont="1" applyFill="1" applyBorder="1" applyAlignment="1">
      <alignment vertical="center" wrapText="1"/>
    </xf>
    <xf numFmtId="0" fontId="2" fillId="0" borderId="2" xfId="0" applyFont="1" applyBorder="1" applyAlignment="1" applyProtection="1">
      <alignment horizontal="left" vertical="center" wrapText="1"/>
      <protection locked="0"/>
    </xf>
    <xf numFmtId="0" fontId="2" fillId="0" borderId="1" xfId="0" applyFont="1" applyBorder="1" applyAlignment="1">
      <alignment horizontal="left" vertical="center" wrapText="1"/>
    </xf>
    <xf numFmtId="0" fontId="8" fillId="0" borderId="0" xfId="0" applyFont="1" applyAlignment="1">
      <alignment horizontal="left" vertical="center"/>
    </xf>
    <xf numFmtId="0" fontId="8" fillId="0" borderId="0" xfId="0" applyFont="1" applyAlignment="1">
      <alignment vertical="center"/>
    </xf>
    <xf numFmtId="0" fontId="3" fillId="9" borderId="12" xfId="0" applyFont="1" applyFill="1" applyBorder="1" applyAlignment="1">
      <alignment horizontal="center" vertical="center"/>
    </xf>
    <xf numFmtId="0" fontId="3" fillId="9" borderId="20" xfId="0" applyFont="1" applyFill="1" applyBorder="1" applyAlignment="1">
      <alignment horizontal="center" vertical="center"/>
    </xf>
    <xf numFmtId="0" fontId="2" fillId="0" borderId="6" xfId="0" applyFont="1" applyBorder="1" applyAlignment="1">
      <alignment vertical="center"/>
    </xf>
    <xf numFmtId="0" fontId="3" fillId="9" borderId="41" xfId="0" applyFont="1" applyFill="1" applyBorder="1" applyAlignment="1">
      <alignment horizontal="center" vertical="center"/>
    </xf>
    <xf numFmtId="9" fontId="2" fillId="0" borderId="2" xfId="0" applyNumberFormat="1" applyFont="1" applyBorder="1" applyAlignment="1">
      <alignment horizontal="center" vertical="center"/>
    </xf>
    <xf numFmtId="9" fontId="4" fillId="0" borderId="2" xfId="0" applyNumberFormat="1" applyFont="1" applyBorder="1" applyAlignment="1">
      <alignment horizontal="center" vertical="center"/>
    </xf>
    <xf numFmtId="0" fontId="8" fillId="0" borderId="1" xfId="0" applyFont="1" applyBorder="1" applyAlignment="1">
      <alignment horizontal="left" vertical="center" wrapText="1"/>
    </xf>
    <xf numFmtId="0" fontId="2" fillId="0" borderId="2" xfId="0" applyFont="1" applyBorder="1" applyAlignment="1">
      <alignment horizontal="center" vertical="center"/>
    </xf>
    <xf numFmtId="0" fontId="2" fillId="0" borderId="1" xfId="0" applyFont="1" applyBorder="1" applyAlignment="1">
      <alignment vertical="center" wrapText="1"/>
    </xf>
    <xf numFmtId="0" fontId="0" fillId="0" borderId="0" xfId="0" applyAlignment="1">
      <alignment vertical="center"/>
    </xf>
    <xf numFmtId="0" fontId="0" fillId="0" borderId="0" xfId="0" applyAlignment="1">
      <alignment horizontal="left" vertical="center"/>
    </xf>
    <xf numFmtId="0" fontId="0" fillId="0" borderId="0" xfId="0" applyAlignment="1">
      <alignment horizontal="center" vertical="center"/>
    </xf>
    <xf numFmtId="0" fontId="4" fillId="0" borderId="2" xfId="0" applyFont="1" applyBorder="1" applyAlignment="1">
      <alignment horizontal="center" vertical="center"/>
    </xf>
    <xf numFmtId="0" fontId="2" fillId="0" borderId="2" xfId="0" applyFont="1" applyBorder="1" applyAlignment="1">
      <alignment vertical="center" wrapText="1"/>
    </xf>
    <xf numFmtId="0" fontId="2" fillId="0" borderId="6" xfId="0" applyFont="1" applyBorder="1" applyAlignment="1">
      <alignment horizontal="left" vertical="center" wrapText="1"/>
    </xf>
    <xf numFmtId="0" fontId="1" fillId="0" borderId="0" xfId="0" applyFont="1" applyAlignment="1">
      <alignment horizontal="center" vertical="center"/>
    </xf>
    <xf numFmtId="0" fontId="8" fillId="0" borderId="10" xfId="0" applyFont="1" applyBorder="1" applyAlignment="1">
      <alignment horizontal="left" vertical="center" wrapText="1"/>
    </xf>
    <xf numFmtId="0" fontId="8" fillId="0" borderId="20" xfId="0" applyFont="1" applyBorder="1" applyAlignment="1">
      <alignment horizontal="left" vertical="center" wrapText="1"/>
    </xf>
    <xf numFmtId="0" fontId="4" fillId="3" borderId="2" xfId="0" applyFont="1" applyFill="1" applyBorder="1" applyAlignment="1">
      <alignment horizontal="center" vertical="center"/>
    </xf>
    <xf numFmtId="0" fontId="2" fillId="3" borderId="2" xfId="0" applyFont="1" applyFill="1" applyBorder="1" applyAlignment="1">
      <alignment horizontal="center" vertical="center"/>
    </xf>
    <xf numFmtId="0" fontId="3" fillId="9" borderId="2" xfId="0" applyFont="1" applyFill="1" applyBorder="1" applyAlignment="1">
      <alignment horizontal="center" vertical="center"/>
    </xf>
    <xf numFmtId="0" fontId="3" fillId="9" borderId="43" xfId="0" applyFont="1" applyFill="1" applyBorder="1" applyAlignment="1">
      <alignment horizontal="center" vertical="center"/>
    </xf>
    <xf numFmtId="0" fontId="4" fillId="3" borderId="43" xfId="0" applyFont="1" applyFill="1" applyBorder="1" applyAlignment="1">
      <alignment horizontal="left" vertical="center"/>
    </xf>
    <xf numFmtId="0" fontId="8" fillId="0" borderId="43" xfId="0" applyFont="1" applyBorder="1" applyAlignment="1">
      <alignment vertical="center" wrapText="1"/>
    </xf>
    <xf numFmtId="0" fontId="8" fillId="0" borderId="43" xfId="0" applyFont="1" applyBorder="1" applyAlignment="1">
      <alignment horizontal="left" vertical="center" wrapText="1"/>
    </xf>
    <xf numFmtId="0" fontId="14" fillId="0" borderId="43" xfId="0" applyFont="1" applyBorder="1" applyAlignment="1">
      <alignment vertical="center"/>
    </xf>
    <xf numFmtId="0" fontId="5" fillId="0" borderId="43" xfId="0" applyFont="1" applyBorder="1" applyAlignment="1">
      <alignment vertical="center" wrapText="1"/>
    </xf>
    <xf numFmtId="0" fontId="2" fillId="0" borderId="43" xfId="0" applyFont="1" applyBorder="1" applyAlignment="1">
      <alignment horizontal="center" vertical="center" textRotation="90"/>
    </xf>
    <xf numFmtId="0" fontId="2" fillId="0" borderId="43" xfId="0" applyFont="1" applyBorder="1" applyAlignment="1">
      <alignment horizontal="left" vertical="center" wrapText="1"/>
    </xf>
    <xf numFmtId="0" fontId="2" fillId="0" borderId="43" xfId="0" applyFont="1" applyBorder="1" applyAlignment="1">
      <alignment vertical="center"/>
    </xf>
    <xf numFmtId="3" fontId="8" fillId="0" borderId="43" xfId="0" applyNumberFormat="1" applyFont="1" applyBorder="1" applyAlignment="1">
      <alignment horizontal="center" vertical="center" wrapText="1"/>
    </xf>
    <xf numFmtId="3" fontId="11" fillId="0" borderId="43" xfId="0" applyNumberFormat="1" applyFont="1" applyBorder="1" applyAlignment="1">
      <alignment horizontal="center" vertical="center" wrapText="1"/>
    </xf>
    <xf numFmtId="0" fontId="8" fillId="7" borderId="43" xfId="0" applyFont="1" applyFill="1" applyBorder="1" applyAlignment="1">
      <alignment vertical="center" wrapText="1"/>
    </xf>
    <xf numFmtId="9" fontId="4" fillId="0" borderId="43" xfId="0" applyNumberFormat="1" applyFont="1" applyBorder="1" applyAlignment="1">
      <alignment horizontal="center" vertical="center"/>
    </xf>
    <xf numFmtId="9" fontId="2" fillId="0" borderId="43" xfId="0" applyNumberFormat="1" applyFont="1" applyBorder="1" applyAlignment="1">
      <alignment horizontal="center" vertical="center"/>
    </xf>
    <xf numFmtId="9" fontId="2" fillId="0" borderId="43" xfId="0" applyNumberFormat="1" applyFont="1" applyBorder="1" applyAlignment="1">
      <alignment horizontal="center" vertical="center" wrapText="1"/>
    </xf>
    <xf numFmtId="0" fontId="2" fillId="0" borderId="50" xfId="0" applyFont="1" applyBorder="1" applyAlignment="1">
      <alignment horizontal="center" vertical="center"/>
    </xf>
    <xf numFmtId="0" fontId="2" fillId="0" borderId="50" xfId="0" applyFont="1" applyBorder="1" applyAlignment="1">
      <alignment horizontal="left" vertical="center"/>
    </xf>
    <xf numFmtId="0" fontId="8" fillId="0" borderId="50" xfId="0" applyFont="1" applyBorder="1" applyAlignment="1">
      <alignment vertical="center"/>
    </xf>
    <xf numFmtId="0" fontId="2" fillId="0" borderId="43" xfId="0" applyFont="1" applyBorder="1" applyAlignment="1">
      <alignment vertical="center" wrapText="1"/>
    </xf>
    <xf numFmtId="0" fontId="2" fillId="0" borderId="43" xfId="0" applyFont="1" applyBorder="1" applyAlignment="1" applyProtection="1">
      <alignment horizontal="left" vertical="center" wrapText="1"/>
      <protection locked="0"/>
    </xf>
    <xf numFmtId="0" fontId="8" fillId="0" borderId="43" xfId="0" applyFont="1" applyBorder="1" applyAlignment="1" applyProtection="1">
      <alignment horizontal="left" vertical="center" wrapText="1"/>
      <protection locked="0"/>
    </xf>
    <xf numFmtId="9" fontId="4" fillId="0" borderId="43" xfId="0" applyNumberFormat="1" applyFont="1" applyBorder="1" applyAlignment="1">
      <alignment horizontal="center" vertical="center" wrapText="1"/>
    </xf>
    <xf numFmtId="0" fontId="4" fillId="0" borderId="43" xfId="0" applyFont="1" applyBorder="1" applyAlignment="1">
      <alignment horizontal="center" vertical="center"/>
    </xf>
    <xf numFmtId="0" fontId="2" fillId="0" borderId="43" xfId="0" applyFont="1" applyBorder="1" applyAlignment="1">
      <alignment horizontal="center" vertical="center"/>
    </xf>
    <xf numFmtId="0" fontId="2" fillId="4" borderId="43" xfId="0" applyFont="1" applyFill="1" applyBorder="1" applyAlignment="1">
      <alignment horizontal="left" vertical="center" wrapText="1"/>
    </xf>
    <xf numFmtId="0" fontId="2" fillId="0" borderId="43" xfId="0" applyFont="1" applyBorder="1" applyAlignment="1">
      <alignment horizontal="left" vertical="center"/>
    </xf>
    <xf numFmtId="9" fontId="4" fillId="0" borderId="43" xfId="1" applyFont="1" applyBorder="1" applyAlignment="1">
      <alignment horizontal="center" vertical="center"/>
    </xf>
    <xf numFmtId="0" fontId="2" fillId="0" borderId="45" xfId="0" applyFont="1" applyBorder="1" applyAlignment="1">
      <alignment horizontal="left" vertical="center" wrapText="1"/>
    </xf>
    <xf numFmtId="9" fontId="2" fillId="0" borderId="43" xfId="1" applyFont="1" applyBorder="1" applyAlignment="1">
      <alignment horizontal="center" vertical="center"/>
    </xf>
    <xf numFmtId="0" fontId="2" fillId="3" borderId="43" xfId="0" applyFont="1" applyFill="1" applyBorder="1" applyAlignment="1">
      <alignment horizontal="left" vertical="center" wrapText="1"/>
    </xf>
    <xf numFmtId="0" fontId="4" fillId="3" borderId="43" xfId="0" applyFont="1" applyFill="1" applyBorder="1" applyAlignment="1">
      <alignment horizontal="center" vertical="center" wrapText="1"/>
    </xf>
    <xf numFmtId="0" fontId="1" fillId="4" borderId="0" xfId="0" applyFont="1" applyFill="1" applyAlignment="1">
      <alignment horizontal="center" vertical="center"/>
    </xf>
    <xf numFmtId="0" fontId="3" fillId="9" borderId="43" xfId="0" applyFont="1" applyFill="1" applyBorder="1" applyAlignment="1">
      <alignment vertical="center"/>
    </xf>
    <xf numFmtId="0" fontId="4" fillId="3" borderId="43" xfId="0" applyFont="1" applyFill="1" applyBorder="1" applyAlignment="1">
      <alignment vertical="center"/>
    </xf>
    <xf numFmtId="0" fontId="2" fillId="3" borderId="43" xfId="0" applyFont="1" applyFill="1" applyBorder="1" applyAlignment="1">
      <alignment horizontal="center" vertical="center" wrapText="1"/>
    </xf>
    <xf numFmtId="0" fontId="2" fillId="3" borderId="43" xfId="0" applyFont="1" applyFill="1" applyBorder="1" applyAlignment="1" applyProtection="1">
      <alignment horizontal="center" vertical="center" wrapText="1"/>
      <protection locked="0"/>
    </xf>
    <xf numFmtId="0" fontId="9" fillId="0" borderId="43" xfId="0" applyFont="1" applyBorder="1" applyAlignment="1">
      <alignment horizontal="left" vertical="center" wrapText="1"/>
    </xf>
    <xf numFmtId="0" fontId="2" fillId="3" borderId="43" xfId="0" applyFont="1" applyFill="1" applyBorder="1" applyAlignment="1">
      <alignment horizontal="center" vertical="center"/>
    </xf>
    <xf numFmtId="0" fontId="9" fillId="3" borderId="43" xfId="0" applyFont="1" applyFill="1" applyBorder="1" applyAlignment="1">
      <alignment horizontal="center" vertical="center"/>
    </xf>
    <xf numFmtId="0" fontId="8" fillId="0" borderId="43" xfId="0" applyFont="1" applyBorder="1" applyAlignment="1" applyProtection="1">
      <alignment vertical="center" wrapText="1"/>
      <protection locked="0"/>
    </xf>
    <xf numFmtId="0" fontId="4" fillId="3" borderId="43" xfId="0" applyFont="1" applyFill="1" applyBorder="1" applyAlignment="1" applyProtection="1">
      <alignment horizontal="center" vertical="center" wrapText="1"/>
      <protection locked="0"/>
    </xf>
    <xf numFmtId="1" fontId="4" fillId="3" borderId="43" xfId="1" applyNumberFormat="1" applyFont="1" applyFill="1" applyBorder="1" applyAlignment="1">
      <alignment horizontal="center" vertical="center"/>
    </xf>
    <xf numFmtId="1" fontId="2" fillId="3" borderId="43" xfId="1" applyNumberFormat="1" applyFont="1" applyFill="1" applyBorder="1" applyAlignment="1">
      <alignment horizontal="center" vertical="center"/>
    </xf>
    <xf numFmtId="1" fontId="2" fillId="3" borderId="43" xfId="1" applyNumberFormat="1" applyFont="1" applyFill="1" applyBorder="1" applyAlignment="1">
      <alignment horizontal="left" vertical="center" wrapText="1"/>
    </xf>
    <xf numFmtId="0" fontId="5" fillId="0" borderId="59" xfId="0" applyFont="1" applyBorder="1" applyAlignment="1">
      <alignment vertical="center" wrapText="1"/>
    </xf>
    <xf numFmtId="0" fontId="14" fillId="0" borderId="35" xfId="0" applyFont="1" applyBorder="1" applyAlignment="1">
      <alignment vertical="center"/>
    </xf>
    <xf numFmtId="0" fontId="5" fillId="0" borderId="49" xfId="0" applyFont="1" applyBorder="1" applyAlignment="1">
      <alignmen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14" fillId="0" borderId="68" xfId="0" applyFont="1" applyBorder="1" applyAlignment="1">
      <alignment vertical="center"/>
    </xf>
    <xf numFmtId="0" fontId="2" fillId="0" borderId="72" xfId="0" applyFont="1" applyBorder="1" applyAlignment="1">
      <alignment horizontal="left" vertical="center" wrapText="1"/>
    </xf>
    <xf numFmtId="0" fontId="14" fillId="0" borderId="57" xfId="0" applyFont="1" applyBorder="1" applyAlignment="1">
      <alignment vertical="center"/>
    </xf>
    <xf numFmtId="0" fontId="8" fillId="3" borderId="2" xfId="0" applyFont="1" applyFill="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center" vertical="center" textRotation="90"/>
    </xf>
    <xf numFmtId="0" fontId="2" fillId="0" borderId="11" xfId="0" applyFont="1" applyBorder="1" applyAlignment="1">
      <alignment horizontal="left" vertical="center" wrapText="1"/>
    </xf>
    <xf numFmtId="0" fontId="2" fillId="0" borderId="7" xfId="0" applyFont="1" applyBorder="1" applyAlignment="1">
      <alignment horizontal="left" vertical="center" wrapText="1"/>
    </xf>
    <xf numFmtId="0" fontId="8" fillId="0" borderId="5" xfId="0" applyFont="1" applyBorder="1" applyAlignment="1">
      <alignment horizontal="left" vertical="center" wrapText="1"/>
    </xf>
    <xf numFmtId="0" fontId="8" fillId="0" borderId="3"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1" xfId="0" applyFont="1" applyBorder="1" applyAlignment="1">
      <alignment horizontal="left" vertical="center" wrapText="1"/>
    </xf>
    <xf numFmtId="0" fontId="8" fillId="0" borderId="7" xfId="0" applyFont="1" applyBorder="1" applyAlignment="1">
      <alignment horizontal="left" vertical="center" wrapText="1"/>
    </xf>
    <xf numFmtId="9" fontId="11" fillId="0" borderId="2" xfId="1" applyFont="1" applyBorder="1" applyAlignment="1">
      <alignment horizontal="center" vertical="center"/>
    </xf>
    <xf numFmtId="9" fontId="8" fillId="0" borderId="2" xfId="1" applyFont="1" applyBorder="1" applyAlignment="1">
      <alignment horizontal="center" vertical="center"/>
    </xf>
    <xf numFmtId="9" fontId="38" fillId="0" borderId="2" xfId="0" applyNumberFormat="1" applyFont="1" applyBorder="1" applyAlignment="1">
      <alignment horizontal="center" vertical="center"/>
    </xf>
    <xf numFmtId="9" fontId="36" fillId="0" borderId="2" xfId="0" applyNumberFormat="1" applyFont="1" applyBorder="1" applyAlignment="1">
      <alignment horizontal="center" vertical="center"/>
    </xf>
    <xf numFmtId="0" fontId="2" fillId="0" borderId="19" xfId="0" applyFont="1" applyBorder="1" applyAlignment="1" applyProtection="1">
      <alignment horizontal="left" vertical="center" wrapText="1"/>
      <protection locked="0"/>
    </xf>
    <xf numFmtId="0" fontId="2" fillId="0" borderId="8" xfId="0" applyFont="1" applyBorder="1" applyAlignment="1">
      <alignment horizontal="left" vertical="center" wrapText="1"/>
    </xf>
    <xf numFmtId="0" fontId="2" fillId="0" borderId="80" xfId="0" applyFont="1" applyBorder="1" applyAlignment="1">
      <alignment horizontal="left" vertical="center" wrapText="1"/>
    </xf>
    <xf numFmtId="0" fontId="2" fillId="3" borderId="93" xfId="0" applyFont="1" applyFill="1" applyBorder="1" applyAlignment="1">
      <alignment horizontal="left" vertical="center" wrapText="1"/>
    </xf>
    <xf numFmtId="0" fontId="2" fillId="0" borderId="81" xfId="0" applyFont="1" applyBorder="1" applyAlignment="1">
      <alignment horizontal="left" vertical="center"/>
    </xf>
    <xf numFmtId="1" fontId="9" fillId="0" borderId="94" xfId="0" applyNumberFormat="1" applyFont="1" applyBorder="1" applyAlignment="1">
      <alignment horizontal="center" vertical="center" wrapText="1"/>
    </xf>
    <xf numFmtId="0" fontId="2" fillId="0" borderId="93" xfId="0" applyFont="1" applyBorder="1" applyAlignment="1">
      <alignment horizontal="left" vertical="center" wrapText="1"/>
    </xf>
    <xf numFmtId="0" fontId="2" fillId="0" borderId="83" xfId="0" applyFont="1" applyBorder="1" applyAlignment="1">
      <alignment horizontal="left" vertical="center" wrapText="1"/>
    </xf>
    <xf numFmtId="0" fontId="2" fillId="3" borderId="40" xfId="0" applyFont="1" applyFill="1" applyBorder="1" applyAlignment="1">
      <alignment horizontal="center" vertical="center"/>
    </xf>
    <xf numFmtId="1" fontId="2" fillId="3" borderId="40" xfId="0" applyNumberFormat="1" applyFont="1" applyFill="1" applyBorder="1" applyAlignment="1">
      <alignment horizontal="center" vertical="center"/>
    </xf>
    <xf numFmtId="0" fontId="35" fillId="0" borderId="81" xfId="0" applyFont="1" applyBorder="1" applyAlignment="1">
      <alignment horizontal="left" vertical="center" wrapText="1"/>
    </xf>
    <xf numFmtId="0" fontId="4" fillId="3" borderId="40" xfId="0" applyFont="1" applyFill="1" applyBorder="1" applyAlignment="1">
      <alignment horizontal="center" vertical="center"/>
    </xf>
    <xf numFmtId="0" fontId="4" fillId="3" borderId="41" xfId="0" applyFont="1" applyFill="1" applyBorder="1" applyAlignment="1">
      <alignment horizontal="left" vertical="center"/>
    </xf>
    <xf numFmtId="0" fontId="4" fillId="0" borderId="0" xfId="0" applyFont="1" applyAlignment="1">
      <alignment horizontal="center" vertical="center"/>
    </xf>
    <xf numFmtId="0" fontId="5" fillId="0" borderId="11" xfId="0" applyFont="1" applyBorder="1" applyAlignment="1">
      <alignment vertical="center" wrapText="1"/>
    </xf>
    <xf numFmtId="0" fontId="14" fillId="0" borderId="40" xfId="0" applyFont="1" applyBorder="1" applyAlignment="1">
      <alignment vertical="center"/>
    </xf>
    <xf numFmtId="0" fontId="5" fillId="0" borderId="84" xfId="0" applyFont="1" applyBorder="1" applyAlignment="1">
      <alignment horizontal="left" vertical="center" wrapText="1"/>
    </xf>
    <xf numFmtId="0" fontId="5" fillId="0" borderId="8" xfId="0" applyFont="1" applyBorder="1" applyAlignment="1">
      <alignment vertical="center" wrapText="1"/>
    </xf>
    <xf numFmtId="0" fontId="5" fillId="0" borderId="21" xfId="0" applyFont="1" applyBorder="1" applyAlignment="1">
      <alignment vertical="center" wrapText="1"/>
    </xf>
    <xf numFmtId="1" fontId="11" fillId="0" borderId="43" xfId="1" applyNumberFormat="1" applyFont="1" applyFill="1" applyBorder="1" applyAlignment="1">
      <alignment horizontal="center" vertical="center" wrapText="1"/>
    </xf>
    <xf numFmtId="1" fontId="8" fillId="0" borderId="43" xfId="1" applyNumberFormat="1" applyFont="1" applyFill="1" applyBorder="1" applyAlignment="1">
      <alignment horizontal="center" vertical="center" wrapText="1"/>
    </xf>
    <xf numFmtId="0" fontId="2" fillId="0" borderId="20" xfId="0" applyFont="1" applyBorder="1" applyAlignment="1">
      <alignment horizontal="left" vertical="center" wrapText="1"/>
    </xf>
    <xf numFmtId="0" fontId="3" fillId="9" borderId="43" xfId="0" applyFont="1" applyFill="1" applyBorder="1" applyAlignment="1">
      <alignment horizontal="center" vertical="center" wrapText="1"/>
    </xf>
    <xf numFmtId="0" fontId="3" fillId="9" borderId="3" xfId="0" applyFont="1" applyFill="1" applyBorder="1" applyAlignment="1">
      <alignment horizontal="center" vertical="center" wrapText="1"/>
    </xf>
    <xf numFmtId="0" fontId="3" fillId="9" borderId="16"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14" fillId="0" borderId="2" xfId="0" applyFont="1" applyBorder="1" applyAlignment="1">
      <alignment vertical="center"/>
    </xf>
    <xf numFmtId="0" fontId="14" fillId="0" borderId="54" xfId="0" applyFont="1" applyBorder="1" applyAlignment="1">
      <alignment vertical="center"/>
    </xf>
    <xf numFmtId="0" fontId="4" fillId="3" borderId="43" xfId="0" applyFont="1" applyFill="1" applyBorder="1" applyAlignment="1">
      <alignment horizontal="center" vertical="center"/>
    </xf>
    <xf numFmtId="0" fontId="44" fillId="0" borderId="2" xfId="0" applyFont="1" applyBorder="1" applyAlignment="1">
      <alignment horizontal="left" vertical="center" wrapText="1"/>
    </xf>
    <xf numFmtId="0" fontId="8" fillId="0" borderId="0" xfId="0" applyFont="1" applyAlignment="1">
      <alignment horizontal="left" vertical="center" wrapText="1"/>
    </xf>
    <xf numFmtId="0" fontId="40" fillId="0" borderId="0" xfId="0" applyFont="1" applyAlignment="1">
      <alignment horizontal="center" vertical="center"/>
    </xf>
    <xf numFmtId="0" fontId="40" fillId="0" borderId="0" xfId="0" applyFont="1" applyAlignment="1">
      <alignment horizontal="left" vertical="center"/>
    </xf>
    <xf numFmtId="0" fontId="40" fillId="0" borderId="0" xfId="0" applyFont="1" applyAlignment="1">
      <alignment vertical="center"/>
    </xf>
    <xf numFmtId="0" fontId="8" fillId="0" borderId="0" xfId="0" applyFont="1" applyAlignment="1">
      <alignment horizontal="center" vertical="center" textRotation="90"/>
    </xf>
    <xf numFmtId="0" fontId="8" fillId="0" borderId="0" xfId="0" applyFont="1" applyAlignment="1" applyProtection="1">
      <alignment horizontal="left" vertical="center" wrapText="1"/>
      <protection locked="0"/>
    </xf>
    <xf numFmtId="9" fontId="11" fillId="0" borderId="0" xfId="1" applyFont="1" applyBorder="1" applyAlignment="1">
      <alignment horizontal="center" vertical="center"/>
    </xf>
    <xf numFmtId="9" fontId="8" fillId="0" borderId="0" xfId="1" applyFont="1" applyBorder="1" applyAlignment="1">
      <alignment horizontal="center" vertical="center"/>
    </xf>
    <xf numFmtId="9" fontId="8" fillId="0" borderId="0" xfId="1" applyFont="1" applyBorder="1" applyAlignment="1">
      <alignment horizontal="center" vertical="center" wrapText="1"/>
    </xf>
    <xf numFmtId="0" fontId="46" fillId="3" borderId="95" xfId="0" applyFont="1" applyFill="1" applyBorder="1" applyAlignment="1">
      <alignment vertical="center"/>
    </xf>
    <xf numFmtId="0" fontId="46" fillId="3" borderId="36" xfId="0" applyFont="1" applyFill="1" applyBorder="1" applyAlignment="1">
      <alignment vertical="center"/>
    </xf>
    <xf numFmtId="0" fontId="46" fillId="3" borderId="41" xfId="0" applyFont="1" applyFill="1" applyBorder="1" applyAlignment="1">
      <alignment vertical="center"/>
    </xf>
    <xf numFmtId="0" fontId="2" fillId="0" borderId="81" xfId="0" applyFont="1" applyBorder="1" applyAlignment="1">
      <alignment horizontal="left" vertical="center" wrapText="1"/>
    </xf>
    <xf numFmtId="0" fontId="2" fillId="0" borderId="0" xfId="0" applyFont="1" applyAlignment="1">
      <alignment horizontal="center" vertical="center" textRotation="90"/>
    </xf>
    <xf numFmtId="0" fontId="2" fillId="0" borderId="0" xfId="0" applyFont="1" applyAlignment="1" applyProtection="1">
      <alignment horizontal="left" vertical="center" wrapText="1"/>
      <protection locked="0"/>
    </xf>
    <xf numFmtId="9" fontId="4" fillId="0" borderId="0" xfId="1" applyFont="1" applyBorder="1" applyAlignment="1">
      <alignment horizontal="center" vertical="center" wrapText="1"/>
    </xf>
    <xf numFmtId="9" fontId="2" fillId="0" borderId="0" xfId="1" applyFont="1" applyBorder="1" applyAlignment="1">
      <alignment horizontal="center" vertical="center" wrapText="1"/>
    </xf>
    <xf numFmtId="0" fontId="47" fillId="0" borderId="43" xfId="0" applyFont="1" applyBorder="1" applyAlignment="1">
      <alignment vertical="center"/>
    </xf>
    <xf numFmtId="0" fontId="8" fillId="0" borderId="40" xfId="0" applyFont="1" applyBorder="1" applyAlignment="1">
      <alignment vertical="center" wrapText="1"/>
    </xf>
    <xf numFmtId="0" fontId="2" fillId="0" borderId="33" xfId="0" applyFont="1" applyBorder="1" applyAlignment="1">
      <alignment vertical="center" wrapText="1"/>
    </xf>
    <xf numFmtId="9" fontId="4" fillId="0" borderId="0" xfId="0" applyNumberFormat="1" applyFont="1" applyAlignment="1">
      <alignment horizontal="center" vertical="center" wrapText="1"/>
    </xf>
    <xf numFmtId="9" fontId="2" fillId="0" borderId="0" xfId="0" applyNumberFormat="1" applyFont="1" applyAlignment="1">
      <alignment horizontal="center" vertical="center" wrapText="1"/>
    </xf>
    <xf numFmtId="9" fontId="36" fillId="0" borderId="0" xfId="0" applyNumberFormat="1" applyFont="1" applyAlignment="1">
      <alignment horizontal="center" vertical="center" wrapText="1"/>
    </xf>
    <xf numFmtId="0" fontId="9" fillId="3" borderId="0" xfId="0" applyFont="1" applyFill="1" applyAlignment="1">
      <alignment horizontal="center" vertical="center" wrapText="1"/>
    </xf>
    <xf numFmtId="0" fontId="2" fillId="0" borderId="114" xfId="0" applyFont="1" applyBorder="1" applyAlignment="1">
      <alignment horizontal="left" vertical="center"/>
    </xf>
    <xf numFmtId="0" fontId="8" fillId="0" borderId="127" xfId="0" applyFont="1" applyBorder="1" applyAlignment="1">
      <alignment horizontal="left" vertical="center" wrapText="1"/>
    </xf>
    <xf numFmtId="0" fontId="46" fillId="3" borderId="0" xfId="0" applyFont="1" applyFill="1" applyAlignment="1">
      <alignment vertical="center"/>
    </xf>
    <xf numFmtId="0" fontId="4" fillId="3" borderId="0" xfId="0" applyFont="1" applyFill="1" applyAlignment="1">
      <alignment horizontal="center" vertical="center"/>
    </xf>
    <xf numFmtId="0" fontId="2" fillId="3" borderId="0" xfId="0" applyFont="1" applyFill="1" applyAlignment="1">
      <alignment horizontal="center" vertical="center"/>
    </xf>
    <xf numFmtId="1" fontId="2" fillId="3" borderId="0" xfId="0" applyNumberFormat="1" applyFont="1" applyFill="1" applyAlignment="1">
      <alignment horizontal="center" vertical="center"/>
    </xf>
    <xf numFmtId="9" fontId="2" fillId="0" borderId="3" xfId="1" applyFont="1" applyFill="1" applyBorder="1" applyAlignment="1">
      <alignment horizontal="center" vertical="center" wrapText="1"/>
    </xf>
    <xf numFmtId="9" fontId="2" fillId="0" borderId="4" xfId="1" applyFont="1" applyFill="1" applyBorder="1" applyAlignment="1">
      <alignment horizontal="center" vertical="center" wrapText="1"/>
    </xf>
    <xf numFmtId="9" fontId="2" fillId="0" borderId="5" xfId="1" applyFont="1" applyFill="1" applyBorder="1" applyAlignment="1">
      <alignment horizontal="center" vertical="center" wrapText="1"/>
    </xf>
    <xf numFmtId="0" fontId="2"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9" fontId="4" fillId="0" borderId="3" xfId="0" applyNumberFormat="1" applyFont="1" applyBorder="1" applyAlignment="1">
      <alignment horizontal="center" vertical="center"/>
    </xf>
    <xf numFmtId="9" fontId="4" fillId="0" borderId="4" xfId="0" applyNumberFormat="1" applyFont="1" applyBorder="1" applyAlignment="1">
      <alignment horizontal="center" vertical="center"/>
    </xf>
    <xf numFmtId="9" fontId="4" fillId="0" borderId="5" xfId="0" applyNumberFormat="1"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10" fontId="2" fillId="0" borderId="3" xfId="1" applyNumberFormat="1" applyFont="1" applyFill="1" applyBorder="1" applyAlignment="1">
      <alignment horizontal="center" vertical="center" wrapText="1"/>
    </xf>
    <xf numFmtId="10" fontId="2" fillId="0" borderId="5" xfId="1" applyNumberFormat="1" applyFont="1" applyFill="1" applyBorder="1" applyAlignment="1">
      <alignment horizontal="center" vertical="center" wrapText="1"/>
    </xf>
    <xf numFmtId="0" fontId="2" fillId="4" borderId="2" xfId="0" applyFont="1" applyFill="1" applyBorder="1" applyAlignment="1">
      <alignment horizontal="left" vertical="center" wrapText="1"/>
    </xf>
    <xf numFmtId="0" fontId="27" fillId="4" borderId="2" xfId="0" applyFont="1" applyFill="1" applyBorder="1" applyAlignment="1">
      <alignment vertical="center" wrapText="1"/>
    </xf>
    <xf numFmtId="0" fontId="2" fillId="4" borderId="2" xfId="0" applyFont="1" applyFill="1" applyBorder="1" applyAlignment="1">
      <alignment horizontal="center" vertical="center" textRotation="90"/>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9" fontId="4" fillId="0" borderId="3" xfId="1" applyFont="1" applyFill="1" applyBorder="1" applyAlignment="1">
      <alignment horizontal="center" vertical="center" wrapText="1"/>
    </xf>
    <xf numFmtId="9" fontId="4" fillId="0" borderId="4" xfId="1" applyFont="1" applyFill="1" applyBorder="1" applyAlignment="1">
      <alignment horizontal="center" vertical="center" wrapText="1"/>
    </xf>
    <xf numFmtId="9" fontId="4" fillId="0" borderId="5" xfId="1" applyFont="1" applyFill="1" applyBorder="1" applyAlignment="1">
      <alignment horizontal="center" vertical="center" wrapText="1"/>
    </xf>
    <xf numFmtId="10" fontId="2" fillId="0" borderId="4" xfId="1" applyNumberFormat="1"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9" xfId="0" applyFont="1" applyBorder="1" applyAlignment="1">
      <alignment horizontal="center" vertical="center" wrapText="1"/>
    </xf>
    <xf numFmtId="9" fontId="2" fillId="0" borderId="2" xfId="1" applyFont="1" applyFill="1" applyBorder="1" applyAlignment="1">
      <alignment horizontal="center" vertical="center" wrapText="1"/>
    </xf>
    <xf numFmtId="0" fontId="2" fillId="0" borderId="5" xfId="0" applyFont="1" applyBorder="1" applyAlignment="1">
      <alignment horizontal="center" vertical="center"/>
    </xf>
    <xf numFmtId="0" fontId="2" fillId="0" borderId="2" xfId="0" applyFont="1" applyBorder="1" applyAlignment="1">
      <alignment horizontal="center" vertical="center"/>
    </xf>
    <xf numFmtId="9" fontId="2" fillId="0" borderId="20" xfId="1" applyFont="1" applyFill="1" applyBorder="1" applyAlignment="1">
      <alignment horizontal="center" vertical="center" wrapText="1"/>
    </xf>
    <xf numFmtId="9" fontId="2" fillId="0" borderId="0" xfId="1" applyFont="1" applyFill="1" applyBorder="1" applyAlignment="1">
      <alignment horizontal="center" vertical="center" wrapText="1"/>
    </xf>
    <xf numFmtId="9" fontId="2" fillId="0" borderId="21" xfId="1" applyFont="1" applyFill="1" applyBorder="1" applyAlignment="1">
      <alignment horizontal="center" vertical="center" wrapText="1"/>
    </xf>
    <xf numFmtId="9" fontId="2" fillId="0" borderId="33" xfId="1" applyFont="1" applyFill="1" applyBorder="1" applyAlignment="1">
      <alignment horizontal="center" vertical="center" wrapText="1"/>
    </xf>
    <xf numFmtId="9" fontId="2" fillId="0" borderId="34" xfId="1" applyFont="1" applyFill="1" applyBorder="1" applyAlignment="1">
      <alignment horizontal="center" vertical="center" wrapText="1"/>
    </xf>
    <xf numFmtId="9" fontId="2" fillId="0" borderId="35" xfId="1" applyFont="1" applyFill="1" applyBorder="1" applyAlignment="1">
      <alignment horizontal="center" vertical="center" wrapText="1"/>
    </xf>
    <xf numFmtId="9" fontId="17" fillId="0" borderId="2" xfId="0" applyNumberFormat="1" applyFont="1" applyBorder="1" applyAlignment="1">
      <alignment horizontal="center" vertical="center"/>
    </xf>
    <xf numFmtId="3" fontId="2" fillId="0" borderId="3" xfId="0" applyNumberFormat="1" applyFont="1" applyBorder="1" applyAlignment="1">
      <alignment horizontal="center" vertical="center" wrapText="1"/>
    </xf>
    <xf numFmtId="3" fontId="2" fillId="0" borderId="4" xfId="0" applyNumberFormat="1" applyFont="1" applyBorder="1" applyAlignment="1">
      <alignment horizontal="center" vertical="center" wrapText="1"/>
    </xf>
    <xf numFmtId="3" fontId="2" fillId="0" borderId="5" xfId="0" applyNumberFormat="1" applyFont="1" applyBorder="1" applyAlignment="1">
      <alignment horizontal="center" vertical="center" wrapText="1"/>
    </xf>
    <xf numFmtId="9" fontId="2" fillId="0" borderId="3" xfId="0" applyNumberFormat="1" applyFont="1" applyBorder="1" applyAlignment="1">
      <alignment horizontal="center" vertical="center" wrapText="1"/>
    </xf>
    <xf numFmtId="9" fontId="2" fillId="0" borderId="5" xfId="0" applyNumberFormat="1" applyFont="1" applyBorder="1" applyAlignment="1">
      <alignment horizontal="center" vertical="center" wrapText="1"/>
    </xf>
    <xf numFmtId="9" fontId="2" fillId="0" borderId="2" xfId="0" applyNumberFormat="1" applyFont="1" applyBorder="1" applyAlignment="1">
      <alignment horizontal="center" vertical="center"/>
    </xf>
    <xf numFmtId="9" fontId="2" fillId="0" borderId="4"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10" fontId="2" fillId="0" borderId="2" xfId="0" applyNumberFormat="1" applyFont="1" applyBorder="1" applyAlignment="1">
      <alignment horizontal="center" vertical="center"/>
    </xf>
    <xf numFmtId="10" fontId="2" fillId="0" borderId="3" xfId="0" applyNumberFormat="1" applyFont="1" applyBorder="1" applyAlignment="1">
      <alignment horizontal="center" vertical="center" wrapText="1"/>
    </xf>
    <xf numFmtId="10" fontId="2" fillId="0" borderId="4" xfId="0" applyNumberFormat="1" applyFont="1" applyBorder="1" applyAlignment="1">
      <alignment horizontal="center" vertical="center" wrapText="1"/>
    </xf>
    <xf numFmtId="10" fontId="2"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4" borderId="1" xfId="0" applyFont="1" applyFill="1" applyBorder="1" applyAlignment="1">
      <alignment horizontal="center" vertical="center"/>
    </xf>
    <xf numFmtId="0" fontId="4" fillId="3" borderId="2" xfId="0" applyFont="1" applyFill="1" applyBorder="1" applyAlignment="1">
      <alignment horizontal="left" vertical="center"/>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2" fillId="0" borderId="2" xfId="0" applyFont="1" applyBorder="1" applyAlignment="1" applyProtection="1">
      <alignment horizontal="left" vertical="center" wrapText="1"/>
      <protection locked="0"/>
    </xf>
    <xf numFmtId="0" fontId="1" fillId="2" borderId="0" xfId="0" applyFont="1" applyFill="1" applyAlignment="1">
      <alignment horizontal="center" vertical="center"/>
    </xf>
    <xf numFmtId="0" fontId="3" fillId="2" borderId="2" xfId="0" applyFont="1" applyFill="1" applyBorder="1" applyAlignment="1">
      <alignment horizontal="center" vertical="center"/>
    </xf>
    <xf numFmtId="0" fontId="19" fillId="0" borderId="2" xfId="0" applyFont="1" applyBorder="1" applyAlignment="1">
      <alignment vertical="center" wrapText="1"/>
    </xf>
    <xf numFmtId="0" fontId="17" fillId="0" borderId="2" xfId="0" applyFont="1" applyBorder="1" applyAlignment="1">
      <alignment horizontal="center" vertical="center" textRotation="90"/>
    </xf>
    <xf numFmtId="0" fontId="17" fillId="0" borderId="2" xfId="0" applyFont="1" applyBorder="1" applyAlignment="1">
      <alignment horizontal="center" vertical="center"/>
    </xf>
    <xf numFmtId="0" fontId="2" fillId="0" borderId="2" xfId="0" applyFont="1" applyBorder="1" applyAlignment="1">
      <alignment horizontal="left" vertical="center" wrapText="1"/>
    </xf>
    <xf numFmtId="0" fontId="5" fillId="0" borderId="2" xfId="0" applyFont="1" applyBorder="1" applyAlignment="1">
      <alignment vertical="center" wrapText="1"/>
    </xf>
    <xf numFmtId="0" fontId="2" fillId="0" borderId="2" xfId="0" applyFont="1" applyBorder="1" applyAlignment="1">
      <alignment horizontal="center" vertical="center" textRotation="90"/>
    </xf>
    <xf numFmtId="0" fontId="18" fillId="3" borderId="2" xfId="0" applyFont="1" applyFill="1" applyBorder="1" applyAlignment="1">
      <alignment horizontal="left" vertical="center"/>
    </xf>
    <xf numFmtId="0" fontId="17" fillId="0" borderId="2" xfId="0" applyFont="1" applyBorder="1" applyAlignment="1">
      <alignment horizontal="left" vertical="center" wrapText="1"/>
    </xf>
    <xf numFmtId="0" fontId="17" fillId="0" borderId="2" xfId="0" applyFont="1" applyBorder="1" applyAlignment="1" applyProtection="1">
      <alignment horizontal="left" vertical="center" wrapText="1"/>
      <protection locked="0"/>
    </xf>
    <xf numFmtId="9" fontId="18" fillId="0" borderId="2" xfId="0" applyNumberFormat="1" applyFont="1" applyBorder="1" applyAlignment="1">
      <alignment horizontal="center" vertical="center"/>
    </xf>
    <xf numFmtId="0" fontId="18" fillId="0" borderId="2" xfId="0" applyFont="1" applyBorder="1" applyAlignment="1">
      <alignment horizontal="center" vertical="center"/>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10" fontId="2" fillId="8" borderId="3" xfId="1" applyNumberFormat="1" applyFont="1" applyFill="1" applyBorder="1" applyAlignment="1">
      <alignment horizontal="center" vertical="center" wrapText="1"/>
    </xf>
    <xf numFmtId="10" fontId="2" fillId="8" borderId="4" xfId="1" applyNumberFormat="1" applyFont="1" applyFill="1" applyBorder="1" applyAlignment="1">
      <alignment horizontal="center" vertical="center" wrapText="1"/>
    </xf>
    <xf numFmtId="10" fontId="2" fillId="8" borderId="5" xfId="1" applyNumberFormat="1" applyFont="1" applyFill="1" applyBorder="1" applyAlignment="1">
      <alignment horizontal="center" vertical="center" wrapText="1"/>
    </xf>
    <xf numFmtId="10" fontId="2" fillId="0" borderId="16" xfId="1" applyNumberFormat="1" applyFont="1" applyFill="1" applyBorder="1" applyAlignment="1">
      <alignment horizontal="center" vertical="center"/>
    </xf>
    <xf numFmtId="10" fontId="2" fillId="0" borderId="17" xfId="1" applyNumberFormat="1" applyFont="1" applyFill="1" applyBorder="1" applyAlignment="1">
      <alignment horizontal="center" vertical="center"/>
    </xf>
    <xf numFmtId="10" fontId="2" fillId="0" borderId="18" xfId="1" applyNumberFormat="1" applyFont="1" applyFill="1" applyBorder="1" applyAlignment="1">
      <alignment horizontal="center" vertical="center"/>
    </xf>
    <xf numFmtId="10" fontId="17" fillId="0" borderId="2" xfId="0" applyNumberFormat="1" applyFont="1" applyBorder="1" applyAlignment="1">
      <alignment horizontal="center" vertical="center"/>
    </xf>
    <xf numFmtId="0" fontId="2" fillId="0" borderId="1" xfId="0"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6" fillId="0" borderId="2" xfId="0" applyFont="1" applyBorder="1" applyAlignment="1">
      <alignment vertical="center" wrapText="1"/>
    </xf>
    <xf numFmtId="0" fontId="10" fillId="0" borderId="5" xfId="0" applyFont="1" applyBorder="1" applyAlignment="1">
      <alignment horizontal="center" vertical="center"/>
    </xf>
    <xf numFmtId="0" fontId="4" fillId="0" borderId="1" xfId="0" applyFont="1" applyBorder="1" applyAlignment="1">
      <alignment horizontal="center" vertical="center"/>
    </xf>
    <xf numFmtId="0" fontId="4" fillId="0" borderId="11" xfId="0" applyFont="1" applyBorder="1" applyAlignment="1">
      <alignment horizontal="center" vertical="center"/>
    </xf>
    <xf numFmtId="0" fontId="2" fillId="0" borderId="0" xfId="0" applyFont="1" applyAlignment="1">
      <alignment vertical="center" wrapText="1"/>
    </xf>
    <xf numFmtId="0" fontId="2" fillId="0" borderId="5" xfId="0" applyFont="1" applyBorder="1" applyAlignment="1">
      <alignment horizontal="center" vertical="center" textRotation="90"/>
    </xf>
    <xf numFmtId="9" fontId="4" fillId="0" borderId="2" xfId="0" applyNumberFormat="1" applyFont="1" applyBorder="1" applyAlignment="1">
      <alignment horizontal="center" vertical="center"/>
    </xf>
    <xf numFmtId="9" fontId="8" fillId="0" borderId="3" xfId="1" applyFont="1" applyFill="1" applyBorder="1" applyAlignment="1">
      <alignment horizontal="center" vertical="center" wrapText="1"/>
    </xf>
    <xf numFmtId="9" fontId="8" fillId="0" borderId="5" xfId="1" applyFont="1" applyFill="1" applyBorder="1" applyAlignment="1">
      <alignment horizontal="center" vertical="center" wrapText="1"/>
    </xf>
    <xf numFmtId="9" fontId="8" fillId="0" borderId="4" xfId="1" applyFont="1" applyFill="1" applyBorder="1" applyAlignment="1">
      <alignment horizontal="center" vertical="center" wrapText="1"/>
    </xf>
    <xf numFmtId="0" fontId="4" fillId="0" borderId="3" xfId="0" applyFont="1" applyBorder="1" applyAlignment="1">
      <alignment horizontal="left" vertical="center"/>
    </xf>
    <xf numFmtId="0" fontId="2" fillId="0" borderId="11" xfId="0" applyFont="1" applyBorder="1" applyAlignment="1">
      <alignment horizontal="left" vertical="center" wrapText="1"/>
    </xf>
    <xf numFmtId="0" fontId="5" fillId="4" borderId="2" xfId="0" applyFont="1" applyFill="1" applyBorder="1" applyAlignment="1">
      <alignment vertical="center" wrapText="1"/>
    </xf>
    <xf numFmtId="9" fontId="8" fillId="0" borderId="2" xfId="0" applyNumberFormat="1" applyFont="1" applyBorder="1" applyAlignment="1">
      <alignment horizontal="center" vertical="center"/>
    </xf>
    <xf numFmtId="0" fontId="5" fillId="0" borderId="37" xfId="0" applyFont="1" applyBorder="1" applyAlignment="1">
      <alignment vertical="center" wrapText="1"/>
    </xf>
    <xf numFmtId="0" fontId="5" fillId="0" borderId="38" xfId="0" applyFont="1" applyBorder="1" applyAlignment="1">
      <alignment vertical="center" wrapText="1"/>
    </xf>
    <xf numFmtId="0" fontId="17" fillId="0" borderId="1" xfId="0" applyFont="1" applyBorder="1" applyAlignment="1">
      <alignment horizontal="center" vertical="center"/>
    </xf>
    <xf numFmtId="0" fontId="26" fillId="3" borderId="2" xfId="0" applyFont="1" applyFill="1" applyBorder="1" applyAlignment="1">
      <alignment horizontal="left" vertical="center"/>
    </xf>
    <xf numFmtId="10" fontId="2" fillId="0" borderId="36" xfId="1" applyNumberFormat="1" applyFont="1" applyFill="1" applyBorder="1" applyAlignment="1">
      <alignment horizontal="center" vertical="center" wrapText="1"/>
    </xf>
    <xf numFmtId="0" fontId="21" fillId="0" borderId="2" xfId="0" applyFont="1" applyBorder="1" applyAlignment="1">
      <alignment vertical="center" wrapText="1"/>
    </xf>
    <xf numFmtId="9" fontId="4" fillId="0" borderId="25" xfId="1" applyFont="1" applyFill="1" applyBorder="1" applyAlignment="1">
      <alignment horizontal="center" vertical="center" wrapText="1"/>
    </xf>
    <xf numFmtId="9" fontId="4" fillId="0" borderId="28" xfId="1" applyFont="1" applyFill="1" applyBorder="1" applyAlignment="1">
      <alignment horizontal="center" vertical="center" wrapText="1"/>
    </xf>
    <xf numFmtId="9" fontId="4" fillId="0" borderId="30" xfId="1" applyFont="1" applyFill="1" applyBorder="1" applyAlignment="1">
      <alignment horizontal="center" vertical="center" wrapText="1"/>
    </xf>
    <xf numFmtId="9" fontId="2" fillId="0" borderId="26" xfId="1" applyFont="1" applyFill="1" applyBorder="1" applyAlignment="1">
      <alignment horizontal="center" vertical="center" wrapText="1"/>
    </xf>
    <xf numFmtId="9" fontId="2" fillId="0" borderId="31" xfId="1" applyFont="1" applyFill="1" applyBorder="1" applyAlignment="1">
      <alignment horizontal="center" vertical="center" wrapText="1"/>
    </xf>
    <xf numFmtId="9" fontId="2" fillId="0" borderId="7" xfId="1" applyFont="1" applyFill="1" applyBorder="1" applyAlignment="1">
      <alignment horizontal="center" vertical="center" wrapText="1"/>
    </xf>
    <xf numFmtId="9" fontId="2" fillId="0" borderId="19" xfId="1" applyFont="1" applyFill="1" applyBorder="1" applyAlignment="1">
      <alignment horizontal="center" vertical="center" wrapText="1"/>
    </xf>
    <xf numFmtId="9" fontId="2" fillId="0" borderId="9" xfId="1" applyFont="1" applyFill="1" applyBorder="1" applyAlignment="1">
      <alignment horizontal="center" vertical="center" wrapText="1"/>
    </xf>
    <xf numFmtId="9" fontId="2" fillId="0" borderId="36" xfId="1" applyFont="1" applyFill="1" applyBorder="1" applyAlignment="1">
      <alignment horizontal="center" vertical="center" wrapText="1"/>
    </xf>
    <xf numFmtId="0" fontId="2" fillId="0" borderId="1"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3" xfId="0" applyFont="1" applyBorder="1" applyAlignment="1">
      <alignment horizontal="center" vertical="center" textRotation="90"/>
    </xf>
    <xf numFmtId="0" fontId="2" fillId="0" borderId="4" xfId="0" applyFont="1" applyBorder="1" applyAlignment="1">
      <alignment horizontal="center" vertical="center" textRotation="90"/>
    </xf>
    <xf numFmtId="0" fontId="8" fillId="0" borderId="5"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4" fillId="0" borderId="2" xfId="0" applyFont="1" applyBorder="1" applyAlignment="1">
      <alignment horizontal="center" vertical="center"/>
    </xf>
    <xf numFmtId="0" fontId="2" fillId="0" borderId="3" xfId="0" applyFont="1" applyBorder="1" applyAlignment="1">
      <alignment horizontal="center" vertical="center"/>
    </xf>
    <xf numFmtId="3" fontId="4" fillId="0" borderId="3" xfId="0" applyNumberFormat="1" applyFont="1" applyBorder="1" applyAlignment="1">
      <alignment horizontal="center" vertical="center" wrapText="1"/>
    </xf>
    <xf numFmtId="3" fontId="4" fillId="0" borderId="5" xfId="0" applyNumberFormat="1" applyFont="1" applyBorder="1" applyAlignment="1">
      <alignment horizontal="center" vertical="center" wrapText="1"/>
    </xf>
    <xf numFmtId="3" fontId="4" fillId="0" borderId="4" xfId="0" applyNumberFormat="1" applyFont="1" applyBorder="1" applyAlignment="1">
      <alignment horizontal="center" vertical="center" wrapText="1"/>
    </xf>
    <xf numFmtId="9" fontId="4" fillId="0" borderId="2" xfId="1" applyFont="1" applyFill="1" applyBorder="1" applyAlignment="1">
      <alignment horizontal="center" vertical="center" wrapText="1"/>
    </xf>
    <xf numFmtId="0" fontId="5" fillId="0" borderId="23" xfId="0" applyFont="1" applyBorder="1" applyAlignment="1">
      <alignment wrapText="1"/>
    </xf>
    <xf numFmtId="0" fontId="5" fillId="0" borderId="24" xfId="0" applyFont="1" applyBorder="1" applyAlignment="1">
      <alignment wrapText="1"/>
    </xf>
    <xf numFmtId="10" fontId="2" fillId="0" borderId="2" xfId="1" applyNumberFormat="1" applyFont="1" applyFill="1" applyBorder="1" applyAlignment="1">
      <alignment horizontal="center" vertical="center" wrapText="1"/>
    </xf>
    <xf numFmtId="9" fontId="8" fillId="0" borderId="2" xfId="1" applyFont="1" applyFill="1" applyBorder="1" applyAlignment="1">
      <alignment horizontal="center" vertical="center" wrapText="1"/>
    </xf>
    <xf numFmtId="2" fontId="2" fillId="0" borderId="5" xfId="0" applyNumberFormat="1" applyFont="1" applyBorder="1" applyAlignment="1">
      <alignment horizontal="center" vertical="center"/>
    </xf>
    <xf numFmtId="2" fontId="2" fillId="0" borderId="2" xfId="0" applyNumberFormat="1" applyFont="1" applyBorder="1" applyAlignment="1">
      <alignment horizontal="center" vertical="center"/>
    </xf>
    <xf numFmtId="10" fontId="9" fillId="0" borderId="3" xfId="1" applyNumberFormat="1" applyFont="1" applyFill="1" applyBorder="1" applyAlignment="1">
      <alignment horizontal="center" vertical="center" wrapText="1"/>
    </xf>
    <xf numFmtId="10" fontId="9" fillId="0" borderId="5" xfId="1" applyNumberFormat="1" applyFont="1" applyFill="1" applyBorder="1" applyAlignment="1">
      <alignment horizontal="center" vertical="center" wrapText="1"/>
    </xf>
    <xf numFmtId="9" fontId="17" fillId="8" borderId="2" xfId="0" applyNumberFormat="1" applyFont="1" applyFill="1" applyBorder="1" applyAlignment="1">
      <alignment horizontal="center" vertical="center"/>
    </xf>
    <xf numFmtId="0" fontId="16" fillId="0" borderId="2" xfId="0" applyFont="1" applyBorder="1" applyAlignment="1">
      <alignment horizontal="left" vertical="center" wrapText="1"/>
    </xf>
    <xf numFmtId="9" fontId="10" fillId="0" borderId="2" xfId="0" applyNumberFormat="1" applyFont="1" applyBorder="1" applyAlignment="1">
      <alignment horizontal="center" vertical="center"/>
    </xf>
    <xf numFmtId="0" fontId="11" fillId="0" borderId="2" xfId="0" applyFont="1" applyBorder="1" applyAlignment="1">
      <alignment horizontal="left" vertical="center"/>
    </xf>
    <xf numFmtId="0" fontId="16" fillId="0" borderId="3" xfId="0" applyFont="1" applyBorder="1" applyAlignment="1" applyProtection="1">
      <alignment horizontal="center" vertical="center" wrapText="1"/>
      <protection locked="0"/>
    </xf>
    <xf numFmtId="0" fontId="16" fillId="0" borderId="4" xfId="0" applyFont="1" applyBorder="1" applyAlignment="1" applyProtection="1">
      <alignment horizontal="center" vertical="center" wrapText="1"/>
      <protection locked="0"/>
    </xf>
    <xf numFmtId="0" fontId="16" fillId="0" borderId="5" xfId="0" applyFont="1" applyBorder="1" applyAlignment="1" applyProtection="1">
      <alignment horizontal="center" vertical="center" wrapText="1"/>
      <protection locked="0"/>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5" xfId="0" applyFont="1" applyBorder="1" applyAlignment="1">
      <alignment horizontal="center" vertical="center" wrapText="1"/>
    </xf>
    <xf numFmtId="9" fontId="2" fillId="0" borderId="27" xfId="1" applyFont="1" applyFill="1" applyBorder="1" applyAlignment="1">
      <alignment horizontal="center" vertical="center" wrapText="1"/>
    </xf>
    <xf numFmtId="9" fontId="2" fillId="0" borderId="29" xfId="1" applyFont="1" applyFill="1" applyBorder="1" applyAlignment="1">
      <alignment horizontal="center" vertical="center" wrapText="1"/>
    </xf>
    <xf numFmtId="9" fontId="2" fillId="0" borderId="32" xfId="1" applyFont="1" applyFill="1" applyBorder="1" applyAlignment="1">
      <alignment horizontal="center" vertical="center" wrapText="1"/>
    </xf>
    <xf numFmtId="0" fontId="2" fillId="0" borderId="43" xfId="0" applyFont="1" applyBorder="1" applyAlignment="1">
      <alignment horizontal="left" vertical="center" wrapText="1"/>
    </xf>
    <xf numFmtId="9" fontId="2" fillId="4" borderId="43" xfId="0" applyNumberFormat="1" applyFont="1" applyFill="1" applyBorder="1" applyAlignment="1">
      <alignment horizontal="center" vertical="center" wrapText="1"/>
    </xf>
    <xf numFmtId="9" fontId="2" fillId="0" borderId="43" xfId="0" applyNumberFormat="1" applyFont="1" applyBorder="1" applyAlignment="1">
      <alignment horizontal="center" vertical="center"/>
    </xf>
    <xf numFmtId="0" fontId="46" fillId="3" borderId="53" xfId="0" applyFont="1" applyFill="1" applyBorder="1" applyAlignment="1">
      <alignment horizontal="left" vertical="center" wrapText="1"/>
    </xf>
    <xf numFmtId="0" fontId="46" fillId="3" borderId="110" xfId="0" applyFont="1" applyFill="1" applyBorder="1" applyAlignment="1">
      <alignment horizontal="left" vertical="center" wrapText="1"/>
    </xf>
    <xf numFmtId="0" fontId="46" fillId="3" borderId="44" xfId="0" applyFont="1" applyFill="1" applyBorder="1" applyAlignment="1">
      <alignment horizontal="left" vertical="center" wrapText="1"/>
    </xf>
    <xf numFmtId="0" fontId="2" fillId="0" borderId="51" xfId="0" applyFont="1" applyBorder="1" applyAlignment="1">
      <alignment horizontal="left" vertical="center" wrapText="1"/>
    </xf>
    <xf numFmtId="0" fontId="2" fillId="0" borderId="52" xfId="0" applyFont="1" applyBorder="1" applyAlignment="1">
      <alignment horizontal="left" vertical="center" wrapText="1"/>
    </xf>
    <xf numFmtId="0" fontId="2" fillId="0" borderId="45" xfId="0" applyFont="1" applyBorder="1" applyAlignment="1">
      <alignment horizontal="left" vertical="center" wrapText="1"/>
    </xf>
    <xf numFmtId="3" fontId="4" fillId="0" borderId="51" xfId="0" applyNumberFormat="1" applyFont="1" applyBorder="1" applyAlignment="1">
      <alignment horizontal="center" vertical="center"/>
    </xf>
    <xf numFmtId="3" fontId="4" fillId="0" borderId="52" xfId="0" applyNumberFormat="1" applyFont="1" applyBorder="1" applyAlignment="1">
      <alignment horizontal="center" vertical="center"/>
    </xf>
    <xf numFmtId="3" fontId="4" fillId="0" borderId="45" xfId="0" applyNumberFormat="1" applyFont="1" applyBorder="1" applyAlignment="1">
      <alignment horizontal="center" vertical="center"/>
    </xf>
    <xf numFmtId="3" fontId="2" fillId="0" borderId="51" xfId="0" applyNumberFormat="1" applyFont="1" applyBorder="1" applyAlignment="1">
      <alignment horizontal="center" vertical="center"/>
    </xf>
    <xf numFmtId="3" fontId="2" fillId="0" borderId="52" xfId="0" applyNumberFormat="1" applyFont="1" applyBorder="1" applyAlignment="1">
      <alignment horizontal="center" vertical="center"/>
    </xf>
    <xf numFmtId="3" fontId="2" fillId="0" borderId="45" xfId="0" applyNumberFormat="1" applyFont="1" applyBorder="1" applyAlignment="1">
      <alignment horizontal="center" vertical="center"/>
    </xf>
    <xf numFmtId="9" fontId="2" fillId="0" borderId="43" xfId="0" applyNumberFormat="1" applyFont="1" applyBorder="1" applyAlignment="1">
      <alignment horizontal="center" vertical="center" wrapText="1"/>
    </xf>
    <xf numFmtId="0" fontId="2" fillId="0" borderId="43" xfId="0" applyFont="1" applyBorder="1" applyAlignment="1">
      <alignment horizontal="center" vertical="center" textRotation="90" wrapText="1"/>
    </xf>
    <xf numFmtId="9" fontId="4" fillId="0" borderId="43" xfId="0" applyNumberFormat="1" applyFont="1" applyBorder="1" applyAlignment="1">
      <alignment horizontal="center" vertical="center"/>
    </xf>
    <xf numFmtId="0" fontId="2" fillId="0" borderId="43" xfId="0" applyFont="1" applyBorder="1" applyAlignment="1">
      <alignment horizontal="center" vertical="center"/>
    </xf>
    <xf numFmtId="0" fontId="46" fillId="0" borderId="3" xfId="0" applyFont="1" applyBorder="1" applyAlignment="1">
      <alignment horizontal="center" vertical="center"/>
    </xf>
    <xf numFmtId="0" fontId="46" fillId="0" borderId="5" xfId="0" applyFont="1" applyBorder="1" applyAlignment="1">
      <alignment horizontal="center" vertical="center"/>
    </xf>
    <xf numFmtId="0" fontId="2" fillId="0" borderId="51" xfId="0" applyFont="1" applyBorder="1" applyAlignment="1" applyProtection="1">
      <alignment horizontal="left" vertical="center" wrapText="1"/>
      <protection locked="0"/>
    </xf>
    <xf numFmtId="0" fontId="2" fillId="0" borderId="52" xfId="0" applyFont="1" applyBorder="1" applyAlignment="1" applyProtection="1">
      <alignment horizontal="left" vertical="center" wrapText="1"/>
      <protection locked="0"/>
    </xf>
    <xf numFmtId="0" fontId="2" fillId="0" borderId="45" xfId="0" applyFont="1" applyBorder="1" applyAlignment="1" applyProtection="1">
      <alignment horizontal="left" vertical="center" wrapText="1"/>
      <protection locked="0"/>
    </xf>
    <xf numFmtId="3" fontId="4" fillId="0" borderId="51" xfId="1" applyNumberFormat="1" applyFont="1" applyFill="1" applyBorder="1" applyAlignment="1">
      <alignment horizontal="center" vertical="center"/>
    </xf>
    <xf numFmtId="3" fontId="4" fillId="0" borderId="52" xfId="1" applyNumberFormat="1" applyFont="1" applyFill="1" applyBorder="1" applyAlignment="1">
      <alignment horizontal="center" vertical="center"/>
    </xf>
    <xf numFmtId="3" fontId="4" fillId="0" borderId="45" xfId="1" applyNumberFormat="1" applyFont="1" applyFill="1" applyBorder="1" applyAlignment="1">
      <alignment horizontal="center" vertical="center"/>
    </xf>
    <xf numFmtId="9" fontId="4" fillId="0" borderId="51" xfId="1" applyFont="1" applyFill="1" applyBorder="1" applyAlignment="1">
      <alignment horizontal="center" vertical="center"/>
    </xf>
    <xf numFmtId="9" fontId="4" fillId="0" borderId="52" xfId="1" applyFont="1" applyFill="1" applyBorder="1" applyAlignment="1">
      <alignment horizontal="center" vertical="center"/>
    </xf>
    <xf numFmtId="9" fontId="4" fillId="0" borderId="45" xfId="1" applyFont="1" applyFill="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45" xfId="0" applyFont="1" applyBorder="1" applyAlignment="1">
      <alignment horizontal="center" vertical="center"/>
    </xf>
    <xf numFmtId="9" fontId="2" fillId="0" borderId="51" xfId="1" applyFont="1" applyFill="1" applyBorder="1" applyAlignment="1">
      <alignment horizontal="center" vertical="center"/>
    </xf>
    <xf numFmtId="9" fontId="2" fillId="0" borderId="52" xfId="1" applyFont="1" applyFill="1" applyBorder="1" applyAlignment="1">
      <alignment horizontal="center" vertical="center"/>
    </xf>
    <xf numFmtId="9" fontId="2" fillId="0" borderId="45" xfId="1" applyFont="1" applyFill="1" applyBorder="1" applyAlignment="1">
      <alignment horizontal="center" vertical="center"/>
    </xf>
    <xf numFmtId="0" fontId="29" fillId="0" borderId="53" xfId="0" applyFont="1" applyBorder="1" applyAlignment="1">
      <alignment horizontal="left" vertical="center" wrapText="1"/>
    </xf>
    <xf numFmtId="0" fontId="29" fillId="0" borderId="44" xfId="0" applyFont="1" applyBorder="1" applyAlignment="1">
      <alignment horizontal="left" vertical="center" wrapText="1"/>
    </xf>
    <xf numFmtId="0" fontId="4" fillId="3" borderId="43" xfId="0" applyFont="1" applyFill="1" applyBorder="1" applyAlignment="1">
      <alignment horizontal="left" vertical="center" wrapText="1"/>
    </xf>
    <xf numFmtId="0" fontId="2" fillId="0" borderId="43" xfId="0" applyFont="1" applyBorder="1" applyAlignment="1" applyProtection="1">
      <alignment horizontal="left" vertical="center" wrapText="1"/>
      <protection locked="0"/>
    </xf>
    <xf numFmtId="0" fontId="4" fillId="0" borderId="43" xfId="0" applyFont="1" applyBorder="1" applyAlignment="1">
      <alignment horizontal="center" vertical="center"/>
    </xf>
    <xf numFmtId="0" fontId="40" fillId="0" borderId="46" xfId="0" applyFont="1" applyBorder="1" applyAlignment="1">
      <alignment vertical="center" wrapText="1"/>
    </xf>
    <xf numFmtId="0" fontId="40" fillId="0" borderId="104" xfId="0" applyFont="1" applyBorder="1" applyAlignment="1">
      <alignment vertical="center" wrapText="1"/>
    </xf>
    <xf numFmtId="9" fontId="48" fillId="0" borderId="3" xfId="0" applyNumberFormat="1" applyFont="1" applyBorder="1" applyAlignment="1">
      <alignment horizontal="center" vertical="center"/>
    </xf>
    <xf numFmtId="9" fontId="48" fillId="0" borderId="5" xfId="0" applyNumberFormat="1" applyFont="1" applyBorder="1" applyAlignment="1">
      <alignment horizontal="center" vertical="center"/>
    </xf>
    <xf numFmtId="9" fontId="49" fillId="0" borderId="3" xfId="0" applyNumberFormat="1" applyFont="1" applyBorder="1" applyAlignment="1">
      <alignment horizontal="center" vertical="center"/>
    </xf>
    <xf numFmtId="9" fontId="49" fillId="0" borderId="5" xfId="0" applyNumberFormat="1" applyFont="1" applyBorder="1" applyAlignment="1">
      <alignment horizontal="center" vertical="center"/>
    </xf>
    <xf numFmtId="0" fontId="40" fillId="0" borderId="46" xfId="0" applyFont="1" applyBorder="1" applyAlignment="1">
      <alignment horizontal="center" vertical="center" wrapText="1"/>
    </xf>
    <xf numFmtId="0" fontId="40" fillId="0" borderId="111" xfId="0" applyFont="1" applyBorder="1" applyAlignment="1">
      <alignment horizontal="center" vertical="center" wrapText="1"/>
    </xf>
    <xf numFmtId="0" fontId="40" fillId="0" borderId="104" xfId="0" applyFont="1" applyBorder="1" applyAlignment="1">
      <alignment horizontal="center" vertical="center" wrapText="1"/>
    </xf>
    <xf numFmtId="0" fontId="46" fillId="3" borderId="1" xfId="0" applyFont="1" applyFill="1" applyBorder="1" applyAlignment="1">
      <alignment horizontal="left" vertical="center"/>
    </xf>
    <xf numFmtId="0" fontId="46" fillId="3" borderId="10" xfId="0" applyFont="1" applyFill="1" applyBorder="1" applyAlignment="1">
      <alignment horizontal="left" vertical="center"/>
    </xf>
    <xf numFmtId="0" fontId="46" fillId="3" borderId="11" xfId="0" applyFont="1" applyFill="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5" xfId="0" applyFont="1" applyBorder="1" applyAlignment="1">
      <alignment horizontal="left" vertical="center" wrapText="1"/>
    </xf>
    <xf numFmtId="0" fontId="41" fillId="0" borderId="3" xfId="0" applyFont="1" applyBorder="1" applyAlignment="1">
      <alignment horizontal="center" vertical="center" wrapText="1"/>
    </xf>
    <xf numFmtId="0" fontId="41" fillId="0" borderId="5" xfId="0" applyFont="1" applyBorder="1" applyAlignment="1">
      <alignment horizontal="center" vertical="center" wrapText="1"/>
    </xf>
    <xf numFmtId="9" fontId="46" fillId="0" borderId="4" xfId="0" applyNumberFormat="1" applyFont="1" applyBorder="1" applyAlignment="1">
      <alignment horizontal="center" vertical="center"/>
    </xf>
    <xf numFmtId="9" fontId="46" fillId="0" borderId="5" xfId="0" applyNumberFormat="1" applyFont="1" applyBorder="1" applyAlignment="1">
      <alignment horizontal="center" vertical="center"/>
    </xf>
    <xf numFmtId="0" fontId="40" fillId="0" borderId="4" xfId="0" applyFont="1" applyBorder="1" applyAlignment="1">
      <alignment horizontal="center" vertical="center"/>
    </xf>
    <xf numFmtId="0" fontId="40" fillId="0" borderId="5" xfId="0" applyFont="1" applyBorder="1" applyAlignment="1">
      <alignment horizontal="center" vertical="center"/>
    </xf>
    <xf numFmtId="9" fontId="2" fillId="4" borderId="51" xfId="1" applyFont="1" applyFill="1" applyBorder="1" applyAlignment="1">
      <alignment horizontal="center" vertical="center" wrapText="1"/>
    </xf>
    <xf numFmtId="9" fontId="2" fillId="4" borderId="52" xfId="1" applyFont="1" applyFill="1" applyBorder="1" applyAlignment="1">
      <alignment horizontal="center" vertical="center" wrapText="1"/>
    </xf>
    <xf numFmtId="9" fontId="2" fillId="4" borderId="45" xfId="1" applyFont="1" applyFill="1" applyBorder="1" applyAlignment="1">
      <alignment horizontal="center" vertical="center" wrapText="1"/>
    </xf>
    <xf numFmtId="0" fontId="35" fillId="0" borderId="51" xfId="0" applyFont="1" applyBorder="1" applyAlignment="1">
      <alignment horizontal="left" vertical="center" wrapText="1"/>
    </xf>
    <xf numFmtId="0" fontId="35" fillId="0" borderId="52" xfId="0" applyFont="1" applyBorder="1" applyAlignment="1">
      <alignment horizontal="left" vertical="center" wrapText="1"/>
    </xf>
    <xf numFmtId="0" fontId="35" fillId="0" borderId="45" xfId="0" applyFont="1" applyBorder="1" applyAlignment="1">
      <alignment horizontal="left" vertical="center" wrapText="1"/>
    </xf>
    <xf numFmtId="9" fontId="4" fillId="0" borderId="51" xfId="1" applyFont="1" applyBorder="1" applyAlignment="1">
      <alignment horizontal="center" vertical="center" wrapText="1"/>
    </xf>
    <xf numFmtId="9" fontId="4" fillId="0" borderId="52" xfId="1" applyFont="1" applyBorder="1" applyAlignment="1">
      <alignment horizontal="center" vertical="center" wrapText="1"/>
    </xf>
    <xf numFmtId="9" fontId="4" fillId="0" borderId="45" xfId="1" applyFont="1" applyBorder="1" applyAlignment="1">
      <alignment horizontal="center" vertical="center" wrapText="1"/>
    </xf>
    <xf numFmtId="9" fontId="2" fillId="0" borderId="51" xfId="1" applyFont="1" applyBorder="1" applyAlignment="1">
      <alignment horizontal="center" vertical="center" wrapText="1"/>
    </xf>
    <xf numFmtId="9" fontId="2" fillId="0" borderId="52" xfId="1" applyFont="1" applyBorder="1" applyAlignment="1">
      <alignment horizontal="center" vertical="center" wrapText="1"/>
    </xf>
    <xf numFmtId="9" fontId="2" fillId="0" borderId="45" xfId="1" applyFont="1" applyBorder="1" applyAlignment="1">
      <alignment horizontal="center" vertical="center" wrapText="1"/>
    </xf>
    <xf numFmtId="0" fontId="2" fillId="0" borderId="51" xfId="0" applyFont="1" applyBorder="1" applyAlignment="1">
      <alignment horizontal="center" vertical="center" textRotation="90"/>
    </xf>
    <xf numFmtId="0" fontId="2" fillId="0" borderId="52" xfId="0" applyFont="1" applyBorder="1" applyAlignment="1">
      <alignment horizontal="center" vertical="center" textRotation="90"/>
    </xf>
    <xf numFmtId="0" fontId="2" fillId="0" borderId="45" xfId="0" applyFont="1" applyBorder="1" applyAlignment="1">
      <alignment horizontal="center" vertical="center" textRotation="90"/>
    </xf>
    <xf numFmtId="165" fontId="4" fillId="4" borderId="51" xfId="2" applyNumberFormat="1" applyFont="1" applyFill="1" applyBorder="1" applyAlignment="1">
      <alignment horizontal="center" vertical="center" wrapText="1"/>
    </xf>
    <xf numFmtId="165" fontId="4" fillId="4" borderId="52" xfId="2" applyNumberFormat="1" applyFont="1" applyFill="1" applyBorder="1" applyAlignment="1">
      <alignment horizontal="center" vertical="center" wrapText="1"/>
    </xf>
    <xf numFmtId="165" fontId="4" fillId="4" borderId="45" xfId="2" applyNumberFormat="1" applyFont="1" applyFill="1" applyBorder="1" applyAlignment="1">
      <alignment horizontal="center" vertical="center" wrapText="1"/>
    </xf>
    <xf numFmtId="165" fontId="2" fillId="4" borderId="51" xfId="2" applyNumberFormat="1" applyFont="1" applyFill="1" applyBorder="1" applyAlignment="1">
      <alignment horizontal="center" vertical="center" wrapText="1"/>
    </xf>
    <xf numFmtId="165" fontId="2" fillId="4" borderId="52" xfId="2" applyNumberFormat="1" applyFont="1" applyFill="1" applyBorder="1" applyAlignment="1">
      <alignment horizontal="center" vertical="center" wrapText="1"/>
    </xf>
    <xf numFmtId="165" fontId="2" fillId="4" borderId="45" xfId="2" applyNumberFormat="1" applyFont="1" applyFill="1" applyBorder="1" applyAlignment="1">
      <alignment horizontal="center" vertical="center" wrapText="1"/>
    </xf>
    <xf numFmtId="9" fontId="40" fillId="0" borderId="4" xfId="0" applyNumberFormat="1" applyFont="1" applyBorder="1" applyAlignment="1">
      <alignment horizontal="center" vertical="center"/>
    </xf>
    <xf numFmtId="9" fontId="40" fillId="0" borderId="5" xfId="0" applyNumberFormat="1" applyFont="1" applyBorder="1" applyAlignment="1">
      <alignment horizontal="center" vertical="center"/>
    </xf>
    <xf numFmtId="0" fontId="40" fillId="0" borderId="3" xfId="0" applyFont="1" applyBorder="1" applyAlignment="1">
      <alignment horizontal="center" vertical="center"/>
    </xf>
    <xf numFmtId="0" fontId="40" fillId="0" borderId="7" xfId="0" applyFont="1" applyBorder="1" applyAlignment="1">
      <alignment horizontal="center" vertical="center"/>
    </xf>
    <xf numFmtId="0" fontId="40" fillId="0" borderId="9" xfId="0" applyFont="1" applyBorder="1" applyAlignment="1">
      <alignment horizontal="center" vertical="center"/>
    </xf>
    <xf numFmtId="0" fontId="8" fillId="0" borderId="51" xfId="0" applyFont="1" applyBorder="1" applyAlignment="1">
      <alignment horizontal="left" vertical="center" wrapText="1"/>
    </xf>
    <xf numFmtId="0" fontId="8" fillId="0" borderId="52" xfId="0" applyFont="1" applyBorder="1" applyAlignment="1">
      <alignment horizontal="left" vertical="center" wrapText="1"/>
    </xf>
    <xf numFmtId="0" fontId="8" fillId="0" borderId="45" xfId="0" applyFont="1" applyBorder="1" applyAlignment="1">
      <alignment horizontal="left" vertical="center" wrapText="1"/>
    </xf>
    <xf numFmtId="0" fontId="31" fillId="0" borderId="51" xfId="0" applyFont="1" applyBorder="1" applyAlignment="1">
      <alignment horizontal="left" vertical="center" wrapText="1"/>
    </xf>
    <xf numFmtId="0" fontId="31" fillId="0" borderId="52" xfId="0" applyFont="1" applyBorder="1" applyAlignment="1">
      <alignment horizontal="left" vertical="center" wrapText="1"/>
    </xf>
    <xf numFmtId="0" fontId="31" fillId="0" borderId="45" xfId="0" applyFont="1" applyBorder="1" applyAlignment="1">
      <alignment horizontal="left" vertical="center" wrapText="1"/>
    </xf>
    <xf numFmtId="0" fontId="29" fillId="0" borderId="43" xfId="0" applyFont="1" applyBorder="1" applyAlignment="1">
      <alignment vertical="center" wrapText="1"/>
    </xf>
    <xf numFmtId="3" fontId="4" fillId="0" borderId="43" xfId="0" applyNumberFormat="1" applyFont="1" applyBorder="1" applyAlignment="1">
      <alignment horizontal="center" vertical="center"/>
    </xf>
    <xf numFmtId="9" fontId="4" fillId="0" borderId="43" xfId="0" applyNumberFormat="1" applyFont="1" applyBorder="1" applyAlignment="1">
      <alignment horizontal="center" vertical="center" wrapText="1"/>
    </xf>
    <xf numFmtId="3" fontId="2" fillId="0" borderId="43" xfId="0" applyNumberFormat="1" applyFont="1" applyBorder="1" applyAlignment="1">
      <alignment horizontal="center" vertical="center" wrapText="1"/>
    </xf>
    <xf numFmtId="0" fontId="2" fillId="0" borderId="43" xfId="0" applyFont="1" applyBorder="1" applyAlignment="1">
      <alignment horizontal="center" vertical="center" wrapText="1"/>
    </xf>
    <xf numFmtId="0" fontId="8" fillId="0" borderId="43" xfId="0" applyFont="1" applyBorder="1" applyAlignment="1">
      <alignment horizontal="center" vertical="center" wrapText="1"/>
    </xf>
    <xf numFmtId="9" fontId="2" fillId="0" borderId="43" xfId="1" applyFont="1" applyBorder="1" applyAlignment="1">
      <alignment horizontal="center" vertical="center"/>
    </xf>
    <xf numFmtId="0" fontId="1" fillId="10" borderId="0" xfId="0" applyFont="1" applyFill="1" applyAlignment="1">
      <alignment horizontal="center" vertical="center"/>
    </xf>
    <xf numFmtId="0" fontId="3" fillId="9" borderId="43" xfId="0" applyFont="1" applyFill="1" applyBorder="1" applyAlignment="1">
      <alignment horizontal="center" vertical="center"/>
    </xf>
    <xf numFmtId="0" fontId="3" fillId="9" borderId="43" xfId="0" applyFont="1" applyFill="1" applyBorder="1" applyAlignment="1">
      <alignment horizontal="center" vertical="center" wrapText="1"/>
    </xf>
    <xf numFmtId="0" fontId="2" fillId="4" borderId="43" xfId="0" applyFont="1" applyFill="1" applyBorder="1" applyAlignment="1">
      <alignment horizontal="left" vertical="center" wrapText="1"/>
    </xf>
    <xf numFmtId="0" fontId="2" fillId="4" borderId="43" xfId="0" applyFont="1" applyFill="1" applyBorder="1" applyAlignment="1" applyProtection="1">
      <alignment horizontal="left" vertical="center" wrapText="1"/>
      <protection locked="0"/>
    </xf>
    <xf numFmtId="9" fontId="4" fillId="4" borderId="43" xfId="0" applyNumberFormat="1" applyFont="1" applyFill="1" applyBorder="1" applyAlignment="1">
      <alignment horizontal="center" vertical="center" wrapText="1"/>
    </xf>
    <xf numFmtId="0" fontId="4" fillId="3" borderId="43" xfId="0" applyFont="1" applyFill="1" applyBorder="1" applyAlignment="1">
      <alignment horizontal="left" vertical="center"/>
    </xf>
    <xf numFmtId="0" fontId="34" fillId="0" borderId="43" xfId="0" applyFont="1" applyBorder="1" applyAlignment="1">
      <alignment horizontal="left" vertical="center" wrapText="1"/>
    </xf>
    <xf numFmtId="3" fontId="4" fillId="0" borderId="43" xfId="1" applyNumberFormat="1" applyFont="1" applyBorder="1" applyAlignment="1">
      <alignment horizontal="center" vertical="center" wrapText="1"/>
    </xf>
    <xf numFmtId="3" fontId="4" fillId="0" borderId="43" xfId="1" applyNumberFormat="1" applyFont="1" applyBorder="1" applyAlignment="1">
      <alignment horizontal="center" vertical="center"/>
    </xf>
    <xf numFmtId="3" fontId="2" fillId="0" borderId="43" xfId="1" applyNumberFormat="1" applyFont="1" applyBorder="1" applyAlignment="1">
      <alignment horizontal="center" vertical="center" wrapText="1"/>
    </xf>
    <xf numFmtId="3" fontId="2" fillId="0" borderId="43" xfId="1" applyNumberFormat="1" applyFont="1" applyBorder="1" applyAlignment="1">
      <alignment horizontal="center" vertical="center"/>
    </xf>
    <xf numFmtId="9" fontId="4" fillId="0" borderId="43" xfId="1" applyFont="1" applyBorder="1" applyAlignment="1">
      <alignment horizontal="center" vertical="center"/>
    </xf>
    <xf numFmtId="9" fontId="4" fillId="4" borderId="43" xfId="1" applyFont="1" applyFill="1" applyBorder="1" applyAlignment="1">
      <alignment horizontal="center" vertical="center"/>
    </xf>
    <xf numFmtId="1" fontId="4" fillId="0" borderId="43" xfId="1" applyNumberFormat="1" applyFont="1" applyBorder="1" applyAlignment="1">
      <alignment horizontal="center" vertical="center"/>
    </xf>
    <xf numFmtId="1" fontId="2" fillId="0" borderId="43" xfId="1" applyNumberFormat="1" applyFont="1" applyBorder="1" applyAlignment="1">
      <alignment horizontal="center" vertical="center"/>
    </xf>
    <xf numFmtId="9" fontId="2" fillId="4" borderId="43" xfId="1" applyFont="1" applyFill="1" applyBorder="1" applyAlignment="1">
      <alignment horizontal="center" vertical="center"/>
    </xf>
    <xf numFmtId="0" fontId="4" fillId="0" borderId="43" xfId="0" applyFont="1" applyBorder="1" applyAlignment="1">
      <alignment horizontal="center" vertical="center" wrapText="1"/>
    </xf>
    <xf numFmtId="0" fontId="2" fillId="0" borderId="43" xfId="0" applyFont="1" applyBorder="1" applyAlignment="1">
      <alignment horizontal="center" vertical="center" textRotation="90"/>
    </xf>
    <xf numFmtId="3" fontId="4" fillId="0" borderId="43" xfId="0" applyNumberFormat="1" applyFont="1" applyBorder="1" applyAlignment="1">
      <alignment horizontal="center" vertical="center" wrapText="1"/>
    </xf>
    <xf numFmtId="0" fontId="2" fillId="0" borderId="43" xfId="0" applyFont="1" applyBorder="1" applyAlignment="1">
      <alignment horizontal="left" vertical="center"/>
    </xf>
    <xf numFmtId="0" fontId="2" fillId="4" borderId="43" xfId="0" applyFont="1" applyFill="1" applyBorder="1" applyAlignment="1">
      <alignment horizontal="center" vertical="center" textRotation="90"/>
    </xf>
    <xf numFmtId="164" fontId="2" fillId="0" borderId="43" xfId="0" applyNumberFormat="1" applyFont="1" applyBorder="1" applyAlignment="1">
      <alignment horizontal="center" vertical="center"/>
    </xf>
    <xf numFmtId="0" fontId="2" fillId="0" borderId="43" xfId="0" applyFont="1" applyBorder="1" applyAlignment="1">
      <alignment vertical="center" wrapText="1"/>
    </xf>
    <xf numFmtId="9" fontId="4" fillId="0" borderId="43" xfId="0" applyNumberFormat="1" applyFont="1" applyBorder="1" applyAlignment="1" applyProtection="1">
      <alignment horizontal="center" vertical="center" wrapText="1"/>
      <protection locked="0"/>
    </xf>
    <xf numFmtId="0" fontId="4" fillId="4" borderId="43" xfId="0" applyFont="1" applyFill="1" applyBorder="1" applyAlignment="1">
      <alignment horizontal="center" vertical="center" wrapText="1"/>
    </xf>
    <xf numFmtId="0" fontId="2" fillId="4" borderId="43" xfId="0" applyFont="1" applyFill="1" applyBorder="1" applyAlignment="1">
      <alignment horizontal="center" vertical="center" wrapText="1"/>
    </xf>
    <xf numFmtId="9" fontId="2" fillId="0" borderId="43" xfId="0" applyNumberFormat="1" applyFont="1" applyBorder="1" applyAlignment="1">
      <alignment horizontal="left" vertical="center" wrapText="1"/>
    </xf>
    <xf numFmtId="164" fontId="2" fillId="0" borderId="43" xfId="0" applyNumberFormat="1" applyFont="1" applyBorder="1" applyAlignment="1">
      <alignment horizontal="center" vertical="center" wrapText="1"/>
    </xf>
    <xf numFmtId="0" fontId="8" fillId="0" borderId="43" xfId="0" applyFont="1" applyBorder="1" applyAlignment="1">
      <alignment horizontal="left" vertical="center" wrapText="1"/>
    </xf>
    <xf numFmtId="164" fontId="8" fillId="0" borderId="43" xfId="0" applyNumberFormat="1" applyFont="1" applyBorder="1" applyAlignment="1">
      <alignment horizontal="center" vertical="center"/>
    </xf>
    <xf numFmtId="9" fontId="2" fillId="0" borderId="51" xfId="0" applyNumberFormat="1" applyFont="1" applyBorder="1" applyAlignment="1">
      <alignment horizontal="center" vertical="center"/>
    </xf>
    <xf numFmtId="9" fontId="2" fillId="0" borderId="45" xfId="0" applyNumberFormat="1" applyFont="1" applyBorder="1" applyAlignment="1">
      <alignment horizontal="center" vertical="center"/>
    </xf>
    <xf numFmtId="1" fontId="4" fillId="0" borderId="43" xfId="0" applyNumberFormat="1" applyFont="1" applyBorder="1" applyAlignment="1">
      <alignment horizontal="center" vertical="center" wrapText="1"/>
    </xf>
    <xf numFmtId="1" fontId="2" fillId="0" borderId="43" xfId="0" applyNumberFormat="1" applyFont="1" applyBorder="1" applyAlignment="1">
      <alignment horizontal="center" vertical="center" wrapText="1"/>
    </xf>
    <xf numFmtId="0" fontId="2" fillId="4" borderId="51" xfId="0" applyFont="1" applyFill="1" applyBorder="1" applyAlignment="1">
      <alignment horizontal="left" vertical="center" wrapText="1"/>
    </xf>
    <xf numFmtId="0" fontId="2" fillId="4" borderId="52" xfId="0" applyFont="1" applyFill="1" applyBorder="1" applyAlignment="1">
      <alignment horizontal="left" vertical="center" wrapText="1"/>
    </xf>
    <xf numFmtId="0" fontId="2" fillId="4" borderId="45" xfId="0" applyFont="1" applyFill="1" applyBorder="1" applyAlignment="1">
      <alignment horizontal="left" vertical="center" wrapText="1"/>
    </xf>
    <xf numFmtId="0" fontId="2" fillId="0" borderId="43" xfId="0" applyFont="1" applyBorder="1" applyAlignment="1" applyProtection="1">
      <alignment vertical="center" wrapText="1"/>
      <protection locked="0"/>
    </xf>
    <xf numFmtId="1" fontId="4" fillId="0" borderId="43" xfId="0" applyNumberFormat="1" applyFont="1" applyBorder="1" applyAlignment="1">
      <alignment horizontal="center" vertical="center"/>
    </xf>
    <xf numFmtId="1" fontId="2" fillId="0" borderId="43" xfId="0" applyNumberFormat="1" applyFont="1" applyBorder="1" applyAlignment="1">
      <alignment horizontal="center" vertical="center"/>
    </xf>
    <xf numFmtId="0" fontId="2" fillId="4" borderId="43" xfId="0" applyFont="1" applyFill="1" applyBorder="1" applyAlignment="1" applyProtection="1">
      <alignment vertical="center" wrapText="1"/>
      <protection locked="0"/>
    </xf>
    <xf numFmtId="0" fontId="1" fillId="10" borderId="42" xfId="0" applyFont="1" applyFill="1" applyBorder="1" applyAlignment="1">
      <alignment horizontal="center" vertical="center"/>
    </xf>
    <xf numFmtId="0" fontId="1" fillId="10" borderId="47" xfId="0" applyFont="1" applyFill="1" applyBorder="1" applyAlignment="1">
      <alignment horizontal="center" vertical="center"/>
    </xf>
    <xf numFmtId="0" fontId="1" fillId="10" borderId="48" xfId="0" applyFont="1" applyFill="1" applyBorder="1" applyAlignment="1">
      <alignment horizontal="center" vertical="center"/>
    </xf>
    <xf numFmtId="0" fontId="3" fillId="9" borderId="1" xfId="0" applyFont="1" applyFill="1" applyBorder="1" applyAlignment="1">
      <alignment horizontal="center" vertical="center"/>
    </xf>
    <xf numFmtId="0" fontId="3" fillId="9" borderId="40" xfId="0" applyFont="1" applyFill="1" applyBorder="1" applyAlignment="1">
      <alignment horizontal="center" vertical="center"/>
    </xf>
    <xf numFmtId="0" fontId="3" fillId="9" borderId="6" xfId="0" applyFont="1" applyFill="1" applyBorder="1" applyAlignment="1">
      <alignment horizontal="center" vertical="center" wrapText="1"/>
    </xf>
    <xf numFmtId="0" fontId="3" fillId="9" borderId="7" xfId="0" applyFont="1" applyFill="1" applyBorder="1" applyAlignment="1">
      <alignment horizontal="center" vertical="center" wrapText="1"/>
    </xf>
    <xf numFmtId="0" fontId="8" fillId="0" borderId="43" xfId="0" applyFont="1" applyBorder="1" applyAlignment="1" applyProtection="1">
      <alignment horizontal="left" vertical="center" wrapText="1"/>
      <protection locked="0"/>
    </xf>
    <xf numFmtId="9" fontId="8" fillId="0" borderId="43" xfId="0" applyNumberFormat="1" applyFont="1" applyBorder="1" applyAlignment="1">
      <alignment horizontal="center" vertical="center"/>
    </xf>
    <xf numFmtId="9" fontId="11" fillId="0" borderId="43" xfId="0" applyNumberFormat="1" applyFont="1" applyBorder="1" applyAlignment="1">
      <alignment horizontal="center" vertical="center"/>
    </xf>
    <xf numFmtId="9" fontId="2" fillId="0" borderId="52" xfId="0" applyNumberFormat="1" applyFont="1" applyBorder="1" applyAlignment="1">
      <alignment horizontal="center" vertical="center"/>
    </xf>
    <xf numFmtId="0" fontId="4" fillId="3" borderId="60" xfId="0" applyFont="1" applyFill="1" applyBorder="1" applyAlignment="1">
      <alignment horizontal="left" vertical="center" wrapText="1"/>
    </xf>
    <xf numFmtId="0" fontId="4" fillId="3" borderId="61" xfId="0" applyFont="1" applyFill="1" applyBorder="1" applyAlignment="1">
      <alignment horizontal="left" vertical="center" wrapText="1"/>
    </xf>
    <xf numFmtId="0" fontId="2" fillId="0" borderId="44" xfId="0" applyFont="1" applyBorder="1" applyAlignment="1">
      <alignment horizontal="left" vertical="center" wrapText="1"/>
    </xf>
    <xf numFmtId="0" fontId="29" fillId="0" borderId="63" xfId="0" applyFont="1" applyBorder="1" applyAlignment="1">
      <alignment vertical="center" wrapText="1"/>
    </xf>
    <xf numFmtId="0" fontId="29" fillId="0" borderId="64" xfId="0" applyFont="1" applyBorder="1" applyAlignment="1">
      <alignment vertical="center" wrapText="1"/>
    </xf>
    <xf numFmtId="0" fontId="2" fillId="0" borderId="11" xfId="0" applyFont="1" applyBorder="1" applyAlignment="1">
      <alignment vertical="center" wrapText="1"/>
    </xf>
    <xf numFmtId="0" fontId="2" fillId="0" borderId="4" xfId="0" applyFont="1" applyBorder="1" applyAlignment="1">
      <alignment horizontal="center" vertical="center"/>
    </xf>
    <xf numFmtId="0" fontId="2" fillId="0" borderId="7" xfId="0" applyFont="1" applyBorder="1" applyAlignment="1">
      <alignment horizontal="left" vertical="center" wrapText="1"/>
    </xf>
    <xf numFmtId="0" fontId="2" fillId="0" borderId="19" xfId="0" applyFont="1" applyBorder="1" applyAlignment="1">
      <alignment horizontal="left" vertical="center" wrapText="1"/>
    </xf>
    <xf numFmtId="0" fontId="2" fillId="0" borderId="9" xfId="0" applyFont="1" applyBorder="1" applyAlignment="1">
      <alignment horizontal="left" vertical="center" wrapText="1"/>
    </xf>
    <xf numFmtId="0" fontId="4" fillId="0" borderId="3" xfId="2" applyNumberFormat="1" applyFont="1" applyBorder="1" applyAlignment="1">
      <alignment horizontal="center" vertical="center"/>
    </xf>
    <xf numFmtId="0" fontId="4" fillId="0" borderId="5" xfId="2" applyNumberFormat="1" applyFont="1" applyBorder="1" applyAlignment="1">
      <alignment horizontal="center" vertical="center"/>
    </xf>
    <xf numFmtId="9" fontId="2" fillId="0" borderId="3" xfId="0" applyNumberFormat="1" applyFont="1" applyBorder="1" applyAlignment="1">
      <alignment horizontal="center" vertical="center"/>
    </xf>
    <xf numFmtId="0" fontId="2" fillId="0" borderId="1" xfId="0" applyFont="1" applyBorder="1" applyAlignment="1">
      <alignment horizontal="center" vertical="center" textRotation="90"/>
    </xf>
    <xf numFmtId="0" fontId="11" fillId="0" borderId="3" xfId="2" applyNumberFormat="1" applyFont="1" applyFill="1" applyBorder="1" applyAlignment="1">
      <alignment horizontal="center" vertical="center" wrapText="1"/>
    </xf>
    <xf numFmtId="0" fontId="11" fillId="0" borderId="4" xfId="2" applyNumberFormat="1" applyFont="1" applyFill="1" applyBorder="1" applyAlignment="1">
      <alignment horizontal="center" vertical="center" wrapText="1"/>
    </xf>
    <xf numFmtId="0" fontId="8" fillId="0" borderId="3" xfId="1" applyNumberFormat="1" applyFont="1" applyFill="1" applyBorder="1" applyAlignment="1">
      <alignment horizontal="center" vertical="center" wrapText="1"/>
    </xf>
    <xf numFmtId="0" fontId="8" fillId="0" borderId="4" xfId="1" applyNumberFormat="1" applyFont="1" applyFill="1" applyBorder="1" applyAlignment="1">
      <alignment horizontal="center" vertical="center" wrapText="1"/>
    </xf>
    <xf numFmtId="0" fontId="4" fillId="3" borderId="65" xfId="0" applyFont="1" applyFill="1" applyBorder="1" applyAlignment="1">
      <alignment horizontal="left" vertical="center"/>
    </xf>
    <xf numFmtId="0" fontId="4" fillId="3" borderId="66" xfId="0" applyFont="1" applyFill="1" applyBorder="1" applyAlignment="1">
      <alignment horizontal="left" vertical="center"/>
    </xf>
    <xf numFmtId="0" fontId="8" fillId="0" borderId="36" xfId="0" applyFont="1" applyBorder="1" applyAlignment="1">
      <alignment horizontal="center" vertical="center" wrapText="1"/>
    </xf>
    <xf numFmtId="0" fontId="8" fillId="0" borderId="46" xfId="0" applyFont="1" applyBorder="1" applyAlignment="1">
      <alignment horizontal="center" vertical="center" wrapText="1"/>
    </xf>
    <xf numFmtId="0" fontId="29" fillId="0" borderId="55" xfId="0" applyFont="1" applyBorder="1" applyAlignment="1">
      <alignment vertical="center" wrapText="1"/>
    </xf>
    <xf numFmtId="0" fontId="29" fillId="0" borderId="56" xfId="0" applyFont="1" applyBorder="1" applyAlignment="1">
      <alignment vertical="center" wrapText="1"/>
    </xf>
    <xf numFmtId="0" fontId="2" fillId="0" borderId="73" xfId="0" applyFont="1" applyBorder="1" applyAlignment="1">
      <alignment horizontal="center" vertical="center" textRotation="90"/>
    </xf>
    <xf numFmtId="0" fontId="2" fillId="0" borderId="74" xfId="0" applyFont="1" applyBorder="1" applyAlignment="1">
      <alignment horizontal="center" vertical="center" textRotation="90"/>
    </xf>
    <xf numFmtId="0" fontId="2" fillId="0" borderId="113" xfId="0" applyFont="1" applyBorder="1" applyAlignment="1">
      <alignment horizontal="center" vertical="center" textRotation="90"/>
    </xf>
    <xf numFmtId="0" fontId="2" fillId="0" borderId="70" xfId="0" applyFont="1" applyBorder="1" applyAlignment="1">
      <alignment horizontal="left" vertical="center" wrapText="1"/>
    </xf>
    <xf numFmtId="0" fontId="2" fillId="0" borderId="71" xfId="0" applyFont="1" applyBorder="1" applyAlignment="1">
      <alignment horizontal="left" vertical="center" wrapText="1"/>
    </xf>
    <xf numFmtId="9" fontId="11" fillId="0" borderId="43" xfId="1" applyFont="1" applyFill="1" applyBorder="1" applyAlignment="1">
      <alignment horizontal="center" vertical="center" wrapText="1"/>
    </xf>
    <xf numFmtId="0" fontId="2" fillId="0" borderId="115" xfId="0" applyFont="1" applyBorder="1" applyAlignment="1">
      <alignment horizontal="left" vertical="center" wrapText="1"/>
    </xf>
    <xf numFmtId="0" fontId="2" fillId="0" borderId="10" xfId="0" applyFont="1" applyBorder="1" applyAlignment="1">
      <alignment horizontal="center" vertical="center" wrapText="1"/>
    </xf>
    <xf numFmtId="0" fontId="2" fillId="0" borderId="116" xfId="0" applyFont="1" applyBorder="1" applyAlignment="1">
      <alignment horizontal="center" vertical="center" wrapText="1"/>
    </xf>
    <xf numFmtId="0" fontId="4" fillId="3" borderId="119" xfId="0" applyFont="1" applyFill="1" applyBorder="1" applyAlignment="1">
      <alignment horizontal="left" vertical="center"/>
    </xf>
    <xf numFmtId="0" fontId="4" fillId="3" borderId="120" xfId="0" applyFont="1" applyFill="1" applyBorder="1" applyAlignment="1">
      <alignment horizontal="left" vertical="center"/>
    </xf>
    <xf numFmtId="0" fontId="2" fillId="0" borderId="121" xfId="0" applyFont="1" applyBorder="1" applyAlignment="1">
      <alignment horizontal="left" vertical="center" wrapText="1"/>
    </xf>
    <xf numFmtId="0" fontId="2" fillId="0" borderId="58" xfId="0" applyFont="1" applyBorder="1" applyAlignment="1">
      <alignment horizontal="left" vertical="center" wrapText="1"/>
    </xf>
    <xf numFmtId="0" fontId="2" fillId="0" borderId="67" xfId="0" applyFont="1" applyBorder="1" applyAlignment="1">
      <alignment horizontal="left" vertical="center" wrapText="1"/>
    </xf>
    <xf numFmtId="0" fontId="2" fillId="0" borderId="122" xfId="0" applyFont="1" applyBorder="1" applyAlignment="1">
      <alignment horizontal="center" vertical="center" wrapText="1"/>
    </xf>
    <xf numFmtId="0" fontId="2" fillId="0" borderId="0" xfId="0" applyFont="1" applyAlignment="1">
      <alignment horizontal="center" vertical="center" wrapText="1"/>
    </xf>
    <xf numFmtId="0" fontId="2" fillId="0" borderId="21" xfId="0" applyFont="1" applyBorder="1" applyAlignment="1">
      <alignment horizontal="center" vertical="center" wrapText="1"/>
    </xf>
    <xf numFmtId="0" fontId="2" fillId="0" borderId="62" xfId="0" applyFont="1" applyBorder="1" applyAlignment="1">
      <alignment horizontal="center" vertical="center" textRotation="90"/>
    </xf>
    <xf numFmtId="0" fontId="2" fillId="0" borderId="69" xfId="0" applyFont="1" applyBorder="1" applyAlignment="1">
      <alignment horizontal="center" vertical="center" textRotation="90"/>
    </xf>
    <xf numFmtId="0" fontId="2" fillId="0" borderId="59" xfId="0" applyFont="1" applyBorder="1" applyAlignment="1">
      <alignment horizontal="center" vertical="center" textRotation="90"/>
    </xf>
    <xf numFmtId="0" fontId="4" fillId="3" borderId="63" xfId="0" applyFont="1" applyFill="1" applyBorder="1" applyAlignment="1">
      <alignment horizontal="left" vertical="center"/>
    </xf>
    <xf numFmtId="0" fontId="4" fillId="3" borderId="61" xfId="0" applyFont="1" applyFill="1" applyBorder="1" applyAlignment="1">
      <alignment horizontal="left" vertical="center"/>
    </xf>
    <xf numFmtId="0" fontId="2" fillId="0" borderId="108" xfId="0" applyFont="1" applyBorder="1" applyAlignment="1">
      <alignment horizontal="left" vertical="center" wrapText="1"/>
    </xf>
    <xf numFmtId="0" fontId="2" fillId="0" borderId="109" xfId="0" applyFont="1" applyBorder="1" applyAlignment="1">
      <alignment horizontal="left" vertical="center" wrapText="1"/>
    </xf>
    <xf numFmtId="0" fontId="2" fillId="0" borderId="106" xfId="0" applyFont="1" applyBorder="1" applyAlignment="1">
      <alignment horizontal="center" vertical="center" wrapText="1"/>
    </xf>
    <xf numFmtId="0" fontId="2" fillId="0" borderId="107" xfId="0" applyFont="1" applyBorder="1" applyAlignment="1">
      <alignment horizontal="center" vertical="center" wrapText="1"/>
    </xf>
    <xf numFmtId="9" fontId="8" fillId="0" borderId="43" xfId="1" applyFont="1" applyFill="1" applyBorder="1" applyAlignment="1">
      <alignment horizontal="center" vertical="center" wrapText="1"/>
    </xf>
    <xf numFmtId="0" fontId="2" fillId="0" borderId="5" xfId="0" applyFont="1" applyBorder="1" applyAlignment="1">
      <alignment vertical="center" wrapText="1"/>
    </xf>
    <xf numFmtId="0" fontId="2" fillId="0" borderId="2" xfId="0" applyFont="1" applyBorder="1" applyAlignment="1">
      <alignment vertical="center" wrapText="1"/>
    </xf>
    <xf numFmtId="0" fontId="2" fillId="0" borderId="118" xfId="0" applyFont="1" applyBorder="1" applyAlignment="1">
      <alignment vertical="center" wrapText="1"/>
    </xf>
    <xf numFmtId="0" fontId="2" fillId="0" borderId="125" xfId="0" applyFont="1" applyBorder="1" applyAlignment="1">
      <alignment vertical="center" wrapText="1"/>
    </xf>
    <xf numFmtId="0" fontId="2" fillId="0" borderId="7" xfId="0" applyFont="1" applyBorder="1" applyAlignment="1">
      <alignment vertical="center" wrapText="1"/>
    </xf>
    <xf numFmtId="9" fontId="4" fillId="0" borderId="40" xfId="0" applyNumberFormat="1" applyFont="1" applyBorder="1" applyAlignment="1">
      <alignment horizontal="center" vertical="center"/>
    </xf>
    <xf numFmtId="0" fontId="4" fillId="0" borderId="40" xfId="0" applyFont="1" applyBorder="1" applyAlignment="1">
      <alignment horizontal="center" vertical="center"/>
    </xf>
    <xf numFmtId="0" fontId="4" fillId="0" borderId="117" xfId="0" applyFont="1" applyBorder="1" applyAlignment="1">
      <alignment horizontal="center" vertical="center"/>
    </xf>
    <xf numFmtId="0" fontId="4" fillId="0" borderId="123" xfId="0" applyFont="1" applyBorder="1" applyAlignment="1">
      <alignment horizontal="center" vertical="center"/>
    </xf>
    <xf numFmtId="0" fontId="4" fillId="0" borderId="33" xfId="0" applyFont="1" applyBorder="1" applyAlignment="1">
      <alignment horizontal="center" vertical="center"/>
    </xf>
    <xf numFmtId="0" fontId="2" fillId="0" borderId="124"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9" fontId="2" fillId="0" borderId="40" xfId="0" applyNumberFormat="1" applyFont="1" applyBorder="1" applyAlignment="1">
      <alignment horizontal="center" vertical="center"/>
    </xf>
    <xf numFmtId="0" fontId="2" fillId="0" borderId="40" xfId="0" applyFont="1" applyBorder="1" applyAlignment="1">
      <alignment horizontal="center" vertical="center"/>
    </xf>
    <xf numFmtId="0" fontId="2" fillId="0" borderId="33" xfId="0" applyFont="1" applyBorder="1" applyAlignment="1">
      <alignment horizontal="center" vertical="center"/>
    </xf>
    <xf numFmtId="9" fontId="11" fillId="0" borderId="43" xfId="0" applyNumberFormat="1" applyFont="1" applyBorder="1" applyAlignment="1">
      <alignment horizontal="center" vertical="center" wrapText="1"/>
    </xf>
    <xf numFmtId="3" fontId="8" fillId="0" borderId="43" xfId="0" applyNumberFormat="1" applyFont="1" applyBorder="1" applyAlignment="1">
      <alignment horizontal="center" vertical="center" wrapText="1"/>
    </xf>
    <xf numFmtId="9" fontId="8" fillId="0" borderId="43" xfId="1" applyFont="1" applyBorder="1" applyAlignment="1">
      <alignment horizontal="left" vertical="center" wrapText="1"/>
    </xf>
    <xf numFmtId="9" fontId="8" fillId="0" borderId="43" xfId="0" applyNumberFormat="1" applyFont="1" applyBorder="1" applyAlignment="1">
      <alignment horizontal="center" vertical="center" wrapText="1"/>
    </xf>
    <xf numFmtId="0" fontId="8" fillId="0" borderId="43" xfId="0" applyFont="1" applyBorder="1" applyAlignment="1">
      <alignment vertical="center" wrapText="1"/>
    </xf>
    <xf numFmtId="0" fontId="11" fillId="0" borderId="43" xfId="0" applyFont="1" applyBorder="1" applyAlignment="1">
      <alignment horizontal="center" vertical="center"/>
    </xf>
    <xf numFmtId="3" fontId="11" fillId="0" borderId="43" xfId="0" applyNumberFormat="1" applyFont="1" applyBorder="1" applyAlignment="1">
      <alignment horizontal="center" vertical="center" wrapText="1"/>
    </xf>
    <xf numFmtId="9" fontId="8" fillId="0" borderId="43" xfId="1" applyFont="1" applyBorder="1" applyAlignment="1">
      <alignment horizontal="center" vertical="center" wrapText="1"/>
    </xf>
    <xf numFmtId="9" fontId="11" fillId="0" borderId="43" xfId="1" applyFont="1" applyBorder="1" applyAlignment="1">
      <alignment horizontal="center" vertical="center" wrapText="1"/>
    </xf>
    <xf numFmtId="0" fontId="8" fillId="0" borderId="43" xfId="0" applyFont="1" applyBorder="1" applyAlignment="1">
      <alignment horizontal="center" vertical="center" textRotation="90"/>
    </xf>
    <xf numFmtId="0" fontId="8" fillId="0" borderId="43" xfId="0" applyFont="1" applyBorder="1" applyAlignment="1">
      <alignment horizontal="center" vertical="center"/>
    </xf>
    <xf numFmtId="0" fontId="11" fillId="3" borderId="43" xfId="0" applyFont="1" applyFill="1" applyBorder="1" applyAlignment="1">
      <alignment horizontal="left" vertical="center"/>
    </xf>
    <xf numFmtId="0" fontId="1" fillId="9" borderId="0" xfId="0" applyFont="1" applyFill="1" applyAlignment="1">
      <alignment horizontal="center" vertical="center"/>
    </xf>
    <xf numFmtId="0" fontId="9" fillId="0" borderId="43" xfId="0" applyFont="1" applyBorder="1" applyAlignment="1">
      <alignment horizontal="center" vertical="center"/>
    </xf>
    <xf numFmtId="9" fontId="9" fillId="0" borderId="43" xfId="1" applyFont="1" applyFill="1" applyBorder="1" applyAlignment="1">
      <alignment horizontal="center" vertical="center" wrapText="1"/>
    </xf>
    <xf numFmtId="0" fontId="8" fillId="0" borderId="43" xfId="0" applyFont="1" applyBorder="1" applyAlignment="1">
      <alignment horizontal="left" vertical="center"/>
    </xf>
    <xf numFmtId="1" fontId="4" fillId="0" borderId="43" xfId="1" applyNumberFormat="1" applyFont="1" applyFill="1" applyBorder="1" applyAlignment="1">
      <alignment horizontal="center" vertical="center"/>
    </xf>
    <xf numFmtId="9" fontId="8" fillId="0" borderId="43" xfId="0" applyNumberFormat="1" applyFont="1" applyBorder="1" applyAlignment="1">
      <alignment horizontal="left" vertical="center" wrapText="1"/>
    </xf>
    <xf numFmtId="0" fontId="9" fillId="0" borderId="43" xfId="0" applyFont="1" applyBorder="1" applyAlignment="1">
      <alignment horizontal="left" vertical="center" wrapText="1"/>
    </xf>
    <xf numFmtId="0" fontId="2" fillId="3" borderId="43" xfId="0" applyFont="1" applyFill="1" applyBorder="1" applyAlignment="1">
      <alignment horizontal="left" vertical="center" wrapText="1"/>
    </xf>
    <xf numFmtId="9" fontId="2" fillId="0" borderId="43" xfId="1" applyFont="1" applyBorder="1" applyAlignment="1">
      <alignment horizontal="center" vertical="center" wrapText="1"/>
    </xf>
    <xf numFmtId="0" fontId="9" fillId="0" borderId="43" xfId="0" applyFont="1" applyBorder="1" applyAlignment="1">
      <alignment vertical="center" wrapText="1"/>
    </xf>
    <xf numFmtId="0" fontId="9" fillId="0" borderId="43" xfId="0" applyFont="1" applyBorder="1" applyAlignment="1">
      <alignment horizontal="center" vertical="center" textRotation="90"/>
    </xf>
    <xf numFmtId="0" fontId="32" fillId="11" borderId="43" xfId="0" applyFont="1" applyFill="1" applyBorder="1" applyAlignment="1">
      <alignment horizontal="left" vertical="center" wrapText="1"/>
    </xf>
    <xf numFmtId="0" fontId="40" fillId="0" borderId="43" xfId="0" applyFont="1" applyBorder="1" applyAlignment="1">
      <alignment vertical="center" wrapText="1"/>
    </xf>
    <xf numFmtId="0" fontId="8" fillId="4" borderId="43" xfId="0" applyFont="1" applyFill="1" applyBorder="1" applyAlignment="1">
      <alignment horizontal="left" vertical="center" wrapText="1"/>
    </xf>
    <xf numFmtId="0" fontId="8" fillId="0" borderId="43" xfId="0" applyFont="1" applyBorder="1" applyAlignment="1" applyProtection="1">
      <alignment horizontal="center" vertical="center" wrapText="1"/>
      <protection locked="0"/>
    </xf>
    <xf numFmtId="0" fontId="9" fillId="0" borderId="43" xfId="0" applyFont="1" applyBorder="1" applyAlignment="1">
      <alignment horizontal="center" vertical="center" wrapText="1"/>
    </xf>
    <xf numFmtId="0" fontId="4" fillId="3" borderId="2" xfId="0" applyFont="1" applyFill="1" applyBorder="1" applyAlignment="1">
      <alignment horizontal="left" vertical="center" wrapText="1"/>
    </xf>
    <xf numFmtId="0" fontId="29" fillId="0" borderId="2" xfId="0" applyFont="1" applyBorder="1" applyAlignment="1">
      <alignment vertical="center" wrapText="1"/>
    </xf>
    <xf numFmtId="0" fontId="8" fillId="0" borderId="2" xfId="0" applyFont="1" applyBorder="1" applyAlignment="1">
      <alignment horizontal="center" vertical="center" wrapText="1"/>
    </xf>
    <xf numFmtId="0" fontId="8" fillId="0" borderId="11" xfId="0" applyFont="1" applyBorder="1" applyAlignment="1">
      <alignment horizontal="center" vertical="center" wrapText="1"/>
    </xf>
    <xf numFmtId="0" fontId="3" fillId="9" borderId="2" xfId="0" applyFont="1" applyFill="1" applyBorder="1" applyAlignment="1">
      <alignment horizontal="center" vertical="center"/>
    </xf>
    <xf numFmtId="0" fontId="3" fillId="9" borderId="2" xfId="0" applyFont="1" applyFill="1" applyBorder="1" applyAlignment="1">
      <alignment horizontal="center"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30" fillId="0" borderId="2" xfId="0" applyFont="1" applyBorder="1" applyAlignment="1">
      <alignment horizontal="left" vertical="center"/>
    </xf>
    <xf numFmtId="0" fontId="2" fillId="0" borderId="54" xfId="0" applyFont="1" applyBorder="1" applyAlignment="1">
      <alignment horizontal="center" vertical="center" textRotation="90"/>
    </xf>
    <xf numFmtId="0" fontId="4" fillId="3" borderId="54" xfId="0" applyFont="1" applyFill="1" applyBorder="1" applyAlignment="1">
      <alignment horizontal="left" vertical="center" wrapText="1"/>
    </xf>
    <xf numFmtId="0" fontId="29" fillId="0" borderId="54" xfId="0" applyFont="1" applyBorder="1" applyAlignment="1">
      <alignment vertical="center" wrapText="1"/>
    </xf>
    <xf numFmtId="9" fontId="8" fillId="0" borderId="43" xfId="0" applyNumberFormat="1" applyFont="1" applyBorder="1" applyAlignment="1" applyProtection="1">
      <alignment horizontal="center" vertical="center" wrapText="1"/>
      <protection locked="0"/>
    </xf>
    <xf numFmtId="0" fontId="8" fillId="0" borderId="43" xfId="0" applyFont="1" applyBorder="1" applyAlignment="1" applyProtection="1">
      <alignment vertical="center" wrapText="1"/>
      <protection locked="0"/>
    </xf>
    <xf numFmtId="9" fontId="4" fillId="0" borderId="43" xfId="1" applyFont="1" applyBorder="1" applyAlignment="1">
      <alignment horizontal="center" vertical="center" wrapText="1"/>
    </xf>
    <xf numFmtId="0" fontId="4" fillId="0" borderId="43" xfId="1" applyNumberFormat="1" applyFont="1" applyBorder="1" applyAlignment="1">
      <alignment horizontal="center" vertical="center" wrapText="1"/>
    </xf>
    <xf numFmtId="0" fontId="2" fillId="0" borderId="43" xfId="1" applyNumberFormat="1" applyFont="1" applyBorder="1" applyAlignment="1">
      <alignment horizontal="center" vertical="center" wrapText="1"/>
    </xf>
    <xf numFmtId="0" fontId="2" fillId="4" borderId="51" xfId="0" applyFont="1" applyFill="1" applyBorder="1" applyAlignment="1" applyProtection="1">
      <alignment horizontal="left" vertical="center" wrapText="1"/>
      <protection locked="0"/>
    </xf>
    <xf numFmtId="0" fontId="2" fillId="4" borderId="52" xfId="0" applyFont="1" applyFill="1" applyBorder="1" applyAlignment="1" applyProtection="1">
      <alignment horizontal="left" vertical="center" wrapText="1"/>
      <protection locked="0"/>
    </xf>
    <xf numFmtId="0" fontId="2" fillId="4" borderId="45" xfId="0" applyFont="1" applyFill="1" applyBorder="1" applyAlignment="1" applyProtection="1">
      <alignment horizontal="left" vertical="center" wrapText="1"/>
      <protection locked="0"/>
    </xf>
    <xf numFmtId="9" fontId="8" fillId="0" borderId="43" xfId="1" applyFont="1" applyBorder="1" applyAlignment="1" applyProtection="1">
      <alignment horizontal="left" vertical="center" wrapText="1"/>
      <protection locked="0"/>
    </xf>
    <xf numFmtId="1" fontId="2" fillId="0" borderId="43" xfId="1" applyNumberFormat="1" applyFont="1" applyBorder="1" applyAlignment="1">
      <alignment horizontal="center" vertical="center" wrapText="1"/>
    </xf>
    <xf numFmtId="9" fontId="2" fillId="0" borderId="43" xfId="1" applyFont="1" applyBorder="1" applyAlignment="1">
      <alignment horizontal="left" vertical="center" wrapText="1"/>
    </xf>
    <xf numFmtId="1" fontId="2" fillId="3" borderId="43" xfId="1" applyNumberFormat="1" applyFont="1" applyFill="1" applyBorder="1" applyAlignment="1">
      <alignment horizontal="left" vertical="center" wrapText="1"/>
    </xf>
    <xf numFmtId="0" fontId="3" fillId="9" borderId="54" xfId="0" applyFont="1" applyFill="1" applyBorder="1" applyAlignment="1">
      <alignment horizontal="center" vertical="center"/>
    </xf>
    <xf numFmtId="0" fontId="3" fillId="9" borderId="54" xfId="0" applyFont="1" applyFill="1" applyBorder="1" applyAlignment="1">
      <alignment horizontal="center" vertical="center" wrapText="1"/>
    </xf>
    <xf numFmtId="9" fontId="11" fillId="0" borderId="43" xfId="0" applyNumberFormat="1" applyFont="1" applyBorder="1" applyAlignment="1" applyProtection="1">
      <alignment horizontal="center" vertical="center" wrapText="1"/>
      <protection locked="0"/>
    </xf>
    <xf numFmtId="0" fontId="11" fillId="0" borderId="43" xfId="0" applyFont="1" applyBorder="1" applyAlignment="1" applyProtection="1">
      <alignment horizontal="center" vertical="center" wrapText="1"/>
      <protection locked="0"/>
    </xf>
    <xf numFmtId="0" fontId="33" fillId="0" borderId="43" xfId="0" applyFont="1" applyBorder="1" applyAlignment="1">
      <alignment horizontal="center" vertical="center" textRotation="90"/>
    </xf>
    <xf numFmtId="9" fontId="4" fillId="0" borderId="130" xfId="1" applyFont="1" applyBorder="1" applyAlignment="1">
      <alignment horizontal="center" vertical="center"/>
    </xf>
    <xf numFmtId="9" fontId="4" fillId="0" borderId="2" xfId="1" applyFont="1" applyBorder="1" applyAlignment="1">
      <alignment horizontal="center" vertical="center"/>
    </xf>
    <xf numFmtId="0" fontId="29" fillId="0" borderId="1" xfId="0" applyFont="1" applyBorder="1" applyAlignment="1">
      <alignment vertical="center" wrapText="1"/>
    </xf>
    <xf numFmtId="0" fontId="29" fillId="0" borderId="11" xfId="0" applyFont="1" applyBorder="1" applyAlignment="1">
      <alignment vertical="center" wrapText="1"/>
    </xf>
    <xf numFmtId="0" fontId="2" fillId="0" borderId="129" xfId="0" applyFont="1" applyBorder="1" applyAlignment="1">
      <alignment horizontal="left" vertical="center" wrapText="1"/>
    </xf>
    <xf numFmtId="0" fontId="8" fillId="0" borderId="3"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9" fontId="11" fillId="0" borderId="3" xfId="1" applyFont="1" applyFill="1" applyBorder="1" applyAlignment="1">
      <alignment horizontal="center" vertical="center"/>
    </xf>
    <xf numFmtId="9" fontId="11" fillId="0" borderId="4" xfId="1" applyFont="1" applyFill="1" applyBorder="1" applyAlignment="1">
      <alignment horizontal="center" vertical="center"/>
    </xf>
    <xf numFmtId="9" fontId="11" fillId="0" borderId="5" xfId="1" applyFont="1" applyFill="1" applyBorder="1" applyAlignment="1">
      <alignment horizontal="center" vertical="center"/>
    </xf>
    <xf numFmtId="0" fontId="29" fillId="0" borderId="3" xfId="0" applyFont="1" applyBorder="1" applyAlignment="1">
      <alignment vertical="center" wrapText="1"/>
    </xf>
    <xf numFmtId="0" fontId="8" fillId="0" borderId="3" xfId="0" applyFont="1" applyBorder="1" applyAlignment="1">
      <alignment horizontal="center" vertical="center" textRotation="90"/>
    </xf>
    <xf numFmtId="0" fontId="8" fillId="0" borderId="4" xfId="0" applyFont="1" applyBorder="1" applyAlignment="1">
      <alignment horizontal="center" vertical="center" textRotation="90"/>
    </xf>
    <xf numFmtId="0" fontId="8" fillId="0" borderId="5" xfId="0" applyFont="1" applyBorder="1" applyAlignment="1">
      <alignment horizontal="center" vertical="center" textRotation="90"/>
    </xf>
    <xf numFmtId="0" fontId="11" fillId="3" borderId="5" xfId="0" applyFont="1" applyFill="1" applyBorder="1" applyAlignment="1">
      <alignment horizontal="left" vertical="center"/>
    </xf>
    <xf numFmtId="0" fontId="11" fillId="3" borderId="2" xfId="0" applyFont="1" applyFill="1" applyBorder="1" applyAlignment="1">
      <alignment horizontal="left" vertical="center"/>
    </xf>
    <xf numFmtId="0" fontId="36" fillId="0" borderId="2" xfId="0" applyFont="1" applyBorder="1" applyAlignment="1">
      <alignment horizontal="left" vertical="center" wrapText="1"/>
    </xf>
    <xf numFmtId="0" fontId="8" fillId="0" borderId="2" xfId="0" applyFont="1" applyBorder="1" applyAlignment="1" applyProtection="1">
      <alignment horizontal="center" vertical="center" wrapText="1"/>
      <protection locked="0"/>
    </xf>
    <xf numFmtId="9" fontId="4" fillId="0" borderId="3" xfId="1" applyFont="1" applyBorder="1" applyAlignment="1">
      <alignment horizontal="center" vertical="center"/>
    </xf>
    <xf numFmtId="9" fontId="4" fillId="0" borderId="4" xfId="1" applyFont="1" applyBorder="1" applyAlignment="1">
      <alignment horizontal="center" vertical="center"/>
    </xf>
    <xf numFmtId="9" fontId="4" fillId="0" borderId="5" xfId="1" applyFont="1" applyBorder="1" applyAlignment="1">
      <alignment horizontal="center" vertical="center"/>
    </xf>
    <xf numFmtId="0" fontId="8" fillId="0" borderId="2" xfId="0" applyFont="1" applyBorder="1" applyAlignment="1">
      <alignment horizontal="center" vertical="center" textRotation="90"/>
    </xf>
    <xf numFmtId="0" fontId="43" fillId="0" borderId="4" xfId="0" applyFont="1" applyBorder="1" applyAlignment="1">
      <alignment horizontal="left" vertical="center" wrapText="1"/>
    </xf>
    <xf numFmtId="0" fontId="43" fillId="0" borderId="5" xfId="0" applyFont="1" applyBorder="1" applyAlignment="1">
      <alignment horizontal="left" vertical="center" wrapText="1"/>
    </xf>
    <xf numFmtId="0" fontId="44" fillId="0" borderId="2" xfId="0" applyFont="1" applyBorder="1" applyAlignment="1" applyProtection="1">
      <alignment horizontal="center" vertical="center" wrapText="1"/>
      <protection locked="0"/>
    </xf>
    <xf numFmtId="0" fontId="4" fillId="3" borderId="1" xfId="0" applyFont="1" applyFill="1" applyBorder="1" applyAlignment="1">
      <alignment horizontal="left" vertical="center"/>
    </xf>
    <xf numFmtId="0" fontId="4" fillId="3" borderId="11" xfId="0" applyFont="1" applyFill="1" applyBorder="1" applyAlignment="1">
      <alignment horizontal="left" vertical="center"/>
    </xf>
    <xf numFmtId="0" fontId="8" fillId="0" borderId="20" xfId="0" applyFont="1" applyBorder="1" applyAlignment="1">
      <alignment horizontal="left" vertical="center" wrapText="1"/>
    </xf>
    <xf numFmtId="0" fontId="8" fillId="0" borderId="0" xfId="0" applyFont="1" applyAlignment="1">
      <alignment horizontal="left" vertical="center" wrapText="1"/>
    </xf>
    <xf numFmtId="0" fontId="8" fillId="0" borderId="21" xfId="0" applyFont="1" applyBorder="1" applyAlignment="1">
      <alignment horizontal="left" vertical="center" wrapText="1"/>
    </xf>
    <xf numFmtId="9" fontId="4" fillId="0" borderId="7" xfId="1" applyFont="1" applyFill="1" applyBorder="1" applyAlignment="1">
      <alignment horizontal="center" vertical="center"/>
    </xf>
    <xf numFmtId="9" fontId="4" fillId="0" borderId="19" xfId="1" applyFont="1" applyFill="1" applyBorder="1" applyAlignment="1">
      <alignment horizontal="center" vertical="center"/>
    </xf>
    <xf numFmtId="9" fontId="4" fillId="0" borderId="9" xfId="1" applyFont="1" applyFill="1" applyBorder="1" applyAlignment="1">
      <alignment horizontal="center" vertical="center"/>
    </xf>
    <xf numFmtId="0" fontId="29" fillId="0" borderId="7" xfId="0" applyFont="1" applyBorder="1" applyAlignment="1">
      <alignment vertical="center" wrapText="1"/>
    </xf>
    <xf numFmtId="0" fontId="11" fillId="3" borderId="1" xfId="0" applyFont="1" applyFill="1" applyBorder="1" applyAlignment="1">
      <alignment horizontal="left" vertical="center"/>
    </xf>
    <xf numFmtId="0" fontId="11" fillId="3" borderId="11" xfId="0" applyFont="1" applyFill="1" applyBorder="1" applyAlignment="1">
      <alignment horizontal="left" vertical="center"/>
    </xf>
    <xf numFmtId="0" fontId="8" fillId="0" borderId="7" xfId="0" applyFont="1" applyBorder="1" applyAlignment="1">
      <alignment horizontal="left" vertical="center" wrapText="1"/>
    </xf>
    <xf numFmtId="0" fontId="8" fillId="0" borderId="19" xfId="0" applyFont="1" applyBorder="1" applyAlignment="1">
      <alignment horizontal="left" vertical="center" wrapText="1"/>
    </xf>
    <xf numFmtId="0" fontId="8" fillId="0" borderId="112" xfId="0" applyFont="1" applyBorder="1" applyAlignment="1">
      <alignment horizontal="left" vertical="center" wrapText="1"/>
    </xf>
    <xf numFmtId="0" fontId="8" fillId="0" borderId="126" xfId="0" applyFont="1" applyBorder="1" applyAlignment="1" applyProtection="1">
      <alignment horizontal="left" vertical="center" wrapText="1"/>
      <protection locked="0"/>
    </xf>
    <xf numFmtId="9" fontId="4" fillId="0" borderId="126" xfId="1" applyFont="1" applyBorder="1" applyAlignment="1">
      <alignment horizontal="center" vertical="center"/>
    </xf>
    <xf numFmtId="0" fontId="8" fillId="0" borderId="126" xfId="0" applyFont="1" applyBorder="1" applyAlignment="1">
      <alignment horizontal="center" vertical="center" textRotation="90"/>
    </xf>
    <xf numFmtId="0" fontId="11" fillId="3" borderId="128" xfId="0" applyFont="1" applyFill="1" applyBorder="1" applyAlignment="1">
      <alignment horizontal="left" vertical="center"/>
    </xf>
    <xf numFmtId="0" fontId="11" fillId="3" borderId="125" xfId="0" applyFont="1" applyFill="1" applyBorder="1" applyAlignment="1">
      <alignment horizontal="left" vertical="center"/>
    </xf>
    <xf numFmtId="0" fontId="8" fillId="0" borderId="130" xfId="0" applyFont="1" applyBorder="1" applyAlignment="1">
      <alignment horizontal="left" vertical="center" wrapText="1"/>
    </xf>
    <xf numFmtId="0" fontId="8" fillId="0" borderId="130" xfId="0" applyFont="1" applyBorder="1" applyAlignment="1" applyProtection="1">
      <alignment horizontal="center" vertical="center" wrapText="1"/>
      <protection locked="0"/>
    </xf>
    <xf numFmtId="9" fontId="11" fillId="0" borderId="2" xfId="1" applyFont="1" applyBorder="1" applyAlignment="1">
      <alignment horizontal="center" vertical="center"/>
    </xf>
    <xf numFmtId="9" fontId="2" fillId="0" borderId="7" xfId="1" applyFont="1" applyFill="1" applyBorder="1" applyAlignment="1">
      <alignment horizontal="center" vertical="center"/>
    </xf>
    <xf numFmtId="9" fontId="2" fillId="0" borderId="19" xfId="1" applyFont="1" applyFill="1" applyBorder="1" applyAlignment="1">
      <alignment horizontal="center" vertical="center"/>
    </xf>
    <xf numFmtId="9" fontId="2" fillId="0" borderId="9" xfId="1" applyFont="1" applyFill="1" applyBorder="1" applyAlignment="1">
      <alignment horizontal="center" vertical="center"/>
    </xf>
    <xf numFmtId="0" fontId="2" fillId="0" borderId="75" xfId="0" applyFont="1" applyBorder="1" applyAlignment="1">
      <alignment horizontal="center" vertical="center" wrapText="1"/>
    </xf>
    <xf numFmtId="0" fontId="2" fillId="0" borderId="76" xfId="0" applyFont="1" applyBorder="1" applyAlignment="1">
      <alignment horizontal="center" vertical="center" wrapText="1"/>
    </xf>
    <xf numFmtId="0" fontId="2" fillId="0" borderId="77" xfId="0" applyFont="1" applyBorder="1" applyAlignment="1">
      <alignment horizontal="center"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41" fillId="0" borderId="19" xfId="0" applyFont="1" applyBorder="1" applyAlignment="1">
      <alignment horizontal="left" vertical="center" wrapText="1"/>
    </xf>
    <xf numFmtId="0" fontId="45" fillId="0" borderId="3" xfId="0" applyFont="1" applyBorder="1" applyAlignment="1">
      <alignment horizontal="center" vertical="center" wrapText="1"/>
    </xf>
    <xf numFmtId="0" fontId="45" fillId="0" borderId="4" xfId="0" applyFont="1" applyBorder="1" applyAlignment="1">
      <alignment horizontal="center" vertical="center" wrapText="1"/>
    </xf>
    <xf numFmtId="0" fontId="45" fillId="0" borderId="19" xfId="0" applyFont="1" applyBorder="1" applyAlignment="1">
      <alignment horizontal="center" vertical="center" wrapText="1"/>
    </xf>
    <xf numFmtId="0" fontId="45" fillId="0" borderId="5" xfId="0" applyFont="1" applyBorder="1" applyAlignment="1">
      <alignment horizontal="center" vertical="center" wrapText="1"/>
    </xf>
    <xf numFmtId="0" fontId="40" fillId="0" borderId="2" xfId="0" applyFont="1" applyBorder="1" applyAlignment="1">
      <alignment horizontal="center" vertical="center" textRotation="90"/>
    </xf>
    <xf numFmtId="0" fontId="44" fillId="0" borderId="4" xfId="0" applyFont="1" applyBorder="1" applyAlignment="1">
      <alignment horizontal="left" vertical="center" wrapText="1"/>
    </xf>
    <xf numFmtId="0" fontId="44" fillId="0" borderId="5" xfId="0" applyFont="1" applyBorder="1" applyAlignment="1">
      <alignment horizontal="left" vertical="center" wrapText="1"/>
    </xf>
    <xf numFmtId="0" fontId="44" fillId="0" borderId="4" xfId="0" applyFont="1" applyBorder="1" applyAlignment="1" applyProtection="1">
      <alignment horizontal="center" vertical="center" wrapText="1"/>
      <protection locked="0"/>
    </xf>
    <xf numFmtId="0" fontId="44" fillId="0" borderId="5" xfId="0" applyFont="1" applyBorder="1" applyAlignment="1" applyProtection="1">
      <alignment horizontal="center" vertical="center" wrapText="1"/>
      <protection locked="0"/>
    </xf>
    <xf numFmtId="9" fontId="8" fillId="0" borderId="3" xfId="1" applyFont="1" applyFill="1" applyBorder="1" applyAlignment="1">
      <alignment horizontal="center" vertical="center"/>
    </xf>
    <xf numFmtId="9" fontId="8" fillId="0" borderId="4" xfId="1" applyFont="1" applyFill="1" applyBorder="1" applyAlignment="1">
      <alignment horizontal="center" vertical="center"/>
    </xf>
    <xf numFmtId="9" fontId="8" fillId="0" borderId="5" xfId="1" applyFont="1" applyFill="1" applyBorder="1" applyAlignment="1">
      <alignment horizontal="center" vertical="center"/>
    </xf>
    <xf numFmtId="9" fontId="2" fillId="0" borderId="3" xfId="1" applyFont="1" applyBorder="1" applyAlignment="1">
      <alignment horizontal="center" vertical="center"/>
    </xf>
    <xf numFmtId="9" fontId="2" fillId="0" borderId="4" xfId="1" applyFont="1" applyBorder="1" applyAlignment="1">
      <alignment horizontal="center" vertical="center"/>
    </xf>
    <xf numFmtId="9" fontId="2" fillId="0" borderId="5" xfId="1" applyFont="1" applyBorder="1" applyAlignment="1">
      <alignment horizontal="center" vertical="center"/>
    </xf>
    <xf numFmtId="0" fontId="41" fillId="0" borderId="4" xfId="0" applyFont="1" applyBorder="1" applyAlignment="1">
      <alignment horizontal="center" vertical="center" wrapText="1"/>
    </xf>
    <xf numFmtId="0" fontId="41" fillId="0" borderId="19" xfId="0" applyFont="1" applyBorder="1" applyAlignment="1">
      <alignment horizontal="center" vertical="center" wrapText="1"/>
    </xf>
    <xf numFmtId="9" fontId="2" fillId="0" borderId="126" xfId="1" applyFont="1" applyBorder="1" applyAlignment="1">
      <alignment horizontal="center" vertical="center"/>
    </xf>
    <xf numFmtId="9" fontId="2" fillId="0" borderId="130" xfId="1" applyFont="1" applyBorder="1" applyAlignment="1">
      <alignment horizontal="center" vertical="center"/>
    </xf>
    <xf numFmtId="9" fontId="2" fillId="0" borderId="2" xfId="1" applyFont="1" applyBorder="1" applyAlignment="1">
      <alignment horizontal="center" vertical="center"/>
    </xf>
    <xf numFmtId="0" fontId="37" fillId="0" borderId="100" xfId="0" applyFont="1" applyBorder="1" applyAlignment="1">
      <alignment vertical="center" wrapText="1"/>
    </xf>
    <xf numFmtId="0" fontId="37" fillId="0" borderId="102" xfId="0" applyFont="1" applyBorder="1" applyAlignment="1">
      <alignment vertical="center" wrapText="1"/>
    </xf>
    <xf numFmtId="0" fontId="2" fillId="0" borderId="100" xfId="0" applyFont="1" applyBorder="1" applyAlignment="1">
      <alignment horizontal="center" vertical="center" textRotation="90"/>
    </xf>
    <xf numFmtId="0" fontId="2" fillId="0" borderId="131" xfId="0" applyFont="1" applyBorder="1" applyAlignment="1">
      <alignment horizontal="center" vertical="center" textRotation="90"/>
    </xf>
    <xf numFmtId="9" fontId="2" fillId="0" borderId="2" xfId="0" applyNumberFormat="1" applyFont="1" applyBorder="1" applyAlignment="1">
      <alignment horizontal="center" vertical="center" wrapText="1"/>
    </xf>
    <xf numFmtId="9" fontId="36" fillId="0" borderId="2" xfId="0" applyNumberFormat="1" applyFont="1" applyBorder="1" applyAlignment="1">
      <alignment horizontal="center" vertical="center"/>
    </xf>
    <xf numFmtId="9" fontId="2" fillId="0" borderId="78" xfId="0" applyNumberFormat="1" applyFont="1" applyBorder="1" applyAlignment="1">
      <alignment horizontal="center" vertical="center" wrapText="1"/>
    </xf>
    <xf numFmtId="9" fontId="8" fillId="0" borderId="2" xfId="1" applyFont="1" applyBorder="1" applyAlignment="1">
      <alignment horizontal="center" vertical="center"/>
    </xf>
    <xf numFmtId="9" fontId="8" fillId="0" borderId="3" xfId="1" applyFont="1" applyBorder="1" applyAlignment="1">
      <alignment horizontal="center" vertical="center" wrapText="1"/>
    </xf>
    <xf numFmtId="9" fontId="8" fillId="0" borderId="4" xfId="1" applyFont="1" applyBorder="1" applyAlignment="1">
      <alignment horizontal="center" vertical="center" wrapText="1"/>
    </xf>
    <xf numFmtId="9" fontId="8" fillId="0" borderId="5" xfId="1" applyFont="1" applyBorder="1" applyAlignment="1">
      <alignment horizontal="center" vertical="center" wrapText="1"/>
    </xf>
    <xf numFmtId="0" fontId="29" fillId="0" borderId="4" xfId="0" applyFont="1" applyBorder="1" applyAlignment="1">
      <alignment vertical="center" wrapText="1"/>
    </xf>
    <xf numFmtId="0" fontId="29" fillId="0" borderId="5" xfId="0" applyFont="1" applyBorder="1" applyAlignment="1">
      <alignment vertical="center" wrapText="1"/>
    </xf>
    <xf numFmtId="9" fontId="2" fillId="0" borderId="130" xfId="0" applyNumberFormat="1" applyFont="1" applyBorder="1" applyAlignment="1">
      <alignment horizontal="center" vertical="center"/>
    </xf>
    <xf numFmtId="0" fontId="2" fillId="0" borderId="1" xfId="0" applyFont="1" applyBorder="1" applyAlignment="1">
      <alignment horizontal="left" vertical="center" wrapText="1"/>
    </xf>
    <xf numFmtId="9" fontId="4" fillId="0" borderId="2" xfId="0" applyNumberFormat="1" applyFont="1" applyBorder="1" applyAlignment="1">
      <alignment horizontal="center" vertical="center" wrapText="1"/>
    </xf>
    <xf numFmtId="0" fontId="37" fillId="0" borderId="2" xfId="0" applyFont="1" applyBorder="1" applyAlignment="1">
      <alignment vertical="center" wrapText="1"/>
    </xf>
    <xf numFmtId="9" fontId="38" fillId="0" borderId="2" xfId="0" applyNumberFormat="1" applyFont="1" applyBorder="1" applyAlignment="1">
      <alignment horizontal="center" vertical="center"/>
    </xf>
    <xf numFmtId="0" fontId="2" fillId="0" borderId="20" xfId="0" applyFont="1" applyBorder="1" applyAlignment="1">
      <alignment horizontal="left" vertical="center" wrapText="1"/>
    </xf>
    <xf numFmtId="0" fontId="2" fillId="0" borderId="0" xfId="0" applyFont="1" applyAlignment="1">
      <alignment horizontal="left" vertical="center" wrapText="1"/>
    </xf>
    <xf numFmtId="0" fontId="2" fillId="0" borderId="21" xfId="0" applyFont="1" applyBorder="1" applyAlignment="1">
      <alignment horizontal="left" vertical="center" wrapText="1"/>
    </xf>
    <xf numFmtId="0" fontId="4" fillId="3" borderId="105" xfId="0" applyFont="1" applyFill="1" applyBorder="1" applyAlignment="1">
      <alignment horizontal="left" vertical="center"/>
    </xf>
    <xf numFmtId="0" fontId="4" fillId="3" borderId="101" xfId="0" applyFont="1" applyFill="1" applyBorder="1" applyAlignment="1">
      <alignment horizontal="left" vertical="center"/>
    </xf>
    <xf numFmtId="0" fontId="8" fillId="0" borderId="36" xfId="0" applyFont="1" applyBorder="1" applyAlignment="1">
      <alignment horizontal="left" vertical="center" wrapText="1"/>
    </xf>
    <xf numFmtId="0" fontId="2" fillId="0" borderId="36" xfId="0" applyFont="1" applyBorder="1" applyAlignment="1">
      <alignment horizontal="left" vertical="center" wrapText="1"/>
    </xf>
    <xf numFmtId="0" fontId="2" fillId="0" borderId="40" xfId="0" applyFont="1" applyBorder="1" applyAlignment="1">
      <alignment horizontal="left" vertical="center" wrapText="1"/>
    </xf>
    <xf numFmtId="0" fontId="2" fillId="0" borderId="33" xfId="0" applyFont="1" applyBorder="1" applyAlignment="1">
      <alignment horizontal="left" vertical="center" wrapText="1"/>
    </xf>
    <xf numFmtId="0" fontId="2" fillId="0" borderId="10" xfId="0" applyFont="1" applyBorder="1" applyAlignment="1">
      <alignment horizontal="left" vertical="center" wrapText="1"/>
    </xf>
    <xf numFmtId="9" fontId="36" fillId="0" borderId="2" xfId="0" applyNumberFormat="1" applyFont="1" applyBorder="1" applyAlignment="1">
      <alignment horizontal="center" vertical="center" wrapText="1"/>
    </xf>
    <xf numFmtId="9" fontId="36" fillId="0" borderId="3" xfId="0" applyNumberFormat="1" applyFont="1" applyBorder="1" applyAlignment="1">
      <alignment horizontal="center" vertical="center" wrapText="1"/>
    </xf>
    <xf numFmtId="9" fontId="36" fillId="0" borderId="4" xfId="0" applyNumberFormat="1" applyFont="1" applyBorder="1" applyAlignment="1">
      <alignment horizontal="center" vertical="center" wrapText="1"/>
    </xf>
    <xf numFmtId="9" fontId="36" fillId="0" borderId="5" xfId="0" applyNumberFormat="1" applyFont="1" applyBorder="1" applyAlignment="1">
      <alignment horizontal="center" vertical="center" wrapText="1"/>
    </xf>
    <xf numFmtId="0" fontId="4" fillId="3" borderId="130" xfId="0" applyFont="1" applyFill="1" applyBorder="1" applyAlignment="1">
      <alignment horizontal="left" vertical="center"/>
    </xf>
    <xf numFmtId="0" fontId="4" fillId="3" borderId="132" xfId="0" applyFont="1" applyFill="1" applyBorder="1" applyAlignment="1">
      <alignment horizontal="left" vertical="center"/>
    </xf>
    <xf numFmtId="0" fontId="2" fillId="0" borderId="133" xfId="0" applyFont="1" applyBorder="1" applyAlignment="1">
      <alignment horizontal="left" vertical="center" wrapText="1"/>
    </xf>
    <xf numFmtId="0" fontId="2" fillId="0" borderId="134" xfId="0" applyFont="1" applyBorder="1" applyAlignment="1">
      <alignment horizontal="left" vertical="center" wrapText="1"/>
    </xf>
    <xf numFmtId="9" fontId="4" fillId="0" borderId="130" xfId="0" applyNumberFormat="1" applyFont="1" applyBorder="1" applyAlignment="1">
      <alignment horizontal="center" vertical="center"/>
    </xf>
    <xf numFmtId="0" fontId="39" fillId="0" borderId="2" xfId="0" applyFont="1" applyBorder="1" applyAlignment="1">
      <alignment vertical="center" wrapText="1"/>
    </xf>
    <xf numFmtId="0" fontId="39" fillId="0" borderId="102" xfId="0" applyFont="1" applyBorder="1" applyAlignment="1">
      <alignment vertical="center" wrapText="1"/>
    </xf>
    <xf numFmtId="0" fontId="8" fillId="0" borderId="10" xfId="0" applyFont="1" applyBorder="1" applyAlignment="1">
      <alignment horizontal="left" vertical="center" wrapText="1"/>
    </xf>
    <xf numFmtId="0" fontId="2" fillId="0" borderId="35" xfId="0" applyFont="1" applyBorder="1" applyAlignment="1">
      <alignment horizontal="left" vertical="center" wrapText="1"/>
    </xf>
    <xf numFmtId="9" fontId="38" fillId="0" borderId="2" xfId="0" applyNumberFormat="1" applyFont="1" applyBorder="1" applyAlignment="1">
      <alignment horizontal="center" vertical="center" wrapText="1"/>
    </xf>
    <xf numFmtId="9" fontId="38" fillId="0" borderId="3" xfId="0" applyNumberFormat="1" applyFont="1" applyBorder="1" applyAlignment="1">
      <alignment horizontal="center" vertical="center" wrapText="1"/>
    </xf>
    <xf numFmtId="9" fontId="38" fillId="0" borderId="4" xfId="0" applyNumberFormat="1" applyFont="1" applyBorder="1" applyAlignment="1">
      <alignment horizontal="center" vertical="center" wrapText="1"/>
    </xf>
    <xf numFmtId="9" fontId="38" fillId="0" borderId="5" xfId="0" applyNumberFormat="1" applyFont="1" applyBorder="1" applyAlignment="1">
      <alignment horizontal="center" vertical="center" wrapText="1"/>
    </xf>
    <xf numFmtId="0" fontId="4" fillId="3" borderId="5" xfId="0" applyFont="1" applyFill="1" applyBorder="1" applyAlignment="1">
      <alignment vertical="center"/>
    </xf>
    <xf numFmtId="0" fontId="4" fillId="3" borderId="103" xfId="0" applyFont="1" applyFill="1" applyBorder="1" applyAlignment="1">
      <alignment vertical="center"/>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3" borderId="5" xfId="0" applyFont="1" applyFill="1" applyBorder="1" applyAlignment="1">
      <alignment horizontal="left" vertical="center"/>
    </xf>
    <xf numFmtId="0" fontId="2" fillId="0" borderId="7" xfId="0" applyFont="1" applyBorder="1" applyAlignment="1" applyProtection="1">
      <alignment horizontal="left" vertical="center" wrapText="1"/>
      <protection locked="0"/>
    </xf>
    <xf numFmtId="0" fontId="2" fillId="0" borderId="19" xfId="0" applyFont="1" applyBorder="1" applyAlignment="1" applyProtection="1">
      <alignment horizontal="left" vertical="center" wrapText="1"/>
      <protection locked="0"/>
    </xf>
    <xf numFmtId="0" fontId="2" fillId="0" borderId="79" xfId="0" applyFont="1" applyBorder="1" applyAlignment="1" applyProtection="1">
      <alignment horizontal="left" vertical="center" wrapText="1"/>
      <protection locked="0"/>
    </xf>
    <xf numFmtId="9" fontId="4" fillId="0" borderId="3" xfId="1" applyFont="1" applyBorder="1" applyAlignment="1">
      <alignment horizontal="center" vertical="center" wrapText="1"/>
    </xf>
    <xf numFmtId="9" fontId="4" fillId="0" borderId="4" xfId="1" applyFont="1" applyBorder="1" applyAlignment="1">
      <alignment horizontal="center" vertical="center" wrapText="1"/>
    </xf>
    <xf numFmtId="0" fontId="2" fillId="0" borderId="79" xfId="0" applyFont="1" applyBorder="1" applyAlignment="1">
      <alignment horizontal="center" vertical="center" textRotation="90"/>
    </xf>
    <xf numFmtId="0" fontId="2" fillId="0" borderId="79" xfId="0" applyFont="1" applyBorder="1" applyAlignment="1">
      <alignment horizontal="left" vertical="center" wrapText="1"/>
    </xf>
    <xf numFmtId="9" fontId="4" fillId="0" borderId="79" xfId="1" applyFont="1" applyBorder="1" applyAlignment="1">
      <alignment horizontal="center" vertical="center" wrapText="1"/>
    </xf>
    <xf numFmtId="0" fontId="32" fillId="0" borderId="90" xfId="0" applyFont="1" applyBorder="1" applyAlignment="1">
      <alignment horizontal="center" vertical="center"/>
    </xf>
    <xf numFmtId="0" fontId="32" fillId="0" borderId="86" xfId="0" applyFont="1" applyBorder="1" applyAlignment="1">
      <alignment horizontal="center" vertical="center"/>
    </xf>
    <xf numFmtId="0" fontId="4" fillId="3" borderId="81" xfId="0" applyFont="1" applyFill="1" applyBorder="1" applyAlignment="1">
      <alignment horizontal="left" vertical="center" wrapText="1"/>
    </xf>
    <xf numFmtId="0" fontId="2" fillId="0" borderId="82" xfId="0" applyFont="1" applyBorder="1" applyAlignment="1">
      <alignment horizontal="left" vertical="center" wrapText="1"/>
    </xf>
    <xf numFmtId="0" fontId="2" fillId="0" borderId="85" xfId="0" applyFont="1" applyBorder="1" applyAlignment="1">
      <alignment horizontal="left" vertical="center" wrapText="1"/>
    </xf>
    <xf numFmtId="0" fontId="35" fillId="0" borderId="82" xfId="0" applyFont="1" applyBorder="1" applyAlignment="1">
      <alignment horizontal="left" vertical="center" wrapText="1"/>
    </xf>
    <xf numFmtId="0" fontId="35" fillId="0" borderId="85" xfId="0" applyFont="1" applyBorder="1" applyAlignment="1">
      <alignment horizontal="left" vertical="center" wrapText="1"/>
    </xf>
    <xf numFmtId="0" fontId="32" fillId="0" borderId="91" xfId="0" applyFont="1" applyBorder="1" applyAlignment="1">
      <alignment horizontal="center" vertical="center"/>
    </xf>
    <xf numFmtId="9" fontId="2" fillId="0" borderId="3" xfId="1" applyFont="1" applyBorder="1" applyAlignment="1">
      <alignment horizontal="center" vertical="center" wrapText="1"/>
    </xf>
    <xf numFmtId="9" fontId="2" fillId="0" borderId="4" xfId="1" applyFont="1" applyBorder="1" applyAlignment="1">
      <alignment horizontal="center" vertical="center" wrapText="1"/>
    </xf>
    <xf numFmtId="9" fontId="2" fillId="0" borderId="79" xfId="1" applyFont="1" applyBorder="1" applyAlignment="1">
      <alignment horizontal="center" vertical="center" wrapText="1"/>
    </xf>
    <xf numFmtId="0" fontId="2" fillId="0" borderId="85" xfId="0" applyFont="1" applyBorder="1" applyAlignment="1">
      <alignment horizontal="center" vertical="center" textRotation="90"/>
    </xf>
    <xf numFmtId="0" fontId="2" fillId="0" borderId="81" xfId="0" applyFont="1" applyBorder="1" applyAlignment="1">
      <alignment horizontal="center" vertical="center" textRotation="90"/>
    </xf>
    <xf numFmtId="0" fontId="2" fillId="0" borderId="84" xfId="0" applyFont="1" applyBorder="1" applyAlignment="1">
      <alignment horizontal="left" vertical="center" wrapText="1"/>
    </xf>
    <xf numFmtId="0" fontId="2" fillId="0" borderId="91" xfId="0" applyFont="1" applyBorder="1" applyAlignment="1">
      <alignment horizontal="left" vertical="center" wrapText="1"/>
    </xf>
    <xf numFmtId="0" fontId="2" fillId="0" borderId="88" xfId="0" applyFont="1" applyBorder="1" applyAlignment="1">
      <alignment horizontal="left" vertical="center" wrapText="1"/>
    </xf>
    <xf numFmtId="0" fontId="35" fillId="0" borderId="90" xfId="0" applyFont="1" applyBorder="1" applyAlignment="1">
      <alignment horizontal="left" vertical="center" wrapText="1"/>
    </xf>
    <xf numFmtId="9" fontId="32" fillId="0" borderId="82" xfId="0" applyNumberFormat="1" applyFont="1" applyBorder="1" applyAlignment="1">
      <alignment horizontal="center" vertical="center"/>
    </xf>
    <xf numFmtId="9" fontId="32" fillId="0" borderId="90" xfId="0" applyNumberFormat="1" applyFont="1" applyBorder="1" applyAlignment="1">
      <alignment horizontal="center" vertical="center"/>
    </xf>
    <xf numFmtId="9" fontId="32" fillId="0" borderId="86" xfId="0" applyNumberFormat="1" applyFont="1" applyBorder="1" applyAlignment="1">
      <alignment horizontal="center" vertical="center"/>
    </xf>
    <xf numFmtId="0" fontId="9" fillId="0" borderId="90" xfId="0" applyFont="1" applyBorder="1" applyAlignment="1">
      <alignment horizontal="center" vertical="center"/>
    </xf>
    <xf numFmtId="0" fontId="9" fillId="0" borderId="86" xfId="0" applyFont="1" applyBorder="1" applyAlignment="1">
      <alignment horizontal="center" vertical="center"/>
    </xf>
    <xf numFmtId="9" fontId="9" fillId="0" borderId="89" xfId="0" applyNumberFormat="1" applyFont="1" applyBorder="1" applyAlignment="1">
      <alignment horizontal="center" vertical="center"/>
    </xf>
    <xf numFmtId="9" fontId="9" fillId="0" borderId="85" xfId="0" applyNumberFormat="1" applyFont="1" applyBorder="1" applyAlignment="1">
      <alignment horizontal="center" vertical="center"/>
    </xf>
    <xf numFmtId="0" fontId="4" fillId="3" borderId="81" xfId="0" applyFont="1" applyFill="1" applyBorder="1" applyAlignment="1">
      <alignment horizontal="left" vertical="center"/>
    </xf>
    <xf numFmtId="0" fontId="32" fillId="0" borderId="82" xfId="0" applyFont="1" applyBorder="1" applyAlignment="1">
      <alignment horizontal="center" vertical="center"/>
    </xf>
    <xf numFmtId="0" fontId="37" fillId="0" borderId="83" xfId="0" applyFont="1" applyBorder="1" applyAlignment="1">
      <alignment horizontal="left" vertical="center" wrapText="1"/>
    </xf>
    <xf numFmtId="0" fontId="37" fillId="0" borderId="84" xfId="0" applyFont="1" applyBorder="1" applyAlignment="1">
      <alignment horizontal="left" vertical="center" wrapText="1"/>
    </xf>
    <xf numFmtId="0" fontId="37" fillId="0" borderId="92" xfId="0" applyFont="1" applyBorder="1" applyAlignment="1">
      <alignment horizontal="left" vertical="center" wrapText="1"/>
    </xf>
    <xf numFmtId="0" fontId="37" fillId="0" borderId="91" xfId="0" applyFont="1" applyBorder="1" applyAlignment="1">
      <alignment horizontal="left" vertical="center" wrapText="1"/>
    </xf>
    <xf numFmtId="0" fontId="2" fillId="0" borderId="90" xfId="0" applyFont="1" applyBorder="1" applyAlignment="1">
      <alignment horizontal="left" vertical="center" wrapText="1"/>
    </xf>
    <xf numFmtId="9" fontId="32" fillId="0" borderId="89" xfId="0" applyNumberFormat="1" applyFont="1" applyBorder="1" applyAlignment="1">
      <alignment horizontal="center" vertical="center"/>
    </xf>
    <xf numFmtId="9" fontId="32" fillId="0" borderId="85" xfId="0" applyNumberFormat="1" applyFont="1" applyBorder="1" applyAlignment="1">
      <alignment horizontal="center" vertical="center"/>
    </xf>
    <xf numFmtId="0" fontId="9" fillId="3" borderId="98"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96" xfId="0" applyFont="1" applyFill="1" applyBorder="1" applyAlignment="1">
      <alignment horizontal="center" vertical="center" wrapText="1"/>
    </xf>
    <xf numFmtId="9" fontId="9" fillId="0" borderId="90" xfId="0" applyNumberFormat="1" applyFont="1" applyBorder="1" applyAlignment="1">
      <alignment horizontal="center" vertical="center"/>
    </xf>
    <xf numFmtId="9" fontId="9" fillId="0" borderId="86" xfId="0" applyNumberFormat="1" applyFont="1" applyBorder="1" applyAlignment="1">
      <alignment horizontal="center" vertical="center"/>
    </xf>
    <xf numFmtId="0" fontId="37" fillId="0" borderId="82" xfId="0" applyFont="1" applyBorder="1" applyAlignment="1">
      <alignment horizontal="left" vertical="center" wrapText="1"/>
    </xf>
    <xf numFmtId="0" fontId="37" fillId="0" borderId="81" xfId="0" applyFont="1" applyBorder="1" applyAlignment="1">
      <alignment horizontal="left" vertical="center" wrapText="1"/>
    </xf>
    <xf numFmtId="0" fontId="2" fillId="0" borderId="82" xfId="0" applyFont="1" applyBorder="1" applyAlignment="1">
      <alignment horizontal="left" vertical="center"/>
    </xf>
    <xf numFmtId="0" fontId="2" fillId="0" borderId="90" xfId="0" applyFont="1" applyBorder="1" applyAlignment="1">
      <alignment horizontal="left" vertical="center"/>
    </xf>
    <xf numFmtId="0" fontId="2" fillId="0" borderId="85" xfId="0" applyFont="1" applyBorder="1" applyAlignment="1">
      <alignment horizontal="left" vertical="center"/>
    </xf>
    <xf numFmtId="0" fontId="14" fillId="0" borderId="33" xfId="0" applyFont="1" applyBorder="1" applyAlignment="1">
      <alignment horizontal="center" vertical="center"/>
    </xf>
    <xf numFmtId="0" fontId="14" fillId="0" borderId="35" xfId="0" applyFont="1" applyBorder="1" applyAlignment="1">
      <alignment horizontal="center" vertical="center"/>
    </xf>
    <xf numFmtId="0" fontId="5" fillId="0" borderId="0" xfId="0" applyFont="1" applyAlignment="1">
      <alignment horizontal="left" vertical="center" wrapText="1"/>
    </xf>
    <xf numFmtId="0" fontId="5" fillId="0" borderId="99" xfId="0" applyFont="1" applyBorder="1" applyAlignment="1">
      <alignment horizontal="left" vertical="center" wrapText="1"/>
    </xf>
    <xf numFmtId="0" fontId="2" fillId="0" borderId="82" xfId="0" applyFont="1" applyBorder="1" applyAlignment="1">
      <alignment horizontal="center" vertical="center" textRotation="90"/>
    </xf>
    <xf numFmtId="0" fontId="2" fillId="3" borderId="83" xfId="0" applyFont="1" applyFill="1" applyBorder="1" applyAlignment="1">
      <alignment horizontal="left" vertical="center"/>
    </xf>
    <xf numFmtId="0" fontId="2" fillId="3" borderId="87" xfId="0" applyFont="1" applyFill="1" applyBorder="1" applyAlignment="1">
      <alignment horizontal="left" vertical="center"/>
    </xf>
    <xf numFmtId="0" fontId="8" fillId="0" borderId="81" xfId="0" applyFont="1" applyBorder="1" applyAlignment="1">
      <alignment horizontal="left" vertical="center" wrapText="1"/>
    </xf>
    <xf numFmtId="0" fontId="35" fillId="0" borderId="81" xfId="0" applyFont="1" applyBorder="1" applyAlignment="1">
      <alignment horizontal="left" vertical="center" wrapText="1"/>
    </xf>
    <xf numFmtId="1" fontId="9" fillId="0" borderId="84" xfId="0" applyNumberFormat="1" applyFont="1" applyBorder="1" applyAlignment="1">
      <alignment horizontal="center" vertical="center"/>
    </xf>
    <xf numFmtId="1" fontId="9" fillId="0" borderId="91" xfId="0" applyNumberFormat="1" applyFont="1" applyBorder="1" applyAlignment="1">
      <alignment horizontal="center" vertical="center"/>
    </xf>
    <xf numFmtId="0" fontId="9" fillId="0" borderId="82" xfId="0" applyFont="1" applyBorder="1" applyAlignment="1">
      <alignment horizontal="center" vertical="center"/>
    </xf>
    <xf numFmtId="0" fontId="4" fillId="3" borderId="53" xfId="0" applyFont="1" applyFill="1" applyBorder="1" applyAlignment="1">
      <alignment horizontal="left" vertical="center" wrapText="1"/>
    </xf>
    <xf numFmtId="0" fontId="4" fillId="3" borderId="110" xfId="0" applyFont="1" applyFill="1" applyBorder="1" applyAlignment="1">
      <alignment horizontal="left" vertical="center" wrapText="1"/>
    </xf>
    <xf numFmtId="0" fontId="4" fillId="3" borderId="44" xfId="0" applyFont="1" applyFill="1" applyBorder="1" applyAlignment="1">
      <alignment horizontal="left" vertical="center" wrapText="1"/>
    </xf>
    <xf numFmtId="0" fontId="46" fillId="3" borderId="49" xfId="0" applyFont="1" applyFill="1" applyBorder="1" applyAlignment="1">
      <alignment horizontal="left" vertical="center"/>
    </xf>
    <xf numFmtId="0" fontId="46" fillId="3" borderId="96" xfId="0" applyFont="1" applyFill="1" applyBorder="1" applyAlignment="1">
      <alignment horizontal="left" vertical="center"/>
    </xf>
    <xf numFmtId="0" fontId="46" fillId="3" borderId="104" xfId="0" applyFont="1" applyFill="1" applyBorder="1" applyAlignment="1">
      <alignment horizontal="left" vertical="center"/>
    </xf>
    <xf numFmtId="0" fontId="9" fillId="0" borderId="89" xfId="0" applyFont="1" applyBorder="1" applyAlignment="1">
      <alignment horizontal="center" vertical="center" wrapText="1"/>
    </xf>
    <xf numFmtId="0" fontId="9" fillId="0" borderId="90" xfId="0" applyFont="1" applyBorder="1" applyAlignment="1">
      <alignment horizontal="center" vertical="center" wrapText="1"/>
    </xf>
    <xf numFmtId="9" fontId="9" fillId="0" borderId="82" xfId="0" applyNumberFormat="1" applyFont="1" applyBorder="1" applyAlignment="1">
      <alignment horizontal="center" vertical="center"/>
    </xf>
    <xf numFmtId="0" fontId="9" fillId="0" borderId="97" xfId="0" applyFont="1" applyBorder="1" applyAlignment="1">
      <alignment horizontal="center" vertical="center" wrapText="1"/>
    </xf>
    <xf numFmtId="0" fontId="9" fillId="0" borderId="86" xfId="0" applyFont="1" applyBorder="1" applyAlignment="1">
      <alignment horizontal="center" vertical="center" wrapText="1"/>
    </xf>
  </cellXfs>
  <cellStyles count="3">
    <cellStyle name="Millares" xfId="2" builtinId="3"/>
    <cellStyle name="Normal" xfId="0" builtinId="0"/>
    <cellStyle name="Porcentaje" xfId="1" builtinId="5"/>
  </cellStyles>
  <dxfs count="5">
    <dxf>
      <font>
        <color theme="0"/>
      </font>
      <fill>
        <patternFill>
          <bgColor theme="1"/>
        </patternFill>
      </fill>
    </dxf>
    <dxf>
      <font>
        <color theme="0"/>
      </font>
      <fill>
        <patternFill>
          <bgColor rgb="FF00B050"/>
        </patternFill>
      </fill>
    </dxf>
    <dxf>
      <font>
        <color theme="1"/>
      </font>
      <fill>
        <patternFill>
          <bgColor rgb="FFFFFF00"/>
        </patternFill>
      </fill>
    </dxf>
    <dxf>
      <font>
        <color theme="0"/>
      </font>
      <fill>
        <patternFill>
          <bgColor rgb="FFFF0000"/>
        </patternFill>
      </fill>
    </dxf>
    <dxf>
      <font>
        <color theme="0"/>
      </font>
      <fill>
        <patternFill>
          <bgColor theme="0" tint="-0.34998626667073579"/>
        </patternFill>
      </fill>
    </dxf>
  </dxfs>
  <tableStyles count="0" defaultTableStyle="TableStyleMedium2" defaultPivotStyle="PivotStyleLight16"/>
  <colors>
    <mruColors>
      <color rgb="FF0050DD"/>
      <color rgb="FF4040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10433</xdr:colOff>
      <xdr:row>56</xdr:row>
      <xdr:rowOff>0</xdr:rowOff>
    </xdr:from>
    <xdr:to>
      <xdr:col>3</xdr:col>
      <xdr:colOff>1836964</xdr:colOff>
      <xdr:row>58</xdr:row>
      <xdr:rowOff>0</xdr:rowOff>
    </xdr:to>
    <xdr:sp macro="" textlink="">
      <xdr:nvSpPr>
        <xdr:cNvPr id="2" name="Rectángulo 1">
          <a:extLst>
            <a:ext uri="{FF2B5EF4-FFF2-40B4-BE49-F238E27FC236}">
              <a16:creationId xmlns:a16="http://schemas.microsoft.com/office/drawing/2014/main" id="{5BCB0993-7C13-8AF3-3F0F-853B2CEF56EA}"/>
            </a:ext>
          </a:extLst>
        </xdr:cNvPr>
        <xdr:cNvSpPr/>
      </xdr:nvSpPr>
      <xdr:spPr>
        <a:xfrm>
          <a:off x="10433" y="9906000"/>
          <a:ext cx="2670174" cy="353786"/>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editAs="oneCell">
    <xdr:from>
      <xdr:col>0</xdr:col>
      <xdr:colOff>0</xdr:colOff>
      <xdr:row>5</xdr:row>
      <xdr:rowOff>163286</xdr:rowOff>
    </xdr:from>
    <xdr:to>
      <xdr:col>12</xdr:col>
      <xdr:colOff>2568</xdr:colOff>
      <xdr:row>57</xdr:row>
      <xdr:rowOff>40821</xdr:rowOff>
    </xdr:to>
    <xdr:pic>
      <xdr:nvPicPr>
        <xdr:cNvPr id="3" name="Imagen 2">
          <a:extLst>
            <a:ext uri="{FF2B5EF4-FFF2-40B4-BE49-F238E27FC236}">
              <a16:creationId xmlns:a16="http://schemas.microsoft.com/office/drawing/2014/main" id="{99644C73-2412-11E1-E67E-9676CDA87EC0}"/>
            </a:ext>
          </a:extLst>
        </xdr:cNvPr>
        <xdr:cNvPicPr>
          <a:picLocks noChangeAspect="1"/>
        </xdr:cNvPicPr>
      </xdr:nvPicPr>
      <xdr:blipFill>
        <a:blip xmlns:r="http://schemas.openxmlformats.org/officeDocument/2006/relationships" r:embed="rId1"/>
        <a:stretch>
          <a:fillRect/>
        </a:stretch>
      </xdr:blipFill>
      <xdr:spPr>
        <a:xfrm>
          <a:off x="0" y="1047750"/>
          <a:ext cx="16181461" cy="907596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rsanchez/Desktop/Picadillo%20de%20mis%20areas/Presupuesto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ibaez/Desktop/Reform%20161023.xlsm"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sites/GerenciadePlanificacin/Documentos%20compartidos/Documentos%20a&#241;o%202024/POA%202024/POA,%20Presupuesto%20e%20Hitos%202024%20-%20POR%20AREA/POA%202024%20(FINAL)/Ppto%202024%20Modelo%20BD%20Consolidado%20V3%20-%20copia.xlsm?143A65DD" TargetMode="External"/><Relationship Id="rId1" Type="http://schemas.openxmlformats.org/officeDocument/2006/relationships/externalLinkPath" Target="file:///\\143A65DD\Ppto%202024%20Modelo%20BD%20Consolidado%20V3%20-%20copi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1"/>
      <sheetName val="Intro 2"/>
      <sheetName val="Ficha Evento"/>
      <sheetName val="Ficha Actividad"/>
      <sheetName val="Ficha Proyecto"/>
      <sheetName val="Ficha Producto"/>
      <sheetName val="Perfil Presup"/>
      <sheetName val="Perfil PACC"/>
      <sheetName val="Ficha Requerimiento"/>
      <sheetName val="Hoja5"/>
      <sheetName val="Hoja8"/>
      <sheetName val="BD Cong"/>
      <sheetName val="BD Req"/>
      <sheetName val="PPto - AGSJ"/>
      <sheetName val="PPto - CGCAP"/>
      <sheetName val="PPto - DA"/>
      <sheetName val="PPto - DAPP"/>
      <sheetName val="PPto - DGH"/>
      <sheetName val="PPto - DP"/>
      <sheetName val="PPto - DTIC"/>
      <sheetName val="Sheet1"/>
      <sheetName val="MPACC2"/>
      <sheetName val="Lista de Req"/>
      <sheetName val="Cuentas"/>
      <sheetName val="Marco EstratégicoA"/>
      <sheetName val="Marco EstratégicoB"/>
      <sheetName val="Complej y Error"/>
      <sheetName val="Hoja2"/>
      <sheetName val="Pilares, Hitos y Metas"/>
      <sheetName val="Hoja1"/>
      <sheetName val="Hoja3"/>
      <sheetName val="Hoja4"/>
      <sheetName val="Matriz Prod."/>
      <sheetName val="Matriz23y24"/>
      <sheetName val="Homologación"/>
      <sheetName val="R1"/>
      <sheetName val="R2"/>
      <sheetName val="R3"/>
      <sheetName val="R4"/>
      <sheetName val="R5"/>
      <sheetName val="R6"/>
      <sheetName val="R7"/>
      <sheetName val="R9"/>
      <sheetName val="R10"/>
      <sheetName val="R11"/>
      <sheetName val="PPT"/>
      <sheetName val="BD proyectos"/>
      <sheetName val="No Ppto."/>
      <sheetName val="Cuota Comp 2023"/>
      <sheetName val="Techos Isnelda"/>
      <sheetName val="Clasif Ppto 2022"/>
      <sheetName val="DF"/>
      <sheetName val="Ppto 2023 V1"/>
      <sheetName val="Ppto 2023 Res"/>
      <sheetName val="Nuevos CUR 2023"/>
      <sheetName val="Reform Obj Gast Cta"/>
      <sheetName val="Listas"/>
      <sheetName val="Escenario"/>
      <sheetName val="Hoja6"/>
      <sheetName val="Arrastre y Liberados 202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sheetName val="Reform Ppto 2023"/>
      <sheetName val="Hoja3"/>
      <sheetName val="Aux."/>
      <sheetName val="R1"/>
      <sheetName val="BD Ejec 1-5 23"/>
      <sheetName val="Hoja4"/>
      <sheetName val="Hoja1"/>
      <sheetName val="BD Multiple"/>
      <sheetName val="Asig de Recursos"/>
      <sheetName val="Ppto 2023 V3"/>
      <sheetName val="Pacc Reformulado 2023"/>
      <sheetName val="Comparativo"/>
      <sheetName val="Proyectos 2023"/>
      <sheetName val="Hoja5"/>
      <sheetName val="Hoja7"/>
      <sheetName val="Ppto 2023 V1"/>
      <sheetName val="Hoja6"/>
      <sheetName val="Reform Obj Gast"/>
      <sheetName val="Nuevos Cur 2023"/>
      <sheetName val="Clasif Ppto 2023"/>
      <sheetName val="Obj-Gas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1"/>
      <sheetName val="Ficha Actividad"/>
      <sheetName val="BD Conglomerado"/>
      <sheetName val="Hoja6"/>
      <sheetName val="BD Req"/>
      <sheetName val="MPACC2"/>
      <sheetName val="Lista de Req"/>
      <sheetName val="Cuentas"/>
      <sheetName val="Marco EstratégicoA"/>
      <sheetName val="Marco EstratégicoB"/>
      <sheetName val="Complej y Error"/>
      <sheetName val="Hoja2"/>
      <sheetName val="Pilares, Hitos y Metas"/>
      <sheetName val="Hoja1"/>
      <sheetName val="Hoja3"/>
      <sheetName val="Hoja4"/>
      <sheetName val="Matriz Pro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persons/person.xml><?xml version="1.0" encoding="utf-8"?>
<personList xmlns="http://schemas.microsoft.com/office/spreadsheetml/2018/threadedcomments" xmlns:x="http://schemas.openxmlformats.org/spreadsheetml/2006/main">
  <person displayName="Glennys Maria Diaz Ferreira" id="{E226BC3F-45DA-4C1A-A953-DC833D067BF8}" userId="S::gladiaz@poderjudicial.gob.do::a17aeaab-d454-474e-9d6e-ba074be890ef" providerId="AD"/>
  <person displayName="María Amalia Bobadilla Santana" id="{20BF7865-6704-4075-918A-B859439B43C2}" userId="S::mabobadilla@poderjudicial.gob.do::3fe4d747-8235-4a36-bf4c-45e11a14ce3b"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D90" dT="2025-03-18T13:29:35.58" personId="{E226BC3F-45DA-4C1A-A953-DC833D067BF8}" id="{5C3BC1AA-8006-46C1-AF6B-3C79B458EE22}">
    <text>Contribuir a la mejora de la calidad en la atención a través de la medición del cumplimiento de los protocolos de atención y la medición de la satisfacción de los usuarios del servicio.</text>
  </threadedComment>
  <threadedComment ref="E90" dT="2025-03-18T13:30:37.46" personId="{E226BC3F-45DA-4C1A-A953-DC833D067BF8}" id="{421DA24F-DF71-4270-A515-B043EA21102D}">
    <text>1- Porcentaje de informes entregados en la primera semana del mes siguiente al evaluado.
2-% de encuestas aplicadas en función de las muestras calculadas.</text>
  </threadedComment>
  <threadedComment ref="C101" dT="2024-07-16T15:50:53.59" personId="{20BF7865-6704-4075-918A-B859439B43C2}" id="{902B78FC-B6ED-42AD-BA97-025E67D79698}">
    <text>Revisados y Actualizados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81DCD-4D54-4FE7-8D5D-B23CF12D86D5}">
  <sheetPr>
    <tabColor rgb="FF002060"/>
  </sheetPr>
  <dimension ref="B1:AS121"/>
  <sheetViews>
    <sheetView showGridLines="0" zoomScale="85" zoomScaleNormal="85" workbookViewId="0">
      <pane ySplit="7" topLeftCell="A8" activePane="bottomLeft" state="frozen"/>
      <selection pane="bottomLeft" activeCell="A8" sqref="A8:XFD8"/>
    </sheetView>
  </sheetViews>
  <sheetFormatPr baseColWidth="10" defaultColWidth="9.08984375" defaultRowHeight="16.5" customHeight="1" x14ac:dyDescent="0.35"/>
  <cols>
    <col min="1" max="1" width="2" style="2" customWidth="1"/>
    <col min="2" max="2" width="11" style="2" hidden="1" customWidth="1"/>
    <col min="3" max="3" width="5" style="3" customWidth="1"/>
    <col min="4" max="4" width="65.90625" style="2" customWidth="1"/>
    <col min="5" max="5" width="48.36328125" style="4" customWidth="1"/>
    <col min="6" max="6" width="29.08984375" style="4" customWidth="1"/>
    <col min="7" max="7" width="9.08984375" style="2" customWidth="1"/>
    <col min="8" max="8" width="6.90625" style="2" customWidth="1"/>
    <col min="9" max="9" width="12.453125" style="2" customWidth="1"/>
    <col min="10" max="10" width="8" style="2" customWidth="1"/>
    <col min="11" max="11" width="6.90625" style="2" customWidth="1"/>
    <col min="12" max="12" width="9.54296875" style="2" customWidth="1"/>
    <col min="13" max="13" width="9.90625" style="2" customWidth="1"/>
    <col min="14" max="14" width="6.90625" style="2" hidden="1" customWidth="1"/>
    <col min="15" max="15" width="8.36328125" style="2" hidden="1" customWidth="1"/>
    <col min="16" max="17" width="6.90625" style="2" hidden="1" customWidth="1"/>
    <col min="18" max="18" width="7.6328125" style="2" hidden="1" customWidth="1"/>
    <col min="19" max="19" width="7.54296875" style="2" hidden="1" customWidth="1"/>
    <col min="20" max="20" width="6.90625" style="2" hidden="1" customWidth="1"/>
    <col min="21" max="21" width="10.08984375" style="2" hidden="1" customWidth="1"/>
    <col min="22" max="23" width="6.90625" style="2" hidden="1" customWidth="1"/>
    <col min="24" max="24" width="6.453125" style="2" hidden="1" customWidth="1"/>
    <col min="25" max="42" width="6.90625" style="2" hidden="1" customWidth="1"/>
    <col min="43" max="43" width="4.36328125" style="2" hidden="1" customWidth="1"/>
    <col min="44" max="44" width="24.453125" style="4" customWidth="1"/>
    <col min="45" max="45" width="16.453125" style="4" hidden="1" customWidth="1"/>
    <col min="46" max="16384" width="9.08984375" style="2"/>
  </cols>
  <sheetData>
    <row r="1" spans="2:45" ht="16.5" customHeight="1" x14ac:dyDescent="0.35">
      <c r="E1" s="4">
        <f>4013-177</f>
        <v>3836</v>
      </c>
      <c r="AR1" s="4" t="s">
        <v>0</v>
      </c>
    </row>
    <row r="2" spans="2:45" ht="16.5" customHeight="1" x14ac:dyDescent="0.35">
      <c r="E2" s="18"/>
    </row>
    <row r="3" spans="2:45" ht="18.75" customHeight="1" x14ac:dyDescent="0.35">
      <c r="B3" s="1" t="s">
        <v>1</v>
      </c>
      <c r="C3" s="275" t="s">
        <v>2</v>
      </c>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c r="AE3" s="275"/>
      <c r="AF3" s="275"/>
      <c r="AG3" s="275"/>
      <c r="AH3" s="275"/>
      <c r="AI3" s="275"/>
      <c r="AJ3" s="275"/>
      <c r="AK3" s="275"/>
      <c r="AL3" s="275"/>
      <c r="AM3" s="275"/>
      <c r="AN3" s="275"/>
      <c r="AO3" s="275"/>
      <c r="AP3" s="275"/>
      <c r="AQ3" s="275"/>
      <c r="AR3" s="275"/>
      <c r="AS3" s="275"/>
    </row>
    <row r="4" spans="2:45" ht="14.25" customHeight="1" x14ac:dyDescent="0.35"/>
    <row r="5" spans="2:45" ht="14.25" customHeight="1" x14ac:dyDescent="0.35">
      <c r="B5" s="5" t="s">
        <v>3</v>
      </c>
      <c r="C5" s="294" t="s">
        <v>4</v>
      </c>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6"/>
      <c r="AR5" s="276" t="s">
        <v>5</v>
      </c>
      <c r="AS5" s="276"/>
    </row>
    <row r="6" spans="2:45" ht="14.25" customHeight="1" x14ac:dyDescent="0.35">
      <c r="B6" s="5"/>
      <c r="C6" s="288" t="s">
        <v>6</v>
      </c>
      <c r="D6" s="289"/>
      <c r="E6" s="292" t="s">
        <v>7</v>
      </c>
      <c r="F6" s="292" t="s">
        <v>8</v>
      </c>
      <c r="G6" s="292" t="s">
        <v>9</v>
      </c>
      <c r="H6" s="297" t="s">
        <v>10</v>
      </c>
      <c r="I6" s="295"/>
      <c r="J6" s="298"/>
      <c r="K6" s="297" t="s">
        <v>11</v>
      </c>
      <c r="L6" s="295"/>
      <c r="M6" s="298"/>
      <c r="N6" s="297" t="s">
        <v>12</v>
      </c>
      <c r="O6" s="295"/>
      <c r="P6" s="298"/>
      <c r="Q6" s="297" t="s">
        <v>13</v>
      </c>
      <c r="R6" s="295"/>
      <c r="S6" s="298"/>
      <c r="T6" s="297" t="s">
        <v>14</v>
      </c>
      <c r="U6" s="295"/>
      <c r="V6" s="298"/>
      <c r="W6" s="297" t="s">
        <v>15</v>
      </c>
      <c r="X6" s="295"/>
      <c r="Y6" s="298"/>
      <c r="Z6" s="297" t="s">
        <v>16</v>
      </c>
      <c r="AA6" s="295"/>
      <c r="AB6" s="298"/>
      <c r="AC6" s="297" t="s">
        <v>17</v>
      </c>
      <c r="AD6" s="295"/>
      <c r="AE6" s="298"/>
      <c r="AF6" s="297" t="s">
        <v>18</v>
      </c>
      <c r="AG6" s="295"/>
      <c r="AH6" s="298"/>
      <c r="AI6" s="297" t="s">
        <v>19</v>
      </c>
      <c r="AJ6" s="295"/>
      <c r="AK6" s="298"/>
      <c r="AL6" s="297" t="s">
        <v>20</v>
      </c>
      <c r="AM6" s="295"/>
      <c r="AN6" s="298"/>
      <c r="AO6" s="297" t="s">
        <v>21</v>
      </c>
      <c r="AP6" s="295"/>
      <c r="AQ6" s="298"/>
      <c r="AR6" s="292" t="s">
        <v>22</v>
      </c>
      <c r="AS6" s="292" t="s">
        <v>23</v>
      </c>
    </row>
    <row r="7" spans="2:45" s="7" customFormat="1" ht="33.65" customHeight="1" x14ac:dyDescent="0.35">
      <c r="B7" s="6" t="s">
        <v>24</v>
      </c>
      <c r="C7" s="290"/>
      <c r="D7" s="291"/>
      <c r="E7" s="293"/>
      <c r="F7" s="293"/>
      <c r="G7" s="293"/>
      <c r="H7" s="13" t="s">
        <v>25</v>
      </c>
      <c r="I7" s="14" t="s">
        <v>26</v>
      </c>
      <c r="J7" s="15" t="s">
        <v>27</v>
      </c>
      <c r="K7" s="13" t="s">
        <v>25</v>
      </c>
      <c r="L7" s="14" t="s">
        <v>26</v>
      </c>
      <c r="M7" s="15" t="s">
        <v>27</v>
      </c>
      <c r="N7" s="13" t="s">
        <v>25</v>
      </c>
      <c r="O7" s="14" t="s">
        <v>26</v>
      </c>
      <c r="P7" s="15" t="s">
        <v>27</v>
      </c>
      <c r="Q7" s="13" t="s">
        <v>25</v>
      </c>
      <c r="R7" s="14" t="s">
        <v>26</v>
      </c>
      <c r="S7" s="15" t="s">
        <v>27</v>
      </c>
      <c r="T7" s="13" t="s">
        <v>25</v>
      </c>
      <c r="U7" s="14" t="s">
        <v>26</v>
      </c>
      <c r="V7" s="15" t="s">
        <v>27</v>
      </c>
      <c r="W7" s="13" t="s">
        <v>25</v>
      </c>
      <c r="X7" s="14" t="s">
        <v>26</v>
      </c>
      <c r="Y7" s="15" t="s">
        <v>27</v>
      </c>
      <c r="Z7" s="13" t="s">
        <v>25</v>
      </c>
      <c r="AA7" s="14" t="s">
        <v>26</v>
      </c>
      <c r="AB7" s="15" t="s">
        <v>27</v>
      </c>
      <c r="AC7" s="13" t="s">
        <v>25</v>
      </c>
      <c r="AD7" s="14" t="s">
        <v>26</v>
      </c>
      <c r="AE7" s="15" t="s">
        <v>27</v>
      </c>
      <c r="AF7" s="13" t="s">
        <v>25</v>
      </c>
      <c r="AG7" s="14" t="s">
        <v>26</v>
      </c>
      <c r="AH7" s="15" t="s">
        <v>27</v>
      </c>
      <c r="AI7" s="13" t="s">
        <v>25</v>
      </c>
      <c r="AJ7" s="14" t="s">
        <v>26</v>
      </c>
      <c r="AK7" s="15" t="s">
        <v>27</v>
      </c>
      <c r="AL7" s="13" t="s">
        <v>25</v>
      </c>
      <c r="AM7" s="14" t="s">
        <v>26</v>
      </c>
      <c r="AN7" s="15" t="s">
        <v>27</v>
      </c>
      <c r="AO7" s="13" t="s">
        <v>25</v>
      </c>
      <c r="AP7" s="14" t="s">
        <v>26</v>
      </c>
      <c r="AQ7" s="15" t="s">
        <v>27</v>
      </c>
      <c r="AR7" s="293"/>
      <c r="AS7" s="293"/>
    </row>
    <row r="8" spans="2:45" ht="14.25" customHeight="1" x14ac:dyDescent="0.35">
      <c r="B8" s="306"/>
      <c r="C8" s="270" t="s">
        <v>28</v>
      </c>
      <c r="D8" s="270"/>
      <c r="E8" s="307" t="s">
        <v>29</v>
      </c>
      <c r="F8" s="219" t="s">
        <v>30</v>
      </c>
      <c r="G8" s="222">
        <v>0.95</v>
      </c>
      <c r="H8" s="260">
        <v>0.95</v>
      </c>
      <c r="I8" s="264">
        <f>88527/89863</f>
        <v>0.98513292456294577</v>
      </c>
      <c r="J8" s="302">
        <f>IFERROR(IF(I8="","N/A",I8/H8),"N/A")</f>
        <v>1.0369820258557325</v>
      </c>
      <c r="K8" s="260">
        <v>0.95</v>
      </c>
      <c r="L8" s="264">
        <f>92757/93703</f>
        <v>0.98990427200836684</v>
      </c>
      <c r="M8" s="302">
        <f>IFERROR(IF(L8="","N/A",L8/K8),"N/A")</f>
        <v>1.0420044968509126</v>
      </c>
      <c r="N8" s="260">
        <v>0.95</v>
      </c>
      <c r="O8" s="264"/>
      <c r="P8" s="302" t="str">
        <f>IFERROR(IF(O8="","N/A",O8/N8),"N/A")</f>
        <v>N/A</v>
      </c>
      <c r="Q8" s="260">
        <v>0.95</v>
      </c>
      <c r="R8" s="264"/>
      <c r="S8" s="302" t="str">
        <f>IFERROR(IF(R8="","N/A",R8/Q8),"N/A")</f>
        <v>N/A</v>
      </c>
      <c r="T8" s="260">
        <v>0.95</v>
      </c>
      <c r="U8" s="264"/>
      <c r="V8" s="302" t="str">
        <f>IFERROR(IF(U8="","N/A",U8/T8),"N/A")</f>
        <v>N/A</v>
      </c>
      <c r="W8" s="260">
        <v>0.95</v>
      </c>
      <c r="X8" s="260"/>
      <c r="Y8" s="302" t="str">
        <f>IFERROR(IF(X8="","N/A",X8/W8),"N/A")</f>
        <v>N/A</v>
      </c>
      <c r="Z8" s="260">
        <v>0.95</v>
      </c>
      <c r="AA8" s="260"/>
      <c r="AB8" s="302" t="str">
        <f>IFERROR(IF(AA8="","N/A",AA8/Z8),"N/A")</f>
        <v>N/A</v>
      </c>
      <c r="AC8" s="260">
        <v>0.95</v>
      </c>
      <c r="AD8" s="260"/>
      <c r="AE8" s="302" t="str">
        <f>IFERROR(IF(AD8="","N/A",AD8/AC8),"N/A")</f>
        <v>N/A</v>
      </c>
      <c r="AF8" s="260">
        <v>0.95</v>
      </c>
      <c r="AG8" s="260"/>
      <c r="AH8" s="302" t="str">
        <f>IFERROR(IF(AG8="","N/A",AG8/AF8),"N/A")</f>
        <v>N/A</v>
      </c>
      <c r="AI8" s="260">
        <v>0.95</v>
      </c>
      <c r="AJ8" s="260"/>
      <c r="AK8" s="302" t="str">
        <f>IFERROR(IF(AJ8="","N/A",AJ8/AI8),"N/A")</f>
        <v>N/A</v>
      </c>
      <c r="AL8" s="260">
        <v>0.95</v>
      </c>
      <c r="AM8" s="260"/>
      <c r="AN8" s="302" t="str">
        <f>IFERROR(IF(AM8="","N/A",AM8/AL8),"N/A")</f>
        <v>N/A</v>
      </c>
      <c r="AO8" s="260">
        <v>0.95</v>
      </c>
      <c r="AP8" s="260"/>
      <c r="AQ8" s="302" t="str">
        <f>IFERROR(IF(AP8="","N/A",AP8/AO8),"N/A")</f>
        <v>N/A</v>
      </c>
      <c r="AR8" s="280" t="s">
        <v>31</v>
      </c>
      <c r="AS8" s="280" t="s">
        <v>32</v>
      </c>
    </row>
    <row r="9" spans="2:45" ht="33" customHeight="1" x14ac:dyDescent="0.35">
      <c r="B9" s="306"/>
      <c r="C9" s="281" t="s">
        <v>33</v>
      </c>
      <c r="D9" s="281"/>
      <c r="E9" s="308"/>
      <c r="F9" s="220"/>
      <c r="G9" s="223"/>
      <c r="H9" s="247"/>
      <c r="I9" s="264"/>
      <c r="J9" s="303"/>
      <c r="K9" s="247"/>
      <c r="L9" s="264"/>
      <c r="M9" s="303"/>
      <c r="N9" s="247"/>
      <c r="O9" s="264"/>
      <c r="P9" s="303"/>
      <c r="Q9" s="247"/>
      <c r="R9" s="264"/>
      <c r="S9" s="303"/>
      <c r="T9" s="247"/>
      <c r="U9" s="264"/>
      <c r="V9" s="303"/>
      <c r="W9" s="247"/>
      <c r="X9" s="247"/>
      <c r="Y9" s="303"/>
      <c r="Z9" s="247"/>
      <c r="AA9" s="247"/>
      <c r="AB9" s="303"/>
      <c r="AC9" s="247"/>
      <c r="AD9" s="247"/>
      <c r="AE9" s="303"/>
      <c r="AF9" s="247"/>
      <c r="AG9" s="247"/>
      <c r="AH9" s="303"/>
      <c r="AI9" s="247"/>
      <c r="AJ9" s="247"/>
      <c r="AK9" s="303"/>
      <c r="AL9" s="247"/>
      <c r="AM9" s="247"/>
      <c r="AN9" s="303"/>
      <c r="AO9" s="247"/>
      <c r="AP9" s="247"/>
      <c r="AQ9" s="303"/>
      <c r="AR9" s="280"/>
      <c r="AS9" s="280"/>
    </row>
    <row r="10" spans="2:45" ht="61.5" customHeight="1" x14ac:dyDescent="0.35">
      <c r="B10" s="8"/>
      <c r="C10" s="49" t="s">
        <v>34</v>
      </c>
      <c r="D10" s="23" t="s">
        <v>35</v>
      </c>
      <c r="E10" s="309"/>
      <c r="F10" s="221"/>
      <c r="G10" s="224"/>
      <c r="H10" s="247"/>
      <c r="I10" s="264"/>
      <c r="J10" s="303"/>
      <c r="K10" s="247"/>
      <c r="L10" s="264"/>
      <c r="M10" s="303"/>
      <c r="N10" s="247"/>
      <c r="O10" s="264"/>
      <c r="P10" s="303"/>
      <c r="Q10" s="247"/>
      <c r="R10" s="264"/>
      <c r="S10" s="303"/>
      <c r="T10" s="247"/>
      <c r="U10" s="264"/>
      <c r="V10" s="303"/>
      <c r="W10" s="247"/>
      <c r="X10" s="247"/>
      <c r="Y10" s="303"/>
      <c r="Z10" s="247"/>
      <c r="AA10" s="247"/>
      <c r="AB10" s="303"/>
      <c r="AC10" s="247"/>
      <c r="AD10" s="247"/>
      <c r="AE10" s="303"/>
      <c r="AF10" s="247"/>
      <c r="AG10" s="247"/>
      <c r="AH10" s="303"/>
      <c r="AI10" s="247"/>
      <c r="AJ10" s="247"/>
      <c r="AK10" s="303"/>
      <c r="AL10" s="247"/>
      <c r="AM10" s="247"/>
      <c r="AN10" s="303"/>
      <c r="AO10" s="247"/>
      <c r="AP10" s="247"/>
      <c r="AQ10" s="303"/>
      <c r="AR10" s="280"/>
      <c r="AS10" s="280"/>
    </row>
    <row r="11" spans="2:45" ht="22.5" customHeight="1" x14ac:dyDescent="0.35">
      <c r="B11" s="10"/>
      <c r="C11" s="282" t="s">
        <v>36</v>
      </c>
      <c r="D11" s="16" t="s">
        <v>37</v>
      </c>
      <c r="E11" s="310" t="s">
        <v>38</v>
      </c>
      <c r="F11" s="219"/>
      <c r="G11" s="225"/>
      <c r="H11" s="247"/>
      <c r="I11" s="264"/>
      <c r="J11" s="303"/>
      <c r="K11" s="247"/>
      <c r="L11" s="264"/>
      <c r="M11" s="303"/>
      <c r="N11" s="247"/>
      <c r="O11" s="264"/>
      <c r="P11" s="303"/>
      <c r="Q11" s="247"/>
      <c r="R11" s="264"/>
      <c r="S11" s="303"/>
      <c r="T11" s="247"/>
      <c r="U11" s="264"/>
      <c r="V11" s="303"/>
      <c r="W11" s="247"/>
      <c r="X11" s="247"/>
      <c r="Y11" s="303"/>
      <c r="Z11" s="247"/>
      <c r="AA11" s="247"/>
      <c r="AB11" s="303"/>
      <c r="AC11" s="247"/>
      <c r="AD11" s="247"/>
      <c r="AE11" s="303"/>
      <c r="AF11" s="247"/>
      <c r="AG11" s="247"/>
      <c r="AH11" s="303"/>
      <c r="AI11" s="247"/>
      <c r="AJ11" s="247"/>
      <c r="AK11" s="303"/>
      <c r="AL11" s="247"/>
      <c r="AM11" s="247"/>
      <c r="AN11" s="303"/>
      <c r="AO11" s="247"/>
      <c r="AP11" s="247"/>
      <c r="AQ11" s="303"/>
      <c r="AR11" s="280"/>
      <c r="AS11" s="280"/>
    </row>
    <row r="12" spans="2:45" ht="21.75" customHeight="1" x14ac:dyDescent="0.35">
      <c r="B12" s="10"/>
      <c r="C12" s="282"/>
      <c r="D12" s="16" t="s">
        <v>39</v>
      </c>
      <c r="E12" s="311"/>
      <c r="F12" s="220"/>
      <c r="G12" s="226"/>
      <c r="H12" s="247"/>
      <c r="I12" s="264"/>
      <c r="J12" s="303"/>
      <c r="K12" s="247"/>
      <c r="L12" s="264"/>
      <c r="M12" s="303"/>
      <c r="N12" s="247"/>
      <c r="O12" s="264"/>
      <c r="P12" s="303"/>
      <c r="Q12" s="247"/>
      <c r="R12" s="264"/>
      <c r="S12" s="303"/>
      <c r="T12" s="247"/>
      <c r="U12" s="264"/>
      <c r="V12" s="303"/>
      <c r="W12" s="247"/>
      <c r="X12" s="247"/>
      <c r="Y12" s="303"/>
      <c r="Z12" s="247"/>
      <c r="AA12" s="247"/>
      <c r="AB12" s="303"/>
      <c r="AC12" s="247"/>
      <c r="AD12" s="247"/>
      <c r="AE12" s="303"/>
      <c r="AF12" s="247"/>
      <c r="AG12" s="247"/>
      <c r="AH12" s="303"/>
      <c r="AI12" s="247"/>
      <c r="AJ12" s="247"/>
      <c r="AK12" s="303"/>
      <c r="AL12" s="247"/>
      <c r="AM12" s="247"/>
      <c r="AN12" s="303"/>
      <c r="AO12" s="247"/>
      <c r="AP12" s="247"/>
      <c r="AQ12" s="303"/>
      <c r="AR12" s="280"/>
      <c r="AS12" s="280"/>
    </row>
    <row r="13" spans="2:45" ht="21" customHeight="1" x14ac:dyDescent="0.35">
      <c r="B13" s="10"/>
      <c r="C13" s="282"/>
      <c r="D13" s="16" t="s">
        <v>40</v>
      </c>
      <c r="E13" s="312"/>
      <c r="F13" s="221"/>
      <c r="G13" s="227"/>
      <c r="H13" s="247"/>
      <c r="I13" s="264"/>
      <c r="J13" s="303"/>
      <c r="K13" s="247"/>
      <c r="L13" s="264"/>
      <c r="M13" s="303"/>
      <c r="N13" s="247"/>
      <c r="O13" s="264"/>
      <c r="P13" s="303"/>
      <c r="Q13" s="247"/>
      <c r="R13" s="264"/>
      <c r="S13" s="303"/>
      <c r="T13" s="247"/>
      <c r="U13" s="264"/>
      <c r="V13" s="303"/>
      <c r="W13" s="247"/>
      <c r="X13" s="247"/>
      <c r="Y13" s="303"/>
      <c r="Z13" s="247"/>
      <c r="AA13" s="247"/>
      <c r="AB13" s="303"/>
      <c r="AC13" s="247"/>
      <c r="AD13" s="247"/>
      <c r="AE13" s="303"/>
      <c r="AF13" s="247"/>
      <c r="AG13" s="247"/>
      <c r="AH13" s="303"/>
      <c r="AI13" s="247"/>
      <c r="AJ13" s="247"/>
      <c r="AK13" s="303"/>
      <c r="AL13" s="247"/>
      <c r="AM13" s="247"/>
      <c r="AN13" s="303"/>
      <c r="AO13" s="247"/>
      <c r="AP13" s="247"/>
      <c r="AQ13" s="303"/>
      <c r="AR13" s="280"/>
      <c r="AS13" s="280"/>
    </row>
    <row r="14" spans="2:45" ht="20.25" customHeight="1" x14ac:dyDescent="0.35">
      <c r="B14" s="10"/>
      <c r="C14" s="282"/>
      <c r="D14" s="16" t="s">
        <v>41</v>
      </c>
      <c r="E14" s="310" t="s">
        <v>42</v>
      </c>
      <c r="F14" s="219"/>
      <c r="G14" s="225"/>
      <c r="H14" s="247"/>
      <c r="I14" s="264"/>
      <c r="J14" s="303"/>
      <c r="K14" s="247"/>
      <c r="L14" s="264"/>
      <c r="M14" s="303"/>
      <c r="N14" s="247"/>
      <c r="O14" s="264"/>
      <c r="P14" s="303"/>
      <c r="Q14" s="247"/>
      <c r="R14" s="264"/>
      <c r="S14" s="303"/>
      <c r="T14" s="247"/>
      <c r="U14" s="264"/>
      <c r="V14" s="303"/>
      <c r="W14" s="247"/>
      <c r="X14" s="247"/>
      <c r="Y14" s="303"/>
      <c r="Z14" s="247"/>
      <c r="AA14" s="247"/>
      <c r="AB14" s="303"/>
      <c r="AC14" s="247"/>
      <c r="AD14" s="247"/>
      <c r="AE14" s="303"/>
      <c r="AF14" s="247"/>
      <c r="AG14" s="247"/>
      <c r="AH14" s="303"/>
      <c r="AI14" s="247"/>
      <c r="AJ14" s="247"/>
      <c r="AK14" s="303"/>
      <c r="AL14" s="247"/>
      <c r="AM14" s="247"/>
      <c r="AN14" s="303"/>
      <c r="AO14" s="247"/>
      <c r="AP14" s="247"/>
      <c r="AQ14" s="303"/>
      <c r="AR14" s="280"/>
      <c r="AS14" s="280"/>
    </row>
    <row r="15" spans="2:45" ht="20.25" customHeight="1" x14ac:dyDescent="0.35">
      <c r="B15" s="10"/>
      <c r="C15" s="282"/>
      <c r="D15" s="16" t="s">
        <v>43</v>
      </c>
      <c r="E15" s="311"/>
      <c r="F15" s="220"/>
      <c r="G15" s="226"/>
      <c r="H15" s="247"/>
      <c r="I15" s="264"/>
      <c r="J15" s="303"/>
      <c r="K15" s="247"/>
      <c r="L15" s="264"/>
      <c r="M15" s="303"/>
      <c r="N15" s="247"/>
      <c r="O15" s="264"/>
      <c r="P15" s="303"/>
      <c r="Q15" s="247"/>
      <c r="R15" s="264"/>
      <c r="S15" s="303"/>
      <c r="T15" s="247"/>
      <c r="U15" s="264"/>
      <c r="V15" s="303"/>
      <c r="W15" s="247"/>
      <c r="X15" s="247"/>
      <c r="Y15" s="303"/>
      <c r="Z15" s="247"/>
      <c r="AA15" s="247"/>
      <c r="AB15" s="303"/>
      <c r="AC15" s="247"/>
      <c r="AD15" s="247"/>
      <c r="AE15" s="303"/>
      <c r="AF15" s="247"/>
      <c r="AG15" s="247"/>
      <c r="AH15" s="303"/>
      <c r="AI15" s="247"/>
      <c r="AJ15" s="247"/>
      <c r="AK15" s="303"/>
      <c r="AL15" s="247"/>
      <c r="AM15" s="247"/>
      <c r="AN15" s="303"/>
      <c r="AO15" s="247"/>
      <c r="AP15" s="247"/>
      <c r="AQ15" s="303"/>
      <c r="AR15" s="280"/>
      <c r="AS15" s="280"/>
    </row>
    <row r="16" spans="2:45" ht="20.25" customHeight="1" x14ac:dyDescent="0.35">
      <c r="B16" s="10"/>
      <c r="C16" s="282"/>
      <c r="D16" s="16"/>
      <c r="E16" s="241"/>
      <c r="F16" s="220"/>
      <c r="G16" s="226"/>
      <c r="H16" s="247"/>
      <c r="I16" s="264"/>
      <c r="J16" s="303"/>
      <c r="K16" s="247"/>
      <c r="L16" s="264"/>
      <c r="M16" s="303"/>
      <c r="N16" s="247"/>
      <c r="O16" s="264"/>
      <c r="P16" s="303"/>
      <c r="Q16" s="247"/>
      <c r="R16" s="264"/>
      <c r="S16" s="303"/>
      <c r="T16" s="247"/>
      <c r="U16" s="264"/>
      <c r="V16" s="303"/>
      <c r="W16" s="247"/>
      <c r="X16" s="247"/>
      <c r="Y16" s="303"/>
      <c r="Z16" s="247"/>
      <c r="AA16" s="247"/>
      <c r="AB16" s="303"/>
      <c r="AC16" s="247"/>
      <c r="AD16" s="247"/>
      <c r="AE16" s="303"/>
      <c r="AF16" s="247"/>
      <c r="AG16" s="247"/>
      <c r="AH16" s="303"/>
      <c r="AI16" s="247"/>
      <c r="AJ16" s="247"/>
      <c r="AK16" s="303"/>
      <c r="AL16" s="247"/>
      <c r="AM16" s="247"/>
      <c r="AN16" s="303"/>
      <c r="AO16" s="247"/>
      <c r="AP16" s="247"/>
      <c r="AQ16" s="303"/>
      <c r="AR16" s="280"/>
      <c r="AS16" s="280"/>
    </row>
    <row r="17" spans="2:45" ht="19.5" customHeight="1" x14ac:dyDescent="0.35">
      <c r="B17" s="10"/>
      <c r="C17" s="282"/>
      <c r="D17" s="16" t="s">
        <v>44</v>
      </c>
      <c r="E17" s="268"/>
      <c r="F17" s="221"/>
      <c r="G17" s="227"/>
      <c r="H17" s="247"/>
      <c r="I17" s="264"/>
      <c r="J17" s="304"/>
      <c r="K17" s="247"/>
      <c r="L17" s="264"/>
      <c r="M17" s="304"/>
      <c r="N17" s="247"/>
      <c r="O17" s="264"/>
      <c r="P17" s="304"/>
      <c r="Q17" s="247"/>
      <c r="R17" s="264"/>
      <c r="S17" s="304"/>
      <c r="T17" s="247"/>
      <c r="U17" s="264"/>
      <c r="V17" s="304"/>
      <c r="W17" s="247"/>
      <c r="X17" s="247"/>
      <c r="Y17" s="304"/>
      <c r="Z17" s="247"/>
      <c r="AA17" s="247"/>
      <c r="AB17" s="304"/>
      <c r="AC17" s="247"/>
      <c r="AD17" s="247"/>
      <c r="AE17" s="304"/>
      <c r="AF17" s="247"/>
      <c r="AG17" s="247"/>
      <c r="AH17" s="304"/>
      <c r="AI17" s="247"/>
      <c r="AJ17" s="247"/>
      <c r="AK17" s="304"/>
      <c r="AL17" s="247"/>
      <c r="AM17" s="247"/>
      <c r="AN17" s="304"/>
      <c r="AO17" s="247"/>
      <c r="AP17" s="247"/>
      <c r="AQ17" s="304"/>
      <c r="AR17" s="280"/>
      <c r="AS17" s="280"/>
    </row>
    <row r="18" spans="2:45" s="54" customFormat="1" ht="17.25" customHeight="1" x14ac:dyDescent="0.35">
      <c r="B18" s="55"/>
      <c r="C18" s="283" t="s">
        <v>45</v>
      </c>
      <c r="D18" s="283"/>
      <c r="E18" s="284" t="s">
        <v>46</v>
      </c>
      <c r="F18" s="285" t="s">
        <v>47</v>
      </c>
      <c r="G18" s="286">
        <v>1</v>
      </c>
      <c r="H18" s="254">
        <v>1</v>
      </c>
      <c r="I18" s="254">
        <f>2800/2800</f>
        <v>1</v>
      </c>
      <c r="J18" s="254">
        <f>IFERROR(IF(I18="","N/A",I18/H18),"N/A")</f>
        <v>1</v>
      </c>
      <c r="K18" s="254">
        <v>1</v>
      </c>
      <c r="L18" s="254">
        <f>2550/2550</f>
        <v>1</v>
      </c>
      <c r="M18" s="254">
        <f>IFERROR(IF(L18="","N/A",L18/K18),"N/A")</f>
        <v>1</v>
      </c>
      <c r="N18" s="254">
        <v>1</v>
      </c>
      <c r="O18" s="305"/>
      <c r="P18" s="254" t="str">
        <f>IFERROR(IF(O18="","N/A",O18/N18),"N/A")</f>
        <v>N/A</v>
      </c>
      <c r="Q18" s="254">
        <v>1</v>
      </c>
      <c r="R18" s="305"/>
      <c r="S18" s="254" t="str">
        <f>IFERROR(IF(R18="","N/A",R18/Q18),"N/A")</f>
        <v>N/A</v>
      </c>
      <c r="T18" s="254">
        <v>1</v>
      </c>
      <c r="U18" s="254"/>
      <c r="V18" s="254" t="str">
        <f>IFERROR(IF(U18="","N/A",U18/T18),"N/A")</f>
        <v>N/A</v>
      </c>
      <c r="W18" s="254">
        <v>1</v>
      </c>
      <c r="X18" s="254"/>
      <c r="Y18" s="254" t="str">
        <f>IFERROR(IF(X18="","N/A",X18/W18),"N/A")</f>
        <v>N/A</v>
      </c>
      <c r="Z18" s="254">
        <v>1</v>
      </c>
      <c r="AA18" s="254"/>
      <c r="AB18" s="254" t="str">
        <f>IFERROR(IF(AA18="","N/A",AA18/Z18),"N/A")</f>
        <v>N/A</v>
      </c>
      <c r="AC18" s="254">
        <v>1</v>
      </c>
      <c r="AD18" s="254"/>
      <c r="AE18" s="254" t="str">
        <f>IFERROR(IF(AD18="","N/A",AD18/AC18),"N/A")</f>
        <v>N/A</v>
      </c>
      <c r="AF18" s="254">
        <v>1</v>
      </c>
      <c r="AG18" s="254"/>
      <c r="AH18" s="254" t="str">
        <f>IFERROR(IF(AG18="","N/A",AG18/AF18),"N/A")</f>
        <v>N/A</v>
      </c>
      <c r="AI18" s="254">
        <v>1</v>
      </c>
      <c r="AJ18" s="254"/>
      <c r="AK18" s="254" t="str">
        <f>IFERROR(IF(AJ18="","N/A",AJ18/AI18),"N/A")</f>
        <v>N/A</v>
      </c>
      <c r="AL18" s="254">
        <v>1</v>
      </c>
      <c r="AM18" s="254"/>
      <c r="AN18" s="254" t="str">
        <f>IFERROR(IF(AM18="","N/A",AM18/AL18),"N/A")</f>
        <v>N/A</v>
      </c>
      <c r="AO18" s="254">
        <v>1</v>
      </c>
      <c r="AP18" s="254"/>
      <c r="AQ18" s="254" t="str">
        <f>IFERROR(IF(AP18="","N/A",AP18/AO18),"N/A")</f>
        <v>N/A</v>
      </c>
      <c r="AR18" s="284" t="s">
        <v>31</v>
      </c>
      <c r="AS18" s="284" t="s">
        <v>48</v>
      </c>
    </row>
    <row r="19" spans="2:45" s="54" customFormat="1" ht="30.75" customHeight="1" x14ac:dyDescent="0.35">
      <c r="B19" s="55"/>
      <c r="C19" s="277" t="s">
        <v>49</v>
      </c>
      <c r="D19" s="277"/>
      <c r="E19" s="284"/>
      <c r="F19" s="285"/>
      <c r="G19" s="287"/>
      <c r="H19" s="279"/>
      <c r="I19" s="279"/>
      <c r="J19" s="279"/>
      <c r="K19" s="279"/>
      <c r="L19" s="279"/>
      <c r="M19" s="279"/>
      <c r="N19" s="279"/>
      <c r="O19" s="305"/>
      <c r="P19" s="279"/>
      <c r="Q19" s="279"/>
      <c r="R19" s="305"/>
      <c r="S19" s="279"/>
      <c r="T19" s="279"/>
      <c r="U19" s="279"/>
      <c r="V19" s="279"/>
      <c r="W19" s="279"/>
      <c r="X19" s="279"/>
      <c r="Y19" s="279"/>
      <c r="Z19" s="279"/>
      <c r="AA19" s="279"/>
      <c r="AB19" s="279"/>
      <c r="AC19" s="279"/>
      <c r="AD19" s="279"/>
      <c r="AE19" s="279"/>
      <c r="AF19" s="279"/>
      <c r="AG19" s="279"/>
      <c r="AH19" s="279"/>
      <c r="AI19" s="279"/>
      <c r="AJ19" s="279"/>
      <c r="AK19" s="279"/>
      <c r="AL19" s="279"/>
      <c r="AM19" s="279"/>
      <c r="AN19" s="279"/>
      <c r="AO19" s="279"/>
      <c r="AP19" s="279"/>
      <c r="AQ19" s="279"/>
      <c r="AR19" s="284"/>
      <c r="AS19" s="284"/>
    </row>
    <row r="20" spans="2:45" s="54" customFormat="1" ht="46.5" customHeight="1" x14ac:dyDescent="0.35">
      <c r="B20" s="55"/>
      <c r="C20" s="58" t="s">
        <v>34</v>
      </c>
      <c r="D20" s="57"/>
      <c r="E20" s="284"/>
      <c r="F20" s="285"/>
      <c r="G20" s="287"/>
      <c r="H20" s="279"/>
      <c r="I20" s="279"/>
      <c r="J20" s="279"/>
      <c r="K20" s="279"/>
      <c r="L20" s="279"/>
      <c r="M20" s="279"/>
      <c r="N20" s="279"/>
      <c r="O20" s="305"/>
      <c r="P20" s="279"/>
      <c r="Q20" s="279"/>
      <c r="R20" s="305"/>
      <c r="S20" s="279"/>
      <c r="T20" s="279"/>
      <c r="U20" s="279"/>
      <c r="V20" s="279"/>
      <c r="W20" s="279"/>
      <c r="X20" s="279"/>
      <c r="Y20" s="279"/>
      <c r="Z20" s="279"/>
      <c r="AA20" s="279"/>
      <c r="AB20" s="279"/>
      <c r="AC20" s="279"/>
      <c r="AD20" s="279"/>
      <c r="AE20" s="279"/>
      <c r="AF20" s="279"/>
      <c r="AG20" s="279"/>
      <c r="AH20" s="279"/>
      <c r="AI20" s="279"/>
      <c r="AJ20" s="279"/>
      <c r="AK20" s="279"/>
      <c r="AL20" s="279"/>
      <c r="AM20" s="279"/>
      <c r="AN20" s="279"/>
      <c r="AO20" s="279"/>
      <c r="AP20" s="279"/>
      <c r="AQ20" s="279"/>
      <c r="AR20" s="284"/>
      <c r="AS20" s="284"/>
    </row>
    <row r="21" spans="2:45" s="54" customFormat="1" ht="26.25" customHeight="1" x14ac:dyDescent="0.35">
      <c r="B21" s="55"/>
      <c r="C21" s="278" t="s">
        <v>36</v>
      </c>
      <c r="D21" s="56" t="s">
        <v>50</v>
      </c>
      <c r="E21" s="284"/>
      <c r="F21" s="285"/>
      <c r="G21" s="287"/>
      <c r="H21" s="279"/>
      <c r="I21" s="279"/>
      <c r="J21" s="279"/>
      <c r="K21" s="279"/>
      <c r="L21" s="279"/>
      <c r="M21" s="279"/>
      <c r="N21" s="279"/>
      <c r="O21" s="305"/>
      <c r="P21" s="279"/>
      <c r="Q21" s="279"/>
      <c r="R21" s="305"/>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84"/>
      <c r="AS21" s="284"/>
    </row>
    <row r="22" spans="2:45" s="54" customFormat="1" ht="21.75" customHeight="1" x14ac:dyDescent="0.35">
      <c r="B22" s="55"/>
      <c r="C22" s="278"/>
      <c r="D22" s="56" t="s">
        <v>51</v>
      </c>
      <c r="E22" s="284"/>
      <c r="F22" s="285"/>
      <c r="G22" s="287"/>
      <c r="H22" s="279"/>
      <c r="I22" s="279"/>
      <c r="J22" s="279"/>
      <c r="K22" s="279"/>
      <c r="L22" s="279"/>
      <c r="M22" s="279"/>
      <c r="N22" s="279"/>
      <c r="O22" s="305"/>
      <c r="P22" s="279"/>
      <c r="Q22" s="279"/>
      <c r="R22" s="305"/>
      <c r="S22" s="279"/>
      <c r="T22" s="279"/>
      <c r="U22" s="279"/>
      <c r="V22" s="279"/>
      <c r="W22" s="279"/>
      <c r="X22" s="279"/>
      <c r="Y22" s="279"/>
      <c r="Z22" s="279"/>
      <c r="AA22" s="279"/>
      <c r="AB22" s="279"/>
      <c r="AC22" s="279"/>
      <c r="AD22" s="279"/>
      <c r="AE22" s="279"/>
      <c r="AF22" s="279"/>
      <c r="AG22" s="279"/>
      <c r="AH22" s="279"/>
      <c r="AI22" s="279"/>
      <c r="AJ22" s="279"/>
      <c r="AK22" s="279"/>
      <c r="AL22" s="279"/>
      <c r="AM22" s="279"/>
      <c r="AN22" s="279"/>
      <c r="AO22" s="279"/>
      <c r="AP22" s="279"/>
      <c r="AQ22" s="279"/>
      <c r="AR22" s="284"/>
      <c r="AS22" s="284"/>
    </row>
    <row r="23" spans="2:45" ht="25.5" customHeight="1" x14ac:dyDescent="0.35">
      <c r="B23" s="306"/>
      <c r="C23" s="35" t="s">
        <v>52</v>
      </c>
      <c r="D23" s="35"/>
      <c r="E23" s="307" t="s">
        <v>53</v>
      </c>
      <c r="F23" s="274" t="s">
        <v>54</v>
      </c>
      <c r="G23" s="236">
        <v>0.95</v>
      </c>
      <c r="H23" s="216">
        <v>0.95</v>
      </c>
      <c r="I23" s="228">
        <f>13778/24055</f>
        <v>0.57277073373519016</v>
      </c>
      <c r="J23" s="216">
        <f>IFERROR(IF(I23="","N/A",I23/H23),"N/A")</f>
        <v>0.60291656182651598</v>
      </c>
      <c r="K23" s="216">
        <v>0.95</v>
      </c>
      <c r="L23" s="299">
        <f>14537/18087</f>
        <v>0.80372643334991978</v>
      </c>
      <c r="M23" s="216">
        <f>IFERROR(IF(L23="","N/A",L23/K23),"N/A")</f>
        <v>0.84602782457886294</v>
      </c>
      <c r="N23" s="216">
        <v>0.95</v>
      </c>
      <c r="O23" s="228"/>
      <c r="P23" s="216" t="str">
        <f>IFERROR(IF(O23="","N/A",O23/N23),"N/A")</f>
        <v>N/A</v>
      </c>
      <c r="Q23" s="216">
        <v>0.95</v>
      </c>
      <c r="R23" s="228"/>
      <c r="S23" s="216" t="str">
        <f>IFERROR(IF(R23="","N/A",R23/Q23),"N/A")</f>
        <v>N/A</v>
      </c>
      <c r="T23" s="216">
        <v>0.85</v>
      </c>
      <c r="U23" s="228"/>
      <c r="V23" s="216" t="str">
        <f>IFERROR(IF(U23="","N/A",U23/T23),"N/A")</f>
        <v>N/A</v>
      </c>
      <c r="W23" s="216">
        <v>0.95</v>
      </c>
      <c r="X23" s="216"/>
      <c r="Y23" s="216" t="str">
        <f>IFERROR(IF(X23="","N/A",X23/W23),"N/A")</f>
        <v>N/A</v>
      </c>
      <c r="Z23" s="216">
        <v>0.95</v>
      </c>
      <c r="AA23" s="216"/>
      <c r="AB23" s="216" t="str">
        <f>IFERROR(IF(AA23="","N/A",AA23/Z23),"N/A")</f>
        <v>N/A</v>
      </c>
      <c r="AC23" s="216">
        <v>0.95</v>
      </c>
      <c r="AD23" s="216"/>
      <c r="AE23" s="216" t="str">
        <f>IFERROR(IF(AD23="","N/A",AD23/AC23),"N/A")</f>
        <v>N/A</v>
      </c>
      <c r="AF23" s="216">
        <v>0.95</v>
      </c>
      <c r="AG23" s="216"/>
      <c r="AH23" s="216" t="str">
        <f>IFERROR(IF(AG23="","N/A",AG23/AF23),"N/A")</f>
        <v>N/A</v>
      </c>
      <c r="AI23" s="216">
        <v>0.95</v>
      </c>
      <c r="AJ23" s="216"/>
      <c r="AK23" s="216" t="str">
        <f>IFERROR(IF(AJ23="","N/A",AJ23/AI23),"N/A")</f>
        <v>N/A</v>
      </c>
      <c r="AL23" s="216">
        <v>0.95</v>
      </c>
      <c r="AM23" s="216"/>
      <c r="AN23" s="216" t="str">
        <f>IFERROR(IF(AM23="","N/A",AM23/AL23),"N/A")</f>
        <v>N/A</v>
      </c>
      <c r="AO23" s="216">
        <v>0.95</v>
      </c>
      <c r="AP23" s="216"/>
      <c r="AQ23" s="216" t="str">
        <f>IFERROR(IF(AP23="","N/A",AP23/AO23),"N/A")</f>
        <v>N/A</v>
      </c>
      <c r="AR23" s="280" t="s">
        <v>52</v>
      </c>
      <c r="AS23" s="280" t="s">
        <v>55</v>
      </c>
    </row>
    <row r="24" spans="2:45" ht="25.5" customHeight="1" x14ac:dyDescent="0.35">
      <c r="B24" s="306"/>
      <c r="C24" s="315"/>
      <c r="D24" s="316"/>
      <c r="E24" s="314"/>
      <c r="F24" s="274"/>
      <c r="G24" s="237"/>
      <c r="H24" s="217"/>
      <c r="I24" s="239"/>
      <c r="J24" s="217"/>
      <c r="K24" s="217"/>
      <c r="L24" s="300"/>
      <c r="M24" s="217"/>
      <c r="N24" s="217"/>
      <c r="O24" s="239"/>
      <c r="P24" s="217"/>
      <c r="Q24" s="217"/>
      <c r="R24" s="239"/>
      <c r="S24" s="217"/>
      <c r="T24" s="217"/>
      <c r="U24" s="239"/>
      <c r="V24" s="217"/>
      <c r="W24" s="217"/>
      <c r="X24" s="217"/>
      <c r="Y24" s="217"/>
      <c r="Z24" s="217"/>
      <c r="AA24" s="217"/>
      <c r="AB24" s="217"/>
      <c r="AC24" s="217"/>
      <c r="AD24" s="217"/>
      <c r="AE24" s="217"/>
      <c r="AF24" s="217"/>
      <c r="AG24" s="217"/>
      <c r="AH24" s="217"/>
      <c r="AI24" s="217"/>
      <c r="AJ24" s="217"/>
      <c r="AK24" s="217"/>
      <c r="AL24" s="217"/>
      <c r="AM24" s="217"/>
      <c r="AN24" s="217"/>
      <c r="AO24" s="217"/>
      <c r="AP24" s="217"/>
      <c r="AQ24" s="217"/>
      <c r="AR24" s="280"/>
      <c r="AS24" s="280"/>
    </row>
    <row r="25" spans="2:45" ht="42" customHeight="1" x14ac:dyDescent="0.35">
      <c r="B25" s="306"/>
      <c r="C25" s="281" t="s">
        <v>56</v>
      </c>
      <c r="D25" s="281"/>
      <c r="E25" s="240" t="s">
        <v>57</v>
      </c>
      <c r="F25" s="274"/>
      <c r="G25" s="237"/>
      <c r="H25" s="217"/>
      <c r="I25" s="239"/>
      <c r="J25" s="217"/>
      <c r="K25" s="217"/>
      <c r="L25" s="300"/>
      <c r="M25" s="217"/>
      <c r="N25" s="217"/>
      <c r="O25" s="239"/>
      <c r="P25" s="217"/>
      <c r="Q25" s="217"/>
      <c r="R25" s="239"/>
      <c r="S25" s="217"/>
      <c r="T25" s="217"/>
      <c r="U25" s="239"/>
      <c r="V25" s="217"/>
      <c r="W25" s="217"/>
      <c r="X25" s="217"/>
      <c r="Y25" s="217"/>
      <c r="Z25" s="217"/>
      <c r="AA25" s="217"/>
      <c r="AB25" s="217"/>
      <c r="AC25" s="217"/>
      <c r="AD25" s="217"/>
      <c r="AE25" s="217"/>
      <c r="AF25" s="217"/>
      <c r="AG25" s="217"/>
      <c r="AH25" s="217"/>
      <c r="AI25" s="217"/>
      <c r="AJ25" s="217"/>
      <c r="AK25" s="217"/>
      <c r="AL25" s="217"/>
      <c r="AM25" s="217"/>
      <c r="AN25" s="217"/>
      <c r="AO25" s="217"/>
      <c r="AP25" s="217"/>
      <c r="AQ25" s="217"/>
      <c r="AR25" s="280"/>
      <c r="AS25" s="280"/>
    </row>
    <row r="26" spans="2:45" ht="42" customHeight="1" x14ac:dyDescent="0.35">
      <c r="B26" s="8"/>
      <c r="C26" s="49" t="s">
        <v>34</v>
      </c>
      <c r="D26" s="23" t="s">
        <v>58</v>
      </c>
      <c r="E26" s="241"/>
      <c r="F26" s="274"/>
      <c r="G26" s="237"/>
      <c r="H26" s="217"/>
      <c r="I26" s="239"/>
      <c r="J26" s="217"/>
      <c r="K26" s="217"/>
      <c r="L26" s="300"/>
      <c r="M26" s="217"/>
      <c r="N26" s="217"/>
      <c r="O26" s="239"/>
      <c r="P26" s="217"/>
      <c r="Q26" s="217"/>
      <c r="R26" s="239"/>
      <c r="S26" s="217"/>
      <c r="T26" s="217"/>
      <c r="U26" s="239"/>
      <c r="V26" s="217"/>
      <c r="W26" s="217"/>
      <c r="X26" s="217"/>
      <c r="Y26" s="217"/>
      <c r="Z26" s="217"/>
      <c r="AA26" s="217"/>
      <c r="AB26" s="217"/>
      <c r="AC26" s="217"/>
      <c r="AD26" s="217"/>
      <c r="AE26" s="217"/>
      <c r="AF26" s="217"/>
      <c r="AG26" s="217"/>
      <c r="AH26" s="217"/>
      <c r="AI26" s="217"/>
      <c r="AJ26" s="217"/>
      <c r="AK26" s="217"/>
      <c r="AL26" s="217"/>
      <c r="AM26" s="217"/>
      <c r="AN26" s="217"/>
      <c r="AO26" s="217"/>
      <c r="AP26" s="217"/>
      <c r="AQ26" s="217"/>
      <c r="AR26" s="280"/>
      <c r="AS26" s="280"/>
    </row>
    <row r="27" spans="2:45" ht="22.4" customHeight="1" x14ac:dyDescent="0.35">
      <c r="B27" s="10"/>
      <c r="C27" s="282" t="s">
        <v>36</v>
      </c>
      <c r="D27" s="9" t="s">
        <v>59</v>
      </c>
      <c r="E27" s="268"/>
      <c r="F27" s="274"/>
      <c r="G27" s="238"/>
      <c r="H27" s="218"/>
      <c r="I27" s="229"/>
      <c r="J27" s="218"/>
      <c r="K27" s="218"/>
      <c r="L27" s="301"/>
      <c r="M27" s="218"/>
      <c r="N27" s="218"/>
      <c r="O27" s="229"/>
      <c r="P27" s="218"/>
      <c r="Q27" s="218"/>
      <c r="R27" s="229"/>
      <c r="S27" s="218"/>
      <c r="T27" s="218"/>
      <c r="U27" s="229"/>
      <c r="V27" s="218"/>
      <c r="W27" s="218"/>
      <c r="X27" s="218"/>
      <c r="Y27" s="218"/>
      <c r="Z27" s="218"/>
      <c r="AA27" s="218"/>
      <c r="AB27" s="218"/>
      <c r="AC27" s="218"/>
      <c r="AD27" s="218"/>
      <c r="AE27" s="218"/>
      <c r="AF27" s="218"/>
      <c r="AG27" s="218"/>
      <c r="AH27" s="218"/>
      <c r="AI27" s="218"/>
      <c r="AJ27" s="218"/>
      <c r="AK27" s="218"/>
      <c r="AL27" s="218"/>
      <c r="AM27" s="218"/>
      <c r="AN27" s="218"/>
      <c r="AO27" s="218"/>
      <c r="AP27" s="218"/>
      <c r="AQ27" s="218"/>
      <c r="AR27" s="280"/>
      <c r="AS27" s="280"/>
    </row>
    <row r="28" spans="2:45" ht="28" x14ac:dyDescent="0.35">
      <c r="B28" s="10"/>
      <c r="C28" s="282"/>
      <c r="D28" s="9" t="s">
        <v>60</v>
      </c>
      <c r="E28" s="240" t="s">
        <v>61</v>
      </c>
      <c r="F28" s="274"/>
      <c r="G28" s="236">
        <v>1</v>
      </c>
      <c r="H28" s="216">
        <v>1</v>
      </c>
      <c r="I28" s="228">
        <f>264/284</f>
        <v>0.92957746478873238</v>
      </c>
      <c r="J28" s="216">
        <f>IFERROR(IF(I28="","N/A",I28/H28),"N/A")</f>
        <v>0.92957746478873238</v>
      </c>
      <c r="K28" s="216">
        <v>1</v>
      </c>
      <c r="L28" s="228">
        <f>(357+23)/(376+23)</f>
        <v>0.95238095238095233</v>
      </c>
      <c r="M28" s="216">
        <f>IFERROR(IF(L28="","N/A",L28/K28),"N/A")</f>
        <v>0.95238095238095233</v>
      </c>
      <c r="N28" s="216">
        <v>1</v>
      </c>
      <c r="O28" s="228"/>
      <c r="P28" s="216" t="str">
        <f>IFERROR(IF(O28="","N/A",O28/N28),"N/A")</f>
        <v>N/A</v>
      </c>
      <c r="Q28" s="216">
        <v>1</v>
      </c>
      <c r="R28" s="228"/>
      <c r="S28" s="216" t="str">
        <f>IFERROR(IF(R28="","N/A",R28/Q28),"N/A")</f>
        <v>N/A</v>
      </c>
      <c r="T28" s="216">
        <v>0.9</v>
      </c>
      <c r="U28" s="228"/>
      <c r="V28" s="216" t="str">
        <f>IFERROR(IF(U28="","N/A",U28/T28),"N/A")</f>
        <v>N/A</v>
      </c>
      <c r="W28" s="216">
        <v>1</v>
      </c>
      <c r="X28" s="216"/>
      <c r="Y28" s="216" t="str">
        <f>IFERROR(IF(X28="","N/A",X28/W28),"N/A")</f>
        <v>N/A</v>
      </c>
      <c r="Z28" s="216">
        <v>1</v>
      </c>
      <c r="AA28" s="216"/>
      <c r="AB28" s="216" t="str">
        <f>IFERROR(IF(AA28="","N/A",AA28/Z28),"N/A")</f>
        <v>N/A</v>
      </c>
      <c r="AC28" s="216">
        <v>1</v>
      </c>
      <c r="AD28" s="216"/>
      <c r="AE28" s="216" t="str">
        <f>IFERROR(IF(AD28="","N/A",AD28/AC28),"N/A")</f>
        <v>N/A</v>
      </c>
      <c r="AF28" s="216">
        <v>1</v>
      </c>
      <c r="AG28" s="216"/>
      <c r="AH28" s="216" t="str">
        <f>IFERROR(IF(AG28="","N/A",AG28/AF28),"N/A")</f>
        <v>N/A</v>
      </c>
      <c r="AI28" s="216">
        <v>1</v>
      </c>
      <c r="AJ28" s="216"/>
      <c r="AK28" s="216" t="str">
        <f>IFERROR(IF(AJ28="","N/A",AJ28/AI28),"N/A")</f>
        <v>N/A</v>
      </c>
      <c r="AL28" s="216">
        <v>1</v>
      </c>
      <c r="AM28" s="216"/>
      <c r="AN28" s="216" t="str">
        <f>IFERROR(IF(AM28="","N/A",AM28/AL28),"N/A")</f>
        <v>N/A</v>
      </c>
      <c r="AO28" s="216">
        <v>1</v>
      </c>
      <c r="AP28" s="216"/>
      <c r="AQ28" s="216" t="str">
        <f>IFERROR(IF(AP28="","N/A",AP28/AO28),"N/A")</f>
        <v>N/A</v>
      </c>
      <c r="AR28" s="280"/>
      <c r="AS28" s="280"/>
    </row>
    <row r="29" spans="2:45" ht="75.75" customHeight="1" x14ac:dyDescent="0.35">
      <c r="B29" s="10"/>
      <c r="C29" s="282"/>
      <c r="D29" s="9" t="s">
        <v>62</v>
      </c>
      <c r="E29" s="268"/>
      <c r="F29" s="274"/>
      <c r="G29" s="238"/>
      <c r="H29" s="218"/>
      <c r="I29" s="229"/>
      <c r="J29" s="218"/>
      <c r="K29" s="218"/>
      <c r="L29" s="229"/>
      <c r="M29" s="218"/>
      <c r="N29" s="218"/>
      <c r="O29" s="229"/>
      <c r="P29" s="218"/>
      <c r="Q29" s="218"/>
      <c r="R29" s="229"/>
      <c r="S29" s="218"/>
      <c r="T29" s="218"/>
      <c r="U29" s="229"/>
      <c r="V29" s="218"/>
      <c r="W29" s="218"/>
      <c r="X29" s="218"/>
      <c r="Y29" s="218"/>
      <c r="Z29" s="218"/>
      <c r="AA29" s="218"/>
      <c r="AB29" s="218"/>
      <c r="AC29" s="218"/>
      <c r="AD29" s="218"/>
      <c r="AE29" s="218"/>
      <c r="AF29" s="218"/>
      <c r="AG29" s="218"/>
      <c r="AH29" s="218"/>
      <c r="AI29" s="218"/>
      <c r="AJ29" s="218"/>
      <c r="AK29" s="218"/>
      <c r="AL29" s="218"/>
      <c r="AM29" s="218"/>
      <c r="AN29" s="218"/>
      <c r="AO29" s="218"/>
      <c r="AP29" s="218"/>
      <c r="AQ29" s="218"/>
      <c r="AR29" s="280"/>
      <c r="AS29" s="280"/>
    </row>
    <row r="30" spans="2:45" ht="18" customHeight="1" x14ac:dyDescent="0.35">
      <c r="B30" s="306"/>
      <c r="C30" s="270" t="s">
        <v>63</v>
      </c>
      <c r="D30" s="270"/>
      <c r="E30" s="240" t="s">
        <v>64</v>
      </c>
      <c r="F30" s="274" t="s">
        <v>65</v>
      </c>
      <c r="G30" s="236">
        <v>1</v>
      </c>
      <c r="H30" s="216">
        <v>1</v>
      </c>
      <c r="I30" s="360">
        <f>1205/1210</f>
        <v>0.99586776859504134</v>
      </c>
      <c r="J30" s="228">
        <f>IFERROR(IF(I30="","N/A",I30/H30),"N/A")</f>
        <v>0.99586776859504134</v>
      </c>
      <c r="K30" s="216">
        <v>1</v>
      </c>
      <c r="L30" s="228">
        <f>1119/1119</f>
        <v>1</v>
      </c>
      <c r="M30" s="228">
        <f>IFERROR(IF(L30="","N/A",L30/K30),"N/A")</f>
        <v>1</v>
      </c>
      <c r="N30" s="216">
        <v>1</v>
      </c>
      <c r="O30" s="228"/>
      <c r="P30" s="216" t="str">
        <f>IFERROR(IF(O30="","N/A",O30/N30),"N/A")</f>
        <v>N/A</v>
      </c>
      <c r="Q30" s="216">
        <v>1</v>
      </c>
      <c r="R30" s="228"/>
      <c r="S30" s="216" t="str">
        <f>IFERROR(IF(R30="","N/A",R30/Q30),"N/A")</f>
        <v>N/A</v>
      </c>
      <c r="T30" s="216">
        <v>1</v>
      </c>
      <c r="U30" s="228"/>
      <c r="V30" s="216" t="str">
        <f>IFERROR(IF(U30="","N/A",U30/T30),"N/A")</f>
        <v>N/A</v>
      </c>
      <c r="W30" s="216">
        <v>1</v>
      </c>
      <c r="X30" s="320"/>
      <c r="Y30" s="216" t="str">
        <f>IFERROR(IF(X30="","N/A",X30/W30),"N/A")</f>
        <v>N/A</v>
      </c>
      <c r="Z30" s="216">
        <v>1</v>
      </c>
      <c r="AA30" s="216"/>
      <c r="AB30" s="216" t="str">
        <f>IFERROR(IF(AA30="","N/A",AA30/Z30),"N/A")</f>
        <v>N/A</v>
      </c>
      <c r="AC30" s="216">
        <v>1</v>
      </c>
      <c r="AD30" s="216"/>
      <c r="AE30" s="216" t="str">
        <f>IFERROR(IF(AD30="","N/A",AD30/AC30),"N/A")</f>
        <v>N/A</v>
      </c>
      <c r="AF30" s="216">
        <v>1</v>
      </c>
      <c r="AG30" s="216"/>
      <c r="AH30" s="216" t="str">
        <f>IFERROR(IF(AG30="","N/A",AG30/AF30),"N/A")</f>
        <v>N/A</v>
      </c>
      <c r="AI30" s="216">
        <v>1</v>
      </c>
      <c r="AJ30" s="216"/>
      <c r="AK30" s="216" t="str">
        <f>IFERROR(IF(AJ30="","N/A",AJ30/AI30),"N/A")</f>
        <v>N/A</v>
      </c>
      <c r="AL30" s="216">
        <v>1</v>
      </c>
      <c r="AM30" s="216"/>
      <c r="AN30" s="216" t="str">
        <f>IFERROR(IF(AM30="","N/A",AM30/AL30),"N/A")</f>
        <v>N/A</v>
      </c>
      <c r="AO30" s="216">
        <v>1</v>
      </c>
      <c r="AP30" s="216"/>
      <c r="AQ30" s="216" t="str">
        <f>IFERROR(IF(AP30="","N/A",AP30/AO30),"N/A")</f>
        <v>N/A</v>
      </c>
      <c r="AR30" s="280" t="s">
        <v>66</v>
      </c>
      <c r="AS30" s="280" t="s">
        <v>55</v>
      </c>
    </row>
    <row r="31" spans="2:45" ht="93" customHeight="1" x14ac:dyDescent="0.35">
      <c r="B31" s="306"/>
      <c r="C31" s="313" t="s">
        <v>67</v>
      </c>
      <c r="D31" s="313"/>
      <c r="E31" s="241"/>
      <c r="F31" s="274"/>
      <c r="G31" s="238"/>
      <c r="H31" s="218"/>
      <c r="I31" s="361"/>
      <c r="J31" s="229"/>
      <c r="K31" s="218"/>
      <c r="L31" s="229"/>
      <c r="M31" s="229"/>
      <c r="N31" s="218"/>
      <c r="O31" s="229"/>
      <c r="P31" s="218"/>
      <c r="Q31" s="218"/>
      <c r="R31" s="229"/>
      <c r="S31" s="218"/>
      <c r="T31" s="218"/>
      <c r="U31" s="229"/>
      <c r="V31" s="218"/>
      <c r="W31" s="218"/>
      <c r="X31" s="321"/>
      <c r="Y31" s="218"/>
      <c r="Z31" s="218"/>
      <c r="AA31" s="218"/>
      <c r="AB31" s="218"/>
      <c r="AC31" s="218"/>
      <c r="AD31" s="218"/>
      <c r="AE31" s="218"/>
      <c r="AF31" s="218"/>
      <c r="AG31" s="218"/>
      <c r="AH31" s="218"/>
      <c r="AI31" s="218"/>
      <c r="AJ31" s="218"/>
      <c r="AK31" s="218"/>
      <c r="AL31" s="218"/>
      <c r="AM31" s="218"/>
      <c r="AN31" s="218"/>
      <c r="AO31" s="218"/>
      <c r="AP31" s="218"/>
      <c r="AQ31" s="218"/>
      <c r="AR31" s="280"/>
      <c r="AS31" s="280"/>
    </row>
    <row r="32" spans="2:45" ht="53.25" customHeight="1" x14ac:dyDescent="0.35">
      <c r="B32" s="8"/>
      <c r="C32" s="50" t="s">
        <v>34</v>
      </c>
      <c r="D32" s="43" t="s">
        <v>68</v>
      </c>
      <c r="E32" s="241"/>
      <c r="F32" s="274"/>
      <c r="G32" s="29"/>
      <c r="H32" s="24"/>
      <c r="I32" s="45"/>
      <c r="J32" s="28"/>
      <c r="K32" s="24"/>
      <c r="L32" s="28"/>
      <c r="M32" s="28"/>
      <c r="N32" s="24"/>
      <c r="O32" s="28"/>
      <c r="P32" s="24"/>
      <c r="Q32" s="24"/>
      <c r="R32" s="28"/>
      <c r="S32" s="24"/>
      <c r="T32" s="24"/>
      <c r="U32" s="28"/>
      <c r="V32" s="24"/>
      <c r="W32" s="24"/>
      <c r="X32" s="44"/>
      <c r="Y32" s="24"/>
      <c r="Z32" s="24"/>
      <c r="AA32" s="24"/>
      <c r="AB32" s="24"/>
      <c r="AC32" s="24"/>
      <c r="AD32" s="24"/>
      <c r="AE32" s="24"/>
      <c r="AF32" s="24"/>
      <c r="AG32" s="24"/>
      <c r="AH32" s="24"/>
      <c r="AI32" s="24"/>
      <c r="AJ32" s="24"/>
      <c r="AK32" s="24"/>
      <c r="AL32" s="24"/>
      <c r="AM32" s="24"/>
      <c r="AN32" s="24"/>
      <c r="AO32" s="24"/>
      <c r="AP32" s="24"/>
      <c r="AQ32" s="24"/>
      <c r="AR32" s="280"/>
      <c r="AS32" s="280"/>
    </row>
    <row r="33" spans="2:45" ht="26.25" customHeight="1" x14ac:dyDescent="0.35">
      <c r="B33" s="10"/>
      <c r="C33" s="282" t="s">
        <v>36</v>
      </c>
      <c r="D33" s="9" t="s">
        <v>69</v>
      </c>
      <c r="E33" s="317" t="s">
        <v>70</v>
      </c>
      <c r="F33" s="274"/>
      <c r="G33" s="236">
        <v>1</v>
      </c>
      <c r="H33" s="216">
        <v>1</v>
      </c>
      <c r="I33" s="228">
        <f>358/358</f>
        <v>1</v>
      </c>
      <c r="J33" s="216">
        <f>IFERROR(IF(I33="","N/A",I33/H33),"N/A")</f>
        <v>1</v>
      </c>
      <c r="K33" s="216">
        <v>1</v>
      </c>
      <c r="L33" s="228">
        <f>331/331</f>
        <v>1</v>
      </c>
      <c r="M33" s="216">
        <f>IFERROR(IF(L33="","N/A",L33/K33),"N/A")</f>
        <v>1</v>
      </c>
      <c r="N33" s="216">
        <v>1</v>
      </c>
      <c r="O33" s="228"/>
      <c r="P33" s="216" t="str">
        <f>IFERROR(IF(O33="","N/A",O33/N33),"N/A")</f>
        <v>N/A</v>
      </c>
      <c r="Q33" s="216">
        <v>1</v>
      </c>
      <c r="R33" s="228"/>
      <c r="S33" s="216" t="str">
        <f>IFERROR(IF(R33="","N/A",R33/Q33),"N/A")</f>
        <v>N/A</v>
      </c>
      <c r="T33" s="216">
        <v>1</v>
      </c>
      <c r="U33" s="228"/>
      <c r="V33" s="216" t="str">
        <f>IFERROR(IF(U33="","N/A",U33/T33),"N/A")</f>
        <v>N/A</v>
      </c>
      <c r="W33" s="216">
        <v>1</v>
      </c>
      <c r="X33" s="320"/>
      <c r="Y33" s="216" t="str">
        <f>IFERROR(IF(X33="","N/A",X33/W33),"N/A")</f>
        <v>N/A</v>
      </c>
      <c r="Z33" s="216">
        <v>1</v>
      </c>
      <c r="AA33" s="216"/>
      <c r="AB33" s="216" t="str">
        <f>IFERROR(IF(AA33="","N/A",AA33/Z33),"N/A")</f>
        <v>N/A</v>
      </c>
      <c r="AC33" s="216">
        <v>1</v>
      </c>
      <c r="AD33" s="216"/>
      <c r="AE33" s="216" t="str">
        <f>IFERROR(IF(AD33="","N/A",AD33/AC33),"N/A")</f>
        <v>N/A</v>
      </c>
      <c r="AF33" s="216">
        <v>1</v>
      </c>
      <c r="AG33" s="216"/>
      <c r="AH33" s="216" t="str">
        <f>IFERROR(IF(AG33="","N/A",AG33/AF33),"N/A")</f>
        <v>N/A</v>
      </c>
      <c r="AI33" s="216">
        <v>1</v>
      </c>
      <c r="AJ33" s="216"/>
      <c r="AK33" s="216" t="str">
        <f>IFERROR(IF(AJ33="","N/A",AJ33/AI33),"N/A")</f>
        <v>N/A</v>
      </c>
      <c r="AL33" s="216">
        <v>1</v>
      </c>
      <c r="AM33" s="216"/>
      <c r="AN33" s="216" t="str">
        <f>IFERROR(IF(AM33="","N/A",AM33/AL33),"N/A")</f>
        <v>N/A</v>
      </c>
      <c r="AO33" s="216">
        <v>1</v>
      </c>
      <c r="AP33" s="216"/>
      <c r="AQ33" s="216" t="str">
        <f>IFERROR(IF(AP33="","N/A",AP33/AO33),"N/A")</f>
        <v>N/A</v>
      </c>
      <c r="AR33" s="280"/>
      <c r="AS33" s="280"/>
    </row>
    <row r="34" spans="2:45" ht="26.25" customHeight="1" x14ac:dyDescent="0.35">
      <c r="B34" s="10"/>
      <c r="C34" s="282"/>
      <c r="D34" s="9" t="s">
        <v>71</v>
      </c>
      <c r="E34" s="234"/>
      <c r="F34" s="274"/>
      <c r="G34" s="237"/>
      <c r="H34" s="217"/>
      <c r="I34" s="239"/>
      <c r="J34" s="217"/>
      <c r="K34" s="217"/>
      <c r="L34" s="239"/>
      <c r="M34" s="217"/>
      <c r="N34" s="217"/>
      <c r="O34" s="239"/>
      <c r="P34" s="217"/>
      <c r="Q34" s="217"/>
      <c r="R34" s="239"/>
      <c r="S34" s="217"/>
      <c r="T34" s="217"/>
      <c r="U34" s="239"/>
      <c r="V34" s="217"/>
      <c r="W34" s="217"/>
      <c r="X34" s="322"/>
      <c r="Y34" s="217"/>
      <c r="Z34" s="217"/>
      <c r="AA34" s="217"/>
      <c r="AB34" s="217"/>
      <c r="AC34" s="217"/>
      <c r="AD34" s="217"/>
      <c r="AE34" s="217"/>
      <c r="AF34" s="217"/>
      <c r="AG34" s="217"/>
      <c r="AH34" s="217"/>
      <c r="AI34" s="217"/>
      <c r="AJ34" s="217"/>
      <c r="AK34" s="217"/>
      <c r="AL34" s="217"/>
      <c r="AM34" s="217"/>
      <c r="AN34" s="217"/>
      <c r="AO34" s="217"/>
      <c r="AP34" s="217"/>
      <c r="AQ34" s="217"/>
      <c r="AR34" s="280"/>
      <c r="AS34" s="280"/>
    </row>
    <row r="35" spans="2:45" ht="26.25" customHeight="1" x14ac:dyDescent="0.35">
      <c r="B35" s="10"/>
      <c r="C35" s="282"/>
      <c r="D35" s="9" t="s">
        <v>72</v>
      </c>
      <c r="E35" s="234"/>
      <c r="F35" s="274"/>
      <c r="G35" s="237"/>
      <c r="H35" s="217"/>
      <c r="I35" s="239"/>
      <c r="J35" s="217"/>
      <c r="K35" s="217"/>
      <c r="L35" s="239"/>
      <c r="M35" s="217"/>
      <c r="N35" s="217"/>
      <c r="O35" s="239"/>
      <c r="P35" s="217"/>
      <c r="Q35" s="217"/>
      <c r="R35" s="239"/>
      <c r="S35" s="217"/>
      <c r="T35" s="217"/>
      <c r="U35" s="239"/>
      <c r="V35" s="217"/>
      <c r="W35" s="217"/>
      <c r="X35" s="322"/>
      <c r="Y35" s="217"/>
      <c r="Z35" s="217"/>
      <c r="AA35" s="217"/>
      <c r="AB35" s="217"/>
      <c r="AC35" s="217"/>
      <c r="AD35" s="217"/>
      <c r="AE35" s="217"/>
      <c r="AF35" s="217"/>
      <c r="AG35" s="217"/>
      <c r="AH35" s="217"/>
      <c r="AI35" s="217"/>
      <c r="AJ35" s="217"/>
      <c r="AK35" s="217"/>
      <c r="AL35" s="217"/>
      <c r="AM35" s="217"/>
      <c r="AN35" s="217"/>
      <c r="AO35" s="217"/>
      <c r="AP35" s="217"/>
      <c r="AQ35" s="217"/>
      <c r="AR35" s="280"/>
      <c r="AS35" s="280"/>
    </row>
    <row r="36" spans="2:45" ht="18.75" customHeight="1" x14ac:dyDescent="0.35">
      <c r="B36" s="10"/>
      <c r="C36" s="282"/>
      <c r="D36" s="9" t="s">
        <v>73</v>
      </c>
      <c r="E36" s="235"/>
      <c r="F36" s="274"/>
      <c r="G36" s="238"/>
      <c r="H36" s="218"/>
      <c r="I36" s="229"/>
      <c r="J36" s="218"/>
      <c r="K36" s="218"/>
      <c r="L36" s="229"/>
      <c r="M36" s="218"/>
      <c r="N36" s="218"/>
      <c r="O36" s="229"/>
      <c r="P36" s="218"/>
      <c r="Q36" s="218"/>
      <c r="R36" s="229"/>
      <c r="S36" s="218"/>
      <c r="T36" s="218"/>
      <c r="U36" s="229"/>
      <c r="V36" s="218"/>
      <c r="W36" s="218"/>
      <c r="X36" s="321"/>
      <c r="Y36" s="218"/>
      <c r="Z36" s="218"/>
      <c r="AA36" s="218"/>
      <c r="AB36" s="218"/>
      <c r="AC36" s="218"/>
      <c r="AD36" s="218"/>
      <c r="AE36" s="218"/>
      <c r="AF36" s="218"/>
      <c r="AG36" s="218"/>
      <c r="AH36" s="218"/>
      <c r="AI36" s="218"/>
      <c r="AJ36" s="218"/>
      <c r="AK36" s="218"/>
      <c r="AL36" s="218"/>
      <c r="AM36" s="218"/>
      <c r="AN36" s="218"/>
      <c r="AO36" s="218"/>
      <c r="AP36" s="218"/>
      <c r="AQ36" s="218"/>
      <c r="AR36" s="280"/>
      <c r="AS36" s="280"/>
    </row>
    <row r="37" spans="2:45" ht="14.25" customHeight="1" x14ac:dyDescent="0.35">
      <c r="B37" s="306"/>
      <c r="C37" s="323" t="s">
        <v>74</v>
      </c>
      <c r="D37" s="323"/>
      <c r="E37" s="280" t="s">
        <v>75</v>
      </c>
      <c r="F37" s="274" t="s">
        <v>76</v>
      </c>
      <c r="G37" s="319">
        <v>0.95</v>
      </c>
      <c r="H37" s="260">
        <v>0.95</v>
      </c>
      <c r="I37" s="264">
        <f>4010/4013</f>
        <v>0.99925242960378768</v>
      </c>
      <c r="J37" s="260">
        <f>IFERROR(IF(I37="","N/A",I37/H37),"N/A")</f>
        <v>1.0518446627408291</v>
      </c>
      <c r="K37" s="260">
        <v>0.95</v>
      </c>
      <c r="L37" s="264">
        <f>3928/3930</f>
        <v>0.99949109414758275</v>
      </c>
      <c r="M37" s="260">
        <f>IFERROR(IF(L37="","N/A",L37/K37),"N/A")</f>
        <v>1.0520958885764029</v>
      </c>
      <c r="N37" s="260">
        <v>0.95</v>
      </c>
      <c r="O37" s="264"/>
      <c r="P37" s="260" t="str">
        <f>IFERROR(IF(O37="","N/A",O37/N37),"N/A")</f>
        <v>N/A</v>
      </c>
      <c r="Q37" s="260">
        <v>0.95</v>
      </c>
      <c r="R37" s="264"/>
      <c r="S37" s="260" t="str">
        <f>IFERROR(IF(R37="","N/A",R37/Q37),"N/A")</f>
        <v>N/A</v>
      </c>
      <c r="T37" s="260">
        <v>0.95</v>
      </c>
      <c r="U37" s="264"/>
      <c r="V37" s="260" t="str">
        <f>IFERROR(IF(U37="","N/A",U37/T37),"N/A")</f>
        <v>N/A</v>
      </c>
      <c r="W37" s="260">
        <v>0.95</v>
      </c>
      <c r="X37" s="326"/>
      <c r="Y37" s="260" t="str">
        <f>IFERROR(IF(X37="","N/A",X37/W37),"N/A")</f>
        <v>N/A</v>
      </c>
      <c r="Z37" s="260">
        <v>0.95</v>
      </c>
      <c r="AA37" s="260"/>
      <c r="AB37" s="260" t="str">
        <f>IFERROR(IF(AA37="","N/A",AA37/Z37),"N/A")</f>
        <v>N/A</v>
      </c>
      <c r="AC37" s="260">
        <v>0.95</v>
      </c>
      <c r="AD37" s="260"/>
      <c r="AE37" s="260" t="str">
        <f>IFERROR(IF(AD37="","N/A",AD37/AC37),"N/A")</f>
        <v>N/A</v>
      </c>
      <c r="AF37" s="260">
        <v>0.95</v>
      </c>
      <c r="AG37" s="260"/>
      <c r="AH37" s="260" t="str">
        <f>IFERROR(IF(AG37="","N/A",AG37/AF37),"N/A")</f>
        <v>N/A</v>
      </c>
      <c r="AI37" s="260">
        <v>0.95</v>
      </c>
      <c r="AJ37" s="260"/>
      <c r="AK37" s="260" t="str">
        <f>IFERROR(IF(AJ37="","N/A",AJ37/AI37),"N/A")</f>
        <v>N/A</v>
      </c>
      <c r="AL37" s="260">
        <v>0.95</v>
      </c>
      <c r="AM37" s="260"/>
      <c r="AN37" s="260" t="str">
        <f>IFERROR(IF(AM37="","N/A",AM37/AL37),"N/A")</f>
        <v>N/A</v>
      </c>
      <c r="AO37" s="260">
        <v>0.95</v>
      </c>
      <c r="AP37" s="260"/>
      <c r="AQ37" s="260" t="str">
        <f>IFERROR(IF(AP37="","N/A",AP37/AO37),"N/A")</f>
        <v>N/A</v>
      </c>
      <c r="AR37" s="280" t="s">
        <v>66</v>
      </c>
      <c r="AS37" s="280" t="s">
        <v>77</v>
      </c>
    </row>
    <row r="38" spans="2:45" ht="85.5" customHeight="1" x14ac:dyDescent="0.35">
      <c r="B38" s="306"/>
      <c r="C38" s="327" t="s">
        <v>78</v>
      </c>
      <c r="D38" s="328"/>
      <c r="E38" s="324"/>
      <c r="F38" s="274"/>
      <c r="G38" s="319"/>
      <c r="H38" s="260"/>
      <c r="I38" s="264"/>
      <c r="J38" s="260"/>
      <c r="K38" s="260"/>
      <c r="L38" s="264"/>
      <c r="M38" s="260"/>
      <c r="N38" s="260"/>
      <c r="O38" s="264"/>
      <c r="P38" s="260"/>
      <c r="Q38" s="260"/>
      <c r="R38" s="264"/>
      <c r="S38" s="260"/>
      <c r="T38" s="260"/>
      <c r="U38" s="264"/>
      <c r="V38" s="260"/>
      <c r="W38" s="260"/>
      <c r="X38" s="326"/>
      <c r="Y38" s="260"/>
      <c r="Z38" s="260"/>
      <c r="AA38" s="260"/>
      <c r="AB38" s="260"/>
      <c r="AC38" s="260"/>
      <c r="AD38" s="260"/>
      <c r="AE38" s="260"/>
      <c r="AF38" s="260"/>
      <c r="AG38" s="260"/>
      <c r="AH38" s="260"/>
      <c r="AI38" s="260"/>
      <c r="AJ38" s="260"/>
      <c r="AK38" s="260"/>
      <c r="AL38" s="260"/>
      <c r="AM38" s="260"/>
      <c r="AN38" s="260"/>
      <c r="AO38" s="260"/>
      <c r="AP38" s="260"/>
      <c r="AQ38" s="260"/>
      <c r="AR38" s="280"/>
      <c r="AS38" s="280"/>
    </row>
    <row r="39" spans="2:45" ht="85.5" customHeight="1" x14ac:dyDescent="0.35">
      <c r="B39" s="8"/>
      <c r="C39" s="51" t="s">
        <v>34</v>
      </c>
      <c r="D39" s="46" t="s">
        <v>79</v>
      </c>
      <c r="E39" s="324"/>
      <c r="F39" s="274"/>
      <c r="G39" s="319"/>
      <c r="H39" s="260"/>
      <c r="I39" s="264"/>
      <c r="J39" s="260"/>
      <c r="K39" s="260"/>
      <c r="L39" s="264"/>
      <c r="M39" s="260"/>
      <c r="N39" s="260"/>
      <c r="O39" s="264"/>
      <c r="P39" s="260"/>
      <c r="Q39" s="260"/>
      <c r="R39" s="264"/>
      <c r="S39" s="260"/>
      <c r="T39" s="260"/>
      <c r="U39" s="264"/>
      <c r="V39" s="260"/>
      <c r="W39" s="260"/>
      <c r="X39" s="326"/>
      <c r="Y39" s="260"/>
      <c r="Z39" s="260"/>
      <c r="AA39" s="260"/>
      <c r="AB39" s="260"/>
      <c r="AC39" s="260"/>
      <c r="AD39" s="260"/>
      <c r="AE39" s="260"/>
      <c r="AF39" s="260"/>
      <c r="AG39" s="260"/>
      <c r="AH39" s="260"/>
      <c r="AI39" s="260"/>
      <c r="AJ39" s="260"/>
      <c r="AK39" s="260"/>
      <c r="AL39" s="260"/>
      <c r="AM39" s="260"/>
      <c r="AN39" s="260"/>
      <c r="AO39" s="260"/>
      <c r="AP39" s="260"/>
      <c r="AQ39" s="260"/>
      <c r="AR39" s="280"/>
      <c r="AS39" s="280"/>
    </row>
    <row r="40" spans="2:45" ht="33" customHeight="1" x14ac:dyDescent="0.35">
      <c r="B40" s="10"/>
      <c r="C40" s="318" t="s">
        <v>36</v>
      </c>
      <c r="D40" s="19" t="s">
        <v>80</v>
      </c>
      <c r="E40" s="280"/>
      <c r="F40" s="274"/>
      <c r="G40" s="319"/>
      <c r="H40" s="260"/>
      <c r="I40" s="264"/>
      <c r="J40" s="260"/>
      <c r="K40" s="260"/>
      <c r="L40" s="264"/>
      <c r="M40" s="260"/>
      <c r="N40" s="260"/>
      <c r="O40" s="264"/>
      <c r="P40" s="260"/>
      <c r="Q40" s="260"/>
      <c r="R40" s="264"/>
      <c r="S40" s="260"/>
      <c r="T40" s="260"/>
      <c r="U40" s="264"/>
      <c r="V40" s="260"/>
      <c r="W40" s="260"/>
      <c r="X40" s="326"/>
      <c r="Y40" s="260"/>
      <c r="Z40" s="260"/>
      <c r="AA40" s="260"/>
      <c r="AB40" s="260"/>
      <c r="AC40" s="260"/>
      <c r="AD40" s="260"/>
      <c r="AE40" s="260"/>
      <c r="AF40" s="260"/>
      <c r="AG40" s="260"/>
      <c r="AH40" s="260"/>
      <c r="AI40" s="260"/>
      <c r="AJ40" s="260"/>
      <c r="AK40" s="260"/>
      <c r="AL40" s="260"/>
      <c r="AM40" s="260"/>
      <c r="AN40" s="260"/>
      <c r="AO40" s="260"/>
      <c r="AP40" s="260"/>
      <c r="AQ40" s="260"/>
      <c r="AR40" s="280"/>
      <c r="AS40" s="280"/>
    </row>
    <row r="41" spans="2:45" ht="21.75" customHeight="1" x14ac:dyDescent="0.35">
      <c r="B41" s="10"/>
      <c r="C41" s="282"/>
      <c r="D41" s="9" t="s">
        <v>81</v>
      </c>
      <c r="E41" s="280"/>
      <c r="F41" s="274"/>
      <c r="G41" s="319"/>
      <c r="H41" s="260"/>
      <c r="I41" s="264"/>
      <c r="J41" s="260"/>
      <c r="K41" s="260"/>
      <c r="L41" s="264"/>
      <c r="M41" s="260"/>
      <c r="N41" s="260"/>
      <c r="O41" s="264"/>
      <c r="P41" s="260"/>
      <c r="Q41" s="260"/>
      <c r="R41" s="264"/>
      <c r="S41" s="260"/>
      <c r="T41" s="260"/>
      <c r="U41" s="264"/>
      <c r="V41" s="260"/>
      <c r="W41" s="260"/>
      <c r="X41" s="326"/>
      <c r="Y41" s="260"/>
      <c r="Z41" s="260"/>
      <c r="AA41" s="260"/>
      <c r="AB41" s="260"/>
      <c r="AC41" s="260"/>
      <c r="AD41" s="260"/>
      <c r="AE41" s="260"/>
      <c r="AF41" s="260"/>
      <c r="AG41" s="260"/>
      <c r="AH41" s="260"/>
      <c r="AI41" s="260"/>
      <c r="AJ41" s="260"/>
      <c r="AK41" s="260"/>
      <c r="AL41" s="260"/>
      <c r="AM41" s="260"/>
      <c r="AN41" s="260"/>
      <c r="AO41" s="260"/>
      <c r="AP41" s="260"/>
      <c r="AQ41" s="260"/>
      <c r="AR41" s="280"/>
      <c r="AS41" s="280"/>
    </row>
    <row r="42" spans="2:45" ht="21.75" customHeight="1" x14ac:dyDescent="0.35">
      <c r="B42" s="10"/>
      <c r="C42" s="282"/>
      <c r="D42" s="9" t="s">
        <v>82</v>
      </c>
      <c r="E42" s="280"/>
      <c r="F42" s="274"/>
      <c r="G42" s="319"/>
      <c r="H42" s="260"/>
      <c r="I42" s="264"/>
      <c r="J42" s="260"/>
      <c r="K42" s="260"/>
      <c r="L42" s="264"/>
      <c r="M42" s="260"/>
      <c r="N42" s="260"/>
      <c r="O42" s="264"/>
      <c r="P42" s="260"/>
      <c r="Q42" s="260"/>
      <c r="R42" s="264"/>
      <c r="S42" s="260"/>
      <c r="T42" s="260"/>
      <c r="U42" s="264"/>
      <c r="V42" s="260"/>
      <c r="W42" s="260"/>
      <c r="X42" s="326"/>
      <c r="Y42" s="260"/>
      <c r="Z42" s="260"/>
      <c r="AA42" s="260"/>
      <c r="AB42" s="260"/>
      <c r="AC42" s="260"/>
      <c r="AD42" s="260"/>
      <c r="AE42" s="260"/>
      <c r="AF42" s="260"/>
      <c r="AG42" s="260"/>
      <c r="AH42" s="260"/>
      <c r="AI42" s="260"/>
      <c r="AJ42" s="260"/>
      <c r="AK42" s="260"/>
      <c r="AL42" s="260"/>
      <c r="AM42" s="260"/>
      <c r="AN42" s="260"/>
      <c r="AO42" s="260"/>
      <c r="AP42" s="260"/>
      <c r="AQ42" s="260"/>
      <c r="AR42" s="280"/>
      <c r="AS42" s="280"/>
    </row>
    <row r="43" spans="2:45" ht="21.75" customHeight="1" x14ac:dyDescent="0.35">
      <c r="B43" s="10"/>
      <c r="C43" s="282"/>
      <c r="D43" s="2" t="s">
        <v>83</v>
      </c>
      <c r="E43" s="280"/>
      <c r="F43" s="274"/>
      <c r="G43" s="319"/>
      <c r="H43" s="260"/>
      <c r="I43" s="264"/>
      <c r="J43" s="260"/>
      <c r="K43" s="260"/>
      <c r="L43" s="264"/>
      <c r="M43" s="260"/>
      <c r="N43" s="260"/>
      <c r="O43" s="264"/>
      <c r="P43" s="260"/>
      <c r="Q43" s="260"/>
      <c r="R43" s="264"/>
      <c r="S43" s="260"/>
      <c r="T43" s="260"/>
      <c r="U43" s="264"/>
      <c r="V43" s="260"/>
      <c r="W43" s="260"/>
      <c r="X43" s="326"/>
      <c r="Y43" s="260"/>
      <c r="Z43" s="260"/>
      <c r="AA43" s="260"/>
      <c r="AB43" s="260"/>
      <c r="AC43" s="260"/>
      <c r="AD43" s="260"/>
      <c r="AE43" s="260"/>
      <c r="AF43" s="260"/>
      <c r="AG43" s="260"/>
      <c r="AH43" s="260"/>
      <c r="AI43" s="260"/>
      <c r="AJ43" s="260"/>
      <c r="AK43" s="260"/>
      <c r="AL43" s="260"/>
      <c r="AM43" s="260"/>
      <c r="AN43" s="260"/>
      <c r="AO43" s="260"/>
      <c r="AP43" s="260"/>
      <c r="AQ43" s="260"/>
      <c r="AR43" s="280"/>
      <c r="AS43" s="280"/>
    </row>
    <row r="44" spans="2:45" ht="21.75" customHeight="1" x14ac:dyDescent="0.35">
      <c r="B44" s="10"/>
      <c r="C44" s="365" t="s">
        <v>84</v>
      </c>
      <c r="D44" s="365"/>
      <c r="E44" s="240" t="s">
        <v>85</v>
      </c>
      <c r="F44" s="219" t="s">
        <v>86</v>
      </c>
      <c r="G44" s="319">
        <v>1</v>
      </c>
      <c r="H44" s="260">
        <v>1</v>
      </c>
      <c r="I44" s="264">
        <f>100/107</f>
        <v>0.93457943925233644</v>
      </c>
      <c r="J44" s="260">
        <f>IFERROR(IF(I44="","N/A",I44/H44),"N/A")</f>
        <v>0.93457943925233644</v>
      </c>
      <c r="K44" s="260">
        <v>1</v>
      </c>
      <c r="L44" s="264">
        <f>73/78</f>
        <v>0.9358974358974359</v>
      </c>
      <c r="M44" s="260">
        <f>IFERROR(IF(L44="","N/A",L44/K44),"N/A")</f>
        <v>0.9358974358974359</v>
      </c>
      <c r="N44" s="260">
        <v>1</v>
      </c>
      <c r="O44" s="264"/>
      <c r="P44" s="260" t="str">
        <f>IFERROR(IF(O44="","N/A",O44/N44),"N/A")</f>
        <v>N/A</v>
      </c>
      <c r="Q44" s="260">
        <v>1</v>
      </c>
      <c r="R44" s="264"/>
      <c r="S44" s="260" t="str">
        <f>IFERROR(IF(R44="","N/A",R44/Q44),"N/A")</f>
        <v>N/A</v>
      </c>
      <c r="T44" s="260">
        <v>1</v>
      </c>
      <c r="U44" s="264"/>
      <c r="V44" s="260" t="str">
        <f>IFERROR(IF(U44="","N/A",U44/T44),"N/A")</f>
        <v>N/A</v>
      </c>
      <c r="W44" s="260">
        <v>1</v>
      </c>
      <c r="X44" s="364"/>
      <c r="Y44" s="260" t="str">
        <f>IFERROR(IF(X44="","N/A",X44/W44),"N/A")</f>
        <v>N/A</v>
      </c>
      <c r="Z44" s="260">
        <v>1</v>
      </c>
      <c r="AA44" s="260"/>
      <c r="AB44" s="260" t="str">
        <f>IFERROR(IF(AA44="","N/A",AA44/Z44),"N/A")</f>
        <v>N/A</v>
      </c>
      <c r="AC44" s="260">
        <v>1</v>
      </c>
      <c r="AD44" s="260"/>
      <c r="AE44" s="260" t="str">
        <f>IFERROR(IF(AD44="","N/A",AD44/AC44),"N/A")</f>
        <v>N/A</v>
      </c>
      <c r="AF44" s="260">
        <v>1</v>
      </c>
      <c r="AG44" s="260"/>
      <c r="AH44" s="260" t="str">
        <f>IFERROR(IF(AG44="","N/A",AG44/AF44),"N/A")</f>
        <v>N/A</v>
      </c>
      <c r="AI44" s="260">
        <v>1</v>
      </c>
      <c r="AJ44" s="260"/>
      <c r="AK44" s="260" t="str">
        <f>IFERROR(IF(AJ44="","N/A",AJ44/AI44),"N/A")</f>
        <v>N/A</v>
      </c>
      <c r="AL44" s="260">
        <v>1</v>
      </c>
      <c r="AM44" s="260"/>
      <c r="AN44" s="260" t="str">
        <f>IFERROR(IF(AM44="","N/A",AM44/AL44),"N/A")</f>
        <v>N/A</v>
      </c>
      <c r="AO44" s="260">
        <v>1</v>
      </c>
      <c r="AP44" s="260"/>
      <c r="AQ44" s="260" t="str">
        <f>IFERROR(IF(AP44="","N/A",AP44/AO44),"N/A")</f>
        <v>N/A</v>
      </c>
      <c r="AR44" s="363" t="s">
        <v>66</v>
      </c>
      <c r="AS44" s="9"/>
    </row>
    <row r="45" spans="2:45" ht="59.25" customHeight="1" x14ac:dyDescent="0.35">
      <c r="B45" s="10"/>
      <c r="C45" s="281" t="s">
        <v>87</v>
      </c>
      <c r="D45" s="281"/>
      <c r="E45" s="241"/>
      <c r="F45" s="220"/>
      <c r="G45" s="319"/>
      <c r="H45" s="260"/>
      <c r="I45" s="264"/>
      <c r="J45" s="260"/>
      <c r="K45" s="260"/>
      <c r="L45" s="264"/>
      <c r="M45" s="260"/>
      <c r="N45" s="260"/>
      <c r="O45" s="264"/>
      <c r="P45" s="260"/>
      <c r="Q45" s="260"/>
      <c r="R45" s="264"/>
      <c r="S45" s="260"/>
      <c r="T45" s="260"/>
      <c r="U45" s="264"/>
      <c r="V45" s="260"/>
      <c r="W45" s="260"/>
      <c r="X45" s="364"/>
      <c r="Y45" s="260"/>
      <c r="Z45" s="260"/>
      <c r="AA45" s="260"/>
      <c r="AB45" s="260"/>
      <c r="AC45" s="260"/>
      <c r="AD45" s="260"/>
      <c r="AE45" s="260"/>
      <c r="AF45" s="260"/>
      <c r="AG45" s="260"/>
      <c r="AH45" s="260"/>
      <c r="AI45" s="260"/>
      <c r="AJ45" s="260"/>
      <c r="AK45" s="260"/>
      <c r="AL45" s="260"/>
      <c r="AM45" s="260"/>
      <c r="AN45" s="260"/>
      <c r="AO45" s="260"/>
      <c r="AP45" s="260"/>
      <c r="AQ45" s="260"/>
      <c r="AR45" s="363"/>
      <c r="AS45" s="9"/>
    </row>
    <row r="46" spans="2:45" ht="59.25" customHeight="1" x14ac:dyDescent="0.35">
      <c r="B46" s="10"/>
      <c r="C46" s="49" t="s">
        <v>34</v>
      </c>
      <c r="D46" s="23" t="s">
        <v>88</v>
      </c>
      <c r="E46" s="268"/>
      <c r="F46" s="221"/>
      <c r="G46" s="319"/>
      <c r="H46" s="260"/>
      <c r="I46" s="264"/>
      <c r="J46" s="260"/>
      <c r="K46" s="260"/>
      <c r="L46" s="264"/>
      <c r="M46" s="260"/>
      <c r="N46" s="260"/>
      <c r="O46" s="264"/>
      <c r="P46" s="260"/>
      <c r="Q46" s="260"/>
      <c r="R46" s="264"/>
      <c r="S46" s="260"/>
      <c r="T46" s="260"/>
      <c r="U46" s="264"/>
      <c r="V46" s="260"/>
      <c r="W46" s="260"/>
      <c r="X46" s="364"/>
      <c r="Y46" s="260"/>
      <c r="Z46" s="260"/>
      <c r="AA46" s="260"/>
      <c r="AB46" s="260"/>
      <c r="AC46" s="260"/>
      <c r="AD46" s="260"/>
      <c r="AE46" s="260"/>
      <c r="AF46" s="260"/>
      <c r="AG46" s="260"/>
      <c r="AH46" s="260"/>
      <c r="AI46" s="260"/>
      <c r="AJ46" s="260"/>
      <c r="AK46" s="260"/>
      <c r="AL46" s="260"/>
      <c r="AM46" s="260"/>
      <c r="AN46" s="260"/>
      <c r="AO46" s="260"/>
      <c r="AP46" s="260"/>
      <c r="AQ46" s="260"/>
      <c r="AR46" s="363"/>
      <c r="AS46" s="9"/>
    </row>
    <row r="47" spans="2:45" ht="21.75" customHeight="1" x14ac:dyDescent="0.35">
      <c r="B47" s="10"/>
      <c r="C47" s="282" t="s">
        <v>36</v>
      </c>
      <c r="D47" s="9" t="s">
        <v>89</v>
      </c>
      <c r="E47" s="310" t="s">
        <v>90</v>
      </c>
      <c r="F47" s="366" t="s">
        <v>91</v>
      </c>
      <c r="G47" s="319"/>
      <c r="H47" s="260"/>
      <c r="I47" s="264"/>
      <c r="J47" s="260"/>
      <c r="K47" s="260"/>
      <c r="L47" s="264"/>
      <c r="M47" s="260"/>
      <c r="N47" s="260"/>
      <c r="O47" s="264"/>
      <c r="P47" s="260"/>
      <c r="Q47" s="260"/>
      <c r="R47" s="264"/>
      <c r="S47" s="260"/>
      <c r="T47" s="260"/>
      <c r="U47" s="264"/>
      <c r="V47" s="260"/>
      <c r="W47" s="260"/>
      <c r="X47" s="364"/>
      <c r="Y47" s="260"/>
      <c r="Z47" s="260"/>
      <c r="AA47" s="260"/>
      <c r="AB47" s="260"/>
      <c r="AC47" s="260"/>
      <c r="AD47" s="260"/>
      <c r="AE47" s="260"/>
      <c r="AF47" s="260"/>
      <c r="AG47" s="260"/>
      <c r="AH47" s="260"/>
      <c r="AI47" s="260"/>
      <c r="AJ47" s="260"/>
      <c r="AK47" s="260"/>
      <c r="AL47" s="260"/>
      <c r="AM47" s="260"/>
      <c r="AN47" s="260"/>
      <c r="AO47" s="260"/>
      <c r="AP47" s="260"/>
      <c r="AQ47" s="260"/>
      <c r="AR47" s="363"/>
      <c r="AS47" s="9"/>
    </row>
    <row r="48" spans="2:45" ht="21.75" customHeight="1" x14ac:dyDescent="0.35">
      <c r="B48" s="10"/>
      <c r="C48" s="282"/>
      <c r="D48" s="9" t="s">
        <v>92</v>
      </c>
      <c r="E48" s="311"/>
      <c r="F48" s="367"/>
      <c r="G48" s="319"/>
      <c r="H48" s="260"/>
      <c r="I48" s="264"/>
      <c r="J48" s="260"/>
      <c r="K48" s="260"/>
      <c r="L48" s="264"/>
      <c r="M48" s="260"/>
      <c r="N48" s="260"/>
      <c r="O48" s="264"/>
      <c r="P48" s="260"/>
      <c r="Q48" s="260"/>
      <c r="R48" s="264"/>
      <c r="S48" s="260"/>
      <c r="T48" s="260"/>
      <c r="U48" s="264"/>
      <c r="V48" s="260"/>
      <c r="W48" s="260"/>
      <c r="X48" s="364"/>
      <c r="Y48" s="260"/>
      <c r="Z48" s="260"/>
      <c r="AA48" s="260"/>
      <c r="AB48" s="260"/>
      <c r="AC48" s="260"/>
      <c r="AD48" s="260"/>
      <c r="AE48" s="260"/>
      <c r="AF48" s="260"/>
      <c r="AG48" s="260"/>
      <c r="AH48" s="260"/>
      <c r="AI48" s="260"/>
      <c r="AJ48" s="260"/>
      <c r="AK48" s="260"/>
      <c r="AL48" s="260"/>
      <c r="AM48" s="260"/>
      <c r="AN48" s="260"/>
      <c r="AO48" s="260"/>
      <c r="AP48" s="260"/>
      <c r="AQ48" s="260"/>
      <c r="AR48" s="363"/>
      <c r="AS48" s="9"/>
    </row>
    <row r="49" spans="2:45" ht="21.75" customHeight="1" x14ac:dyDescent="0.35">
      <c r="B49" s="10"/>
      <c r="C49" s="282"/>
      <c r="D49" s="9" t="s">
        <v>93</v>
      </c>
      <c r="E49" s="311"/>
      <c r="F49" s="367"/>
      <c r="G49" s="319"/>
      <c r="H49" s="260"/>
      <c r="I49" s="264"/>
      <c r="J49" s="260"/>
      <c r="K49" s="260"/>
      <c r="L49" s="264"/>
      <c r="M49" s="260"/>
      <c r="N49" s="260"/>
      <c r="O49" s="264"/>
      <c r="P49" s="260"/>
      <c r="Q49" s="260"/>
      <c r="R49" s="264"/>
      <c r="S49" s="260"/>
      <c r="T49" s="260"/>
      <c r="U49" s="264"/>
      <c r="V49" s="260"/>
      <c r="W49" s="260"/>
      <c r="X49" s="364"/>
      <c r="Y49" s="260"/>
      <c r="Z49" s="260"/>
      <c r="AA49" s="260"/>
      <c r="AB49" s="260"/>
      <c r="AC49" s="260"/>
      <c r="AD49" s="260"/>
      <c r="AE49" s="260"/>
      <c r="AF49" s="260"/>
      <c r="AG49" s="260"/>
      <c r="AH49" s="260"/>
      <c r="AI49" s="260"/>
      <c r="AJ49" s="260"/>
      <c r="AK49" s="260"/>
      <c r="AL49" s="260"/>
      <c r="AM49" s="260"/>
      <c r="AN49" s="260"/>
      <c r="AO49" s="260"/>
      <c r="AP49" s="260"/>
      <c r="AQ49" s="260"/>
      <c r="AR49" s="363"/>
      <c r="AS49" s="9"/>
    </row>
    <row r="50" spans="2:45" ht="21.75" customHeight="1" x14ac:dyDescent="0.35">
      <c r="B50" s="10"/>
      <c r="C50" s="282"/>
      <c r="D50" s="9" t="s">
        <v>94</v>
      </c>
      <c r="E50" s="311"/>
      <c r="F50" s="367"/>
      <c r="G50" s="319"/>
      <c r="H50" s="260"/>
      <c r="I50" s="264"/>
      <c r="J50" s="260"/>
      <c r="K50" s="260"/>
      <c r="L50" s="264"/>
      <c r="M50" s="260"/>
      <c r="N50" s="260"/>
      <c r="O50" s="264"/>
      <c r="P50" s="260"/>
      <c r="Q50" s="260"/>
      <c r="R50" s="264"/>
      <c r="S50" s="260"/>
      <c r="T50" s="260"/>
      <c r="U50" s="264"/>
      <c r="V50" s="260"/>
      <c r="W50" s="260"/>
      <c r="X50" s="364"/>
      <c r="Y50" s="260"/>
      <c r="Z50" s="260"/>
      <c r="AA50" s="260"/>
      <c r="AB50" s="260"/>
      <c r="AC50" s="260"/>
      <c r="AD50" s="260"/>
      <c r="AE50" s="260"/>
      <c r="AF50" s="260"/>
      <c r="AG50" s="260"/>
      <c r="AH50" s="260"/>
      <c r="AI50" s="260"/>
      <c r="AJ50" s="260"/>
      <c r="AK50" s="260"/>
      <c r="AL50" s="260"/>
      <c r="AM50" s="260"/>
      <c r="AN50" s="260"/>
      <c r="AO50" s="260"/>
      <c r="AP50" s="260"/>
      <c r="AQ50" s="260"/>
      <c r="AR50" s="363"/>
      <c r="AS50" s="9"/>
    </row>
    <row r="51" spans="2:45" ht="21.75" customHeight="1" x14ac:dyDescent="0.35">
      <c r="B51" s="10"/>
      <c r="C51" s="282"/>
      <c r="D51" s="9" t="s">
        <v>95</v>
      </c>
      <c r="E51" s="312"/>
      <c r="F51" s="368"/>
      <c r="G51" s="319"/>
      <c r="H51" s="260"/>
      <c r="I51" s="264"/>
      <c r="J51" s="260"/>
      <c r="K51" s="260"/>
      <c r="L51" s="264"/>
      <c r="M51" s="260"/>
      <c r="N51" s="260"/>
      <c r="O51" s="264"/>
      <c r="P51" s="260"/>
      <c r="Q51" s="260"/>
      <c r="R51" s="264"/>
      <c r="S51" s="260"/>
      <c r="T51" s="260"/>
      <c r="U51" s="264"/>
      <c r="V51" s="260"/>
      <c r="W51" s="260"/>
      <c r="X51" s="364"/>
      <c r="Y51" s="260"/>
      <c r="Z51" s="260"/>
      <c r="AA51" s="260"/>
      <c r="AB51" s="260"/>
      <c r="AC51" s="260"/>
      <c r="AD51" s="260"/>
      <c r="AE51" s="260"/>
      <c r="AF51" s="260"/>
      <c r="AG51" s="260"/>
      <c r="AH51" s="260"/>
      <c r="AI51" s="260"/>
      <c r="AJ51" s="260"/>
      <c r="AK51" s="260"/>
      <c r="AL51" s="260"/>
      <c r="AM51" s="260"/>
      <c r="AN51" s="260"/>
      <c r="AO51" s="260"/>
      <c r="AP51" s="260"/>
      <c r="AQ51" s="260"/>
      <c r="AR51" s="363"/>
      <c r="AS51" s="9"/>
    </row>
    <row r="52" spans="2:45" s="11" customFormat="1" ht="14.25" customHeight="1" x14ac:dyDescent="0.35">
      <c r="B52" s="269"/>
      <c r="C52" s="330" t="s">
        <v>96</v>
      </c>
      <c r="D52" s="330"/>
      <c r="E52" s="233" t="s">
        <v>97</v>
      </c>
      <c r="F52" s="274" t="s">
        <v>98</v>
      </c>
      <c r="G52" s="236">
        <v>1</v>
      </c>
      <c r="H52" s="216">
        <v>1</v>
      </c>
      <c r="I52" s="228">
        <f>59425/63252</f>
        <v>0.93949598431670145</v>
      </c>
      <c r="J52" s="216">
        <f>IFERROR(IF(I52="","N/A",I52/H52),"N/A")</f>
        <v>0.93949598431670145</v>
      </c>
      <c r="K52" s="216">
        <v>1</v>
      </c>
      <c r="L52" s="228">
        <f>36511/37642</f>
        <v>0.96995377503852076</v>
      </c>
      <c r="M52" s="216">
        <f>IFERROR(IF(L52="","N/A",L52/K52),"N/A")</f>
        <v>0.96995377503852076</v>
      </c>
      <c r="N52" s="216">
        <v>1</v>
      </c>
      <c r="O52" s="228"/>
      <c r="P52" s="216" t="str">
        <f>IFERROR(IF(O52="","N/A",O52/N52),"N/A")</f>
        <v>N/A</v>
      </c>
      <c r="Q52" s="216">
        <v>1</v>
      </c>
      <c r="R52" s="228"/>
      <c r="S52" s="216" t="str">
        <f>IFERROR(IF(R52="","N/A",R52/Q52),"N/A")</f>
        <v>N/A</v>
      </c>
      <c r="T52" s="216">
        <v>1</v>
      </c>
      <c r="U52" s="228"/>
      <c r="V52" s="216" t="str">
        <f>IFERROR(IF(U52="","N/A",U52/T52),"N/A")</f>
        <v>N/A</v>
      </c>
      <c r="W52" s="216">
        <v>1</v>
      </c>
      <c r="X52" s="216"/>
      <c r="Y52" s="216" t="str">
        <f>IFERROR(IF(X52="","N/A",X52/W52),"N/A")</f>
        <v>N/A</v>
      </c>
      <c r="Z52" s="216">
        <v>1</v>
      </c>
      <c r="AA52" s="216"/>
      <c r="AB52" s="216" t="str">
        <f>IFERROR(IF(AA52="","N/A",AA52/Z52),"N/A")</f>
        <v>N/A</v>
      </c>
      <c r="AC52" s="216">
        <v>1</v>
      </c>
      <c r="AD52" s="216"/>
      <c r="AE52" s="216" t="str">
        <f>IFERROR(IF(AD52="","N/A",AD52/AC52),"N/A")</f>
        <v>N/A</v>
      </c>
      <c r="AF52" s="216">
        <v>1</v>
      </c>
      <c r="AG52" s="216"/>
      <c r="AH52" s="216" t="str">
        <f>IFERROR(IF(AG52="","N/A",AG52/AF52),"N/A")</f>
        <v>N/A</v>
      </c>
      <c r="AI52" s="216">
        <v>1</v>
      </c>
      <c r="AJ52" s="216"/>
      <c r="AK52" s="216" t="str">
        <f>IFERROR(IF(AJ52="","N/A",AJ52/AI52),"N/A")</f>
        <v>N/A</v>
      </c>
      <c r="AL52" s="216">
        <v>1</v>
      </c>
      <c r="AM52" s="216"/>
      <c r="AN52" s="216" t="str">
        <f>IFERROR(IF(AM52="","N/A",AM52/AL52),"N/A")</f>
        <v>N/A</v>
      </c>
      <c r="AO52" s="216">
        <v>1</v>
      </c>
      <c r="AP52" s="216"/>
      <c r="AQ52" s="216" t="str">
        <f>IFERROR(IF(AP52="","N/A",AP52/AO52),"N/A")</f>
        <v>N/A</v>
      </c>
      <c r="AR52" s="230" t="s">
        <v>99</v>
      </c>
      <c r="AS52" s="230" t="s">
        <v>100</v>
      </c>
    </row>
    <row r="53" spans="2:45" s="11" customFormat="1" ht="36" customHeight="1" x14ac:dyDescent="0.35">
      <c r="B53" s="269"/>
      <c r="C53" s="325" t="s">
        <v>101</v>
      </c>
      <c r="D53" s="325"/>
      <c r="E53" s="234"/>
      <c r="F53" s="274"/>
      <c r="G53" s="238"/>
      <c r="H53" s="218"/>
      <c r="I53" s="229"/>
      <c r="J53" s="218"/>
      <c r="K53" s="218"/>
      <c r="L53" s="229"/>
      <c r="M53" s="218"/>
      <c r="N53" s="218"/>
      <c r="O53" s="229"/>
      <c r="P53" s="218"/>
      <c r="Q53" s="218"/>
      <c r="R53" s="229"/>
      <c r="S53" s="218"/>
      <c r="T53" s="218"/>
      <c r="U53" s="229"/>
      <c r="V53" s="218"/>
      <c r="W53" s="218"/>
      <c r="X53" s="218"/>
      <c r="Y53" s="218"/>
      <c r="Z53" s="218"/>
      <c r="AA53" s="218"/>
      <c r="AB53" s="218"/>
      <c r="AC53" s="218"/>
      <c r="AD53" s="218"/>
      <c r="AE53" s="218"/>
      <c r="AF53" s="218"/>
      <c r="AG53" s="218"/>
      <c r="AH53" s="218"/>
      <c r="AI53" s="218"/>
      <c r="AJ53" s="218"/>
      <c r="AK53" s="218"/>
      <c r="AL53" s="218"/>
      <c r="AM53" s="218"/>
      <c r="AN53" s="218"/>
      <c r="AO53" s="218"/>
      <c r="AP53" s="218"/>
      <c r="AQ53" s="218"/>
      <c r="AR53" s="230"/>
      <c r="AS53" s="230"/>
    </row>
    <row r="54" spans="2:45" s="11" customFormat="1" ht="57" customHeight="1" x14ac:dyDescent="0.35">
      <c r="B54" s="41"/>
      <c r="C54" s="52" t="s">
        <v>34</v>
      </c>
      <c r="D54" s="42" t="s">
        <v>102</v>
      </c>
      <c r="E54" s="235"/>
      <c r="F54" s="274"/>
      <c r="G54" s="29"/>
      <c r="H54" s="24"/>
      <c r="I54" s="28"/>
      <c r="J54" s="24"/>
      <c r="K54" s="24"/>
      <c r="L54" s="28"/>
      <c r="M54" s="24"/>
      <c r="N54" s="24"/>
      <c r="O54" s="28"/>
      <c r="P54" s="24"/>
      <c r="Q54" s="24"/>
      <c r="R54" s="28"/>
      <c r="S54" s="24"/>
      <c r="T54" s="24"/>
      <c r="U54" s="28"/>
      <c r="V54" s="24"/>
      <c r="W54" s="24"/>
      <c r="X54" s="24"/>
      <c r="Y54" s="24"/>
      <c r="Z54" s="24"/>
      <c r="AA54" s="24"/>
      <c r="AB54" s="24"/>
      <c r="AC54" s="24"/>
      <c r="AD54" s="24"/>
      <c r="AE54" s="24"/>
      <c r="AF54" s="24"/>
      <c r="AG54" s="24"/>
      <c r="AH54" s="24"/>
      <c r="AI54" s="24"/>
      <c r="AJ54" s="24"/>
      <c r="AK54" s="24"/>
      <c r="AL54" s="24"/>
      <c r="AM54" s="24"/>
      <c r="AN54" s="24"/>
      <c r="AO54" s="24"/>
      <c r="AP54" s="24"/>
      <c r="AQ54" s="24"/>
      <c r="AR54" s="230"/>
      <c r="AS54" s="230"/>
    </row>
    <row r="55" spans="2:45" s="11" customFormat="1" ht="14.25" customHeight="1" x14ac:dyDescent="0.35">
      <c r="B55" s="12"/>
      <c r="C55" s="232" t="s">
        <v>36</v>
      </c>
      <c r="D55" s="9" t="s">
        <v>103</v>
      </c>
      <c r="E55" s="271" t="s">
        <v>104</v>
      </c>
      <c r="F55" s="274"/>
      <c r="G55" s="236">
        <v>1</v>
      </c>
      <c r="H55" s="216">
        <v>1</v>
      </c>
      <c r="I55" s="228">
        <f>580/644</f>
        <v>0.90062111801242239</v>
      </c>
      <c r="J55" s="216">
        <f>IFERROR(IF(I55="","N/A",I55/H55),"N/A")</f>
        <v>0.90062111801242239</v>
      </c>
      <c r="K55" s="216">
        <v>1</v>
      </c>
      <c r="L55" s="228">
        <f>644/707</f>
        <v>0.91089108910891092</v>
      </c>
      <c r="M55" s="216">
        <f>IFERROR(IF(L55="","N/A",L55/K55),"N/A")</f>
        <v>0.91089108910891092</v>
      </c>
      <c r="N55" s="216">
        <v>1</v>
      </c>
      <c r="O55" s="228"/>
      <c r="P55" s="216" t="str">
        <f>IFERROR(IF(O55="","N/A",O55/N55),"N/A")</f>
        <v>N/A</v>
      </c>
      <c r="Q55" s="216">
        <v>1</v>
      </c>
      <c r="R55" s="228"/>
      <c r="S55" s="216" t="str">
        <f>IFERROR(IF(R55="","N/A",R55/Q55),"N/A")</f>
        <v>N/A</v>
      </c>
      <c r="T55" s="216">
        <v>1</v>
      </c>
      <c r="U55" s="228"/>
      <c r="V55" s="216" t="str">
        <f>IFERROR(IF(U55="","N/A",U55/T55),"N/A")</f>
        <v>N/A</v>
      </c>
      <c r="W55" s="216">
        <v>1</v>
      </c>
      <c r="X55" s="216"/>
      <c r="Y55" s="216" t="str">
        <f>IFERROR(IF(X55="","N/A",X55/W55),"N/A")</f>
        <v>N/A</v>
      </c>
      <c r="Z55" s="216">
        <v>1</v>
      </c>
      <c r="AA55" s="216"/>
      <c r="AB55" s="216" t="str">
        <f>IFERROR(IF(AA55="","N/A",AA55/Z55),"N/A")</f>
        <v>N/A</v>
      </c>
      <c r="AC55" s="216">
        <v>1</v>
      </c>
      <c r="AD55" s="216"/>
      <c r="AE55" s="216" t="str">
        <f>IFERROR(IF(AD55="","N/A",AD55/AC55),"N/A")</f>
        <v>N/A</v>
      </c>
      <c r="AF55" s="216">
        <v>1</v>
      </c>
      <c r="AG55" s="216"/>
      <c r="AH55" s="216" t="str">
        <f>IFERROR(IF(AG55="","N/A",AG55/AF55),"N/A")</f>
        <v>N/A</v>
      </c>
      <c r="AI55" s="216">
        <v>1</v>
      </c>
      <c r="AJ55" s="216"/>
      <c r="AK55" s="216" t="str">
        <f>IFERROR(IF(AJ55="","N/A",AJ55/AI55),"N/A")</f>
        <v>N/A</v>
      </c>
      <c r="AL55" s="216">
        <v>1</v>
      </c>
      <c r="AM55" s="216"/>
      <c r="AN55" s="216" t="str">
        <f>IFERROR(IF(AM55="","N/A",AM55/AL55),"N/A")</f>
        <v>N/A</v>
      </c>
      <c r="AO55" s="216">
        <v>1</v>
      </c>
      <c r="AP55" s="216"/>
      <c r="AQ55" s="216" t="str">
        <f>IFERROR(IF(AP55="","N/A",AP55/AO55),"N/A")</f>
        <v>N/A</v>
      </c>
      <c r="AR55" s="230"/>
      <c r="AS55" s="230"/>
    </row>
    <row r="56" spans="2:45" s="11" customFormat="1" ht="14.25" customHeight="1" x14ac:dyDescent="0.35">
      <c r="B56" s="12"/>
      <c r="C56" s="232"/>
      <c r="D56" s="9" t="s">
        <v>105</v>
      </c>
      <c r="E56" s="272"/>
      <c r="F56" s="274"/>
      <c r="G56" s="237"/>
      <c r="H56" s="217"/>
      <c r="I56" s="239"/>
      <c r="J56" s="217"/>
      <c r="K56" s="217"/>
      <c r="L56" s="239"/>
      <c r="M56" s="217"/>
      <c r="N56" s="217"/>
      <c r="O56" s="239"/>
      <c r="P56" s="217"/>
      <c r="Q56" s="217"/>
      <c r="R56" s="239"/>
      <c r="S56" s="217"/>
      <c r="T56" s="217"/>
      <c r="U56" s="239"/>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30"/>
      <c r="AS56" s="230"/>
    </row>
    <row r="57" spans="2:45" s="11" customFormat="1" ht="14.25" customHeight="1" x14ac:dyDescent="0.35">
      <c r="B57" s="12"/>
      <c r="C57" s="232"/>
      <c r="D57" s="9" t="s">
        <v>106</v>
      </c>
      <c r="E57" s="272"/>
      <c r="F57" s="274"/>
      <c r="G57" s="237"/>
      <c r="H57" s="217"/>
      <c r="I57" s="239"/>
      <c r="J57" s="217"/>
      <c r="K57" s="217"/>
      <c r="L57" s="239"/>
      <c r="M57" s="217"/>
      <c r="N57" s="217"/>
      <c r="O57" s="239"/>
      <c r="P57" s="217"/>
      <c r="Q57" s="217"/>
      <c r="R57" s="239"/>
      <c r="S57" s="217"/>
      <c r="T57" s="217"/>
      <c r="U57" s="239"/>
      <c r="V57" s="217"/>
      <c r="W57" s="217"/>
      <c r="X57" s="217"/>
      <c r="Y57" s="217"/>
      <c r="Z57" s="217"/>
      <c r="AA57" s="217"/>
      <c r="AB57" s="217"/>
      <c r="AC57" s="217"/>
      <c r="AD57" s="217"/>
      <c r="AE57" s="217"/>
      <c r="AF57" s="217"/>
      <c r="AG57" s="217"/>
      <c r="AH57" s="217"/>
      <c r="AI57" s="217"/>
      <c r="AJ57" s="217"/>
      <c r="AK57" s="217"/>
      <c r="AL57" s="217"/>
      <c r="AM57" s="217"/>
      <c r="AN57" s="217"/>
      <c r="AO57" s="217"/>
      <c r="AP57" s="217"/>
      <c r="AQ57" s="217"/>
      <c r="AR57" s="230"/>
      <c r="AS57" s="230"/>
    </row>
    <row r="58" spans="2:45" s="11" customFormat="1" ht="14.25" customHeight="1" x14ac:dyDescent="0.35">
      <c r="B58" s="12"/>
      <c r="C58" s="232"/>
      <c r="D58" s="9" t="s">
        <v>107</v>
      </c>
      <c r="E58" s="273"/>
      <c r="F58" s="274"/>
      <c r="G58" s="238"/>
      <c r="H58" s="218"/>
      <c r="I58" s="229"/>
      <c r="J58" s="218"/>
      <c r="K58" s="218"/>
      <c r="L58" s="229"/>
      <c r="M58" s="218"/>
      <c r="N58" s="218"/>
      <c r="O58" s="229"/>
      <c r="P58" s="218"/>
      <c r="Q58" s="218"/>
      <c r="R58" s="229"/>
      <c r="S58" s="218"/>
      <c r="T58" s="218"/>
      <c r="U58" s="229"/>
      <c r="V58" s="218"/>
      <c r="W58" s="218"/>
      <c r="X58" s="218"/>
      <c r="Y58" s="218"/>
      <c r="Z58" s="218"/>
      <c r="AA58" s="218"/>
      <c r="AB58" s="218"/>
      <c r="AC58" s="218"/>
      <c r="AD58" s="218"/>
      <c r="AE58" s="218"/>
      <c r="AF58" s="218"/>
      <c r="AG58" s="218"/>
      <c r="AH58" s="218"/>
      <c r="AI58" s="218"/>
      <c r="AJ58" s="218"/>
      <c r="AK58" s="218"/>
      <c r="AL58" s="218"/>
      <c r="AM58" s="218"/>
      <c r="AN58" s="218"/>
      <c r="AO58" s="218"/>
      <c r="AP58" s="218"/>
      <c r="AQ58" s="218"/>
      <c r="AR58" s="230"/>
      <c r="AS58" s="230"/>
    </row>
    <row r="59" spans="2:45" s="11" customFormat="1" ht="14.25" customHeight="1" x14ac:dyDescent="0.35">
      <c r="B59" s="269"/>
      <c r="C59" s="270" t="s">
        <v>108</v>
      </c>
      <c r="D59" s="270"/>
      <c r="E59" s="271" t="s">
        <v>97</v>
      </c>
      <c r="F59" s="274" t="s">
        <v>98</v>
      </c>
      <c r="G59" s="236">
        <v>1</v>
      </c>
      <c r="H59" s="216">
        <v>1</v>
      </c>
      <c r="I59" s="228">
        <f>59425/63252</f>
        <v>0.93949598431670145</v>
      </c>
      <c r="J59" s="216">
        <f>IFERROR(IF(I59="","N/A",I59/H59),"N/A")</f>
        <v>0.93949598431670145</v>
      </c>
      <c r="K59" s="216">
        <v>1</v>
      </c>
      <c r="L59" s="228">
        <f>36511/37642</f>
        <v>0.96995377503852076</v>
      </c>
      <c r="M59" s="216">
        <f>IFERROR(IF(L59="","N/A",L59/K59),"N/A")</f>
        <v>0.96995377503852076</v>
      </c>
      <c r="N59" s="216">
        <v>1</v>
      </c>
      <c r="O59" s="228"/>
      <c r="P59" s="216" t="str">
        <f>IFERROR(IF(O59="","N/A",O59/N59),"N/A")</f>
        <v>N/A</v>
      </c>
      <c r="Q59" s="216">
        <v>1</v>
      </c>
      <c r="R59" s="228"/>
      <c r="S59" s="216" t="str">
        <f>IFERROR(IF(R59="","N/A",R59/Q59),"N/A")</f>
        <v>N/A</v>
      </c>
      <c r="T59" s="216">
        <v>1</v>
      </c>
      <c r="U59" s="228"/>
      <c r="V59" s="216" t="str">
        <f>IFERROR(IF(U59="","N/A",U59/T59),"N/A")</f>
        <v>N/A</v>
      </c>
      <c r="W59" s="216">
        <v>1</v>
      </c>
      <c r="X59" s="216"/>
      <c r="Y59" s="216" t="str">
        <f>IFERROR(IF(X59="","N/A",X59/W59),"N/A")</f>
        <v>N/A</v>
      </c>
      <c r="Z59" s="216">
        <v>1</v>
      </c>
      <c r="AA59" s="216"/>
      <c r="AB59" s="216" t="str">
        <f>IFERROR(IF(AA59="","N/A",AA59/Z59),"N/A")</f>
        <v>N/A</v>
      </c>
      <c r="AC59" s="216">
        <v>1</v>
      </c>
      <c r="AD59" s="216"/>
      <c r="AE59" s="216" t="str">
        <f>IFERROR(IF(AD59="","N/A",AD59/AC59),"N/A")</f>
        <v>N/A</v>
      </c>
      <c r="AF59" s="216">
        <v>1</v>
      </c>
      <c r="AG59" s="216"/>
      <c r="AH59" s="216" t="str">
        <f>IFERROR(IF(AG59="","N/A",AG59/AF59),"N/A")</f>
        <v>N/A</v>
      </c>
      <c r="AI59" s="216">
        <v>1</v>
      </c>
      <c r="AJ59" s="216"/>
      <c r="AK59" s="216" t="str">
        <f>IFERROR(IF(AJ59="","N/A",AJ59/AI59),"N/A")</f>
        <v>N/A</v>
      </c>
      <c r="AL59" s="216">
        <v>1</v>
      </c>
      <c r="AM59" s="216"/>
      <c r="AN59" s="216" t="str">
        <f>IFERROR(IF(AM59="","N/A",AM59/AL59),"N/A")</f>
        <v>N/A</v>
      </c>
      <c r="AO59" s="216">
        <v>1</v>
      </c>
      <c r="AP59" s="216"/>
      <c r="AQ59" s="216" t="str">
        <f>IFERROR(IF(AP59="","N/A",AP59/AO59),"N/A")</f>
        <v>N/A</v>
      </c>
      <c r="AR59" s="230" t="s">
        <v>99</v>
      </c>
      <c r="AS59" s="230" t="s">
        <v>100</v>
      </c>
    </row>
    <row r="60" spans="2:45" s="11" customFormat="1" ht="36" customHeight="1" x14ac:dyDescent="0.35">
      <c r="B60" s="269"/>
      <c r="C60" s="231" t="s">
        <v>101</v>
      </c>
      <c r="D60" s="231"/>
      <c r="E60" s="272"/>
      <c r="F60" s="274"/>
      <c r="G60" s="238"/>
      <c r="H60" s="218"/>
      <c r="I60" s="229"/>
      <c r="J60" s="218"/>
      <c r="K60" s="218"/>
      <c r="L60" s="229"/>
      <c r="M60" s="218"/>
      <c r="N60" s="218"/>
      <c r="O60" s="229"/>
      <c r="P60" s="218"/>
      <c r="Q60" s="218"/>
      <c r="R60" s="229"/>
      <c r="S60" s="218"/>
      <c r="T60" s="218"/>
      <c r="U60" s="229"/>
      <c r="V60" s="218"/>
      <c r="W60" s="218"/>
      <c r="X60" s="218"/>
      <c r="Y60" s="218"/>
      <c r="Z60" s="218"/>
      <c r="AA60" s="218"/>
      <c r="AB60" s="218"/>
      <c r="AC60" s="218"/>
      <c r="AD60" s="218"/>
      <c r="AE60" s="218"/>
      <c r="AF60" s="218"/>
      <c r="AG60" s="218"/>
      <c r="AH60" s="218"/>
      <c r="AI60" s="218"/>
      <c r="AJ60" s="218"/>
      <c r="AK60" s="218"/>
      <c r="AL60" s="218"/>
      <c r="AM60" s="218"/>
      <c r="AN60" s="218"/>
      <c r="AO60" s="218"/>
      <c r="AP60" s="218"/>
      <c r="AQ60" s="218"/>
      <c r="AR60" s="230"/>
      <c r="AS60" s="230"/>
    </row>
    <row r="61" spans="2:45" s="11" customFormat="1" ht="57" customHeight="1" x14ac:dyDescent="0.35">
      <c r="B61" s="41"/>
      <c r="C61" s="52" t="s">
        <v>34</v>
      </c>
      <c r="D61" s="63" t="s">
        <v>102</v>
      </c>
      <c r="E61" s="273"/>
      <c r="F61" s="274"/>
      <c r="G61" s="29"/>
      <c r="H61" s="24"/>
      <c r="I61" s="28"/>
      <c r="J61" s="24"/>
      <c r="K61" s="24"/>
      <c r="L61" s="28"/>
      <c r="M61" s="24"/>
      <c r="N61" s="24"/>
      <c r="O61" s="28"/>
      <c r="P61" s="24"/>
      <c r="Q61" s="24"/>
      <c r="R61" s="28"/>
      <c r="S61" s="24"/>
      <c r="T61" s="24"/>
      <c r="U61" s="28"/>
      <c r="V61" s="24"/>
      <c r="W61" s="24"/>
      <c r="X61" s="24"/>
      <c r="Y61" s="24"/>
      <c r="Z61" s="24"/>
      <c r="AA61" s="24"/>
      <c r="AB61" s="24"/>
      <c r="AC61" s="24"/>
      <c r="AD61" s="24"/>
      <c r="AE61" s="24"/>
      <c r="AF61" s="24"/>
      <c r="AG61" s="24"/>
      <c r="AH61" s="24"/>
      <c r="AI61" s="24"/>
      <c r="AJ61" s="24"/>
      <c r="AK61" s="24"/>
      <c r="AL61" s="24"/>
      <c r="AM61" s="24"/>
      <c r="AN61" s="24"/>
      <c r="AO61" s="24"/>
      <c r="AP61" s="24"/>
      <c r="AQ61" s="24"/>
      <c r="AR61" s="230"/>
      <c r="AS61" s="230"/>
    </row>
    <row r="62" spans="2:45" s="11" customFormat="1" ht="14.25" customHeight="1" x14ac:dyDescent="0.35">
      <c r="B62" s="12"/>
      <c r="C62" s="232" t="s">
        <v>36</v>
      </c>
      <c r="D62" s="9" t="s">
        <v>103</v>
      </c>
      <c r="E62" s="233" t="s">
        <v>104</v>
      </c>
      <c r="F62" s="274"/>
      <c r="G62" s="236">
        <v>1</v>
      </c>
      <c r="H62" s="216">
        <v>1</v>
      </c>
      <c r="I62" s="228">
        <f>580/644</f>
        <v>0.90062111801242239</v>
      </c>
      <c r="J62" s="216">
        <f>IFERROR(IF(I62="","N/A",I62/H62),"N/A")</f>
        <v>0.90062111801242239</v>
      </c>
      <c r="K62" s="216">
        <v>1</v>
      </c>
      <c r="L62" s="228">
        <f>644/707</f>
        <v>0.91089108910891092</v>
      </c>
      <c r="M62" s="216">
        <f>IFERROR(IF(L62="","N/A",L62/K62),"N/A")</f>
        <v>0.91089108910891092</v>
      </c>
      <c r="N62" s="216">
        <v>1</v>
      </c>
      <c r="O62" s="228"/>
      <c r="P62" s="216" t="str">
        <f>IFERROR(IF(O62="","N/A",O62/N62),"N/A")</f>
        <v>N/A</v>
      </c>
      <c r="Q62" s="216">
        <v>1</v>
      </c>
      <c r="R62" s="228"/>
      <c r="S62" s="216" t="str">
        <f>IFERROR(IF(R62="","N/A",R62/Q62),"N/A")</f>
        <v>N/A</v>
      </c>
      <c r="T62" s="216">
        <v>1</v>
      </c>
      <c r="U62" s="228"/>
      <c r="V62" s="216" t="str">
        <f>IFERROR(IF(U62="","N/A",U62/T62),"N/A")</f>
        <v>N/A</v>
      </c>
      <c r="W62" s="216">
        <v>1</v>
      </c>
      <c r="X62" s="216"/>
      <c r="Y62" s="216" t="str">
        <f>IFERROR(IF(X62="","N/A",X62/W62),"N/A")</f>
        <v>N/A</v>
      </c>
      <c r="Z62" s="216">
        <v>1</v>
      </c>
      <c r="AA62" s="216"/>
      <c r="AB62" s="216" t="str">
        <f>IFERROR(IF(AA62="","N/A",AA62/Z62),"N/A")</f>
        <v>N/A</v>
      </c>
      <c r="AC62" s="216">
        <v>1</v>
      </c>
      <c r="AD62" s="216"/>
      <c r="AE62" s="216" t="str">
        <f>IFERROR(IF(AD62="","N/A",AD62/AC62),"N/A")</f>
        <v>N/A</v>
      </c>
      <c r="AF62" s="216">
        <v>1</v>
      </c>
      <c r="AG62" s="216"/>
      <c r="AH62" s="216" t="str">
        <f>IFERROR(IF(AG62="","N/A",AG62/AF62),"N/A")</f>
        <v>N/A</v>
      </c>
      <c r="AI62" s="216">
        <v>1</v>
      </c>
      <c r="AJ62" s="216"/>
      <c r="AK62" s="216" t="str">
        <f>IFERROR(IF(AJ62="","N/A",AJ62/AI62),"N/A")</f>
        <v>N/A</v>
      </c>
      <c r="AL62" s="216">
        <v>1</v>
      </c>
      <c r="AM62" s="216"/>
      <c r="AN62" s="216" t="str">
        <f>IFERROR(IF(AM62="","N/A",AM62/AL62),"N/A")</f>
        <v>N/A</v>
      </c>
      <c r="AO62" s="216">
        <v>1</v>
      </c>
      <c r="AP62" s="216"/>
      <c r="AQ62" s="216" t="str">
        <f>IFERROR(IF(AP62="","N/A",AP62/AO62),"N/A")</f>
        <v>N/A</v>
      </c>
      <c r="AR62" s="230"/>
      <c r="AS62" s="230"/>
    </row>
    <row r="63" spans="2:45" s="11" customFormat="1" ht="14.25" customHeight="1" x14ac:dyDescent="0.35">
      <c r="B63" s="12"/>
      <c r="C63" s="232"/>
      <c r="D63" s="9" t="s">
        <v>105</v>
      </c>
      <c r="E63" s="234"/>
      <c r="F63" s="274"/>
      <c r="G63" s="237"/>
      <c r="H63" s="217"/>
      <c r="I63" s="239"/>
      <c r="J63" s="217"/>
      <c r="K63" s="217"/>
      <c r="L63" s="239"/>
      <c r="M63" s="217"/>
      <c r="N63" s="217"/>
      <c r="O63" s="239"/>
      <c r="P63" s="217"/>
      <c r="Q63" s="217"/>
      <c r="R63" s="239"/>
      <c r="S63" s="217"/>
      <c r="T63" s="217"/>
      <c r="U63" s="239"/>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30"/>
      <c r="AS63" s="230"/>
    </row>
    <row r="64" spans="2:45" s="11" customFormat="1" ht="14.25" customHeight="1" x14ac:dyDescent="0.35">
      <c r="B64" s="12"/>
      <c r="C64" s="232"/>
      <c r="D64" s="9" t="s">
        <v>106</v>
      </c>
      <c r="E64" s="234"/>
      <c r="F64" s="274"/>
      <c r="G64" s="237"/>
      <c r="H64" s="217"/>
      <c r="I64" s="239"/>
      <c r="J64" s="217"/>
      <c r="K64" s="217"/>
      <c r="L64" s="239"/>
      <c r="M64" s="217"/>
      <c r="N64" s="217"/>
      <c r="O64" s="239"/>
      <c r="P64" s="217"/>
      <c r="Q64" s="217"/>
      <c r="R64" s="239"/>
      <c r="S64" s="217"/>
      <c r="T64" s="217"/>
      <c r="U64" s="239"/>
      <c r="V64" s="217"/>
      <c r="W64" s="217"/>
      <c r="X64" s="217"/>
      <c r="Y64" s="217"/>
      <c r="Z64" s="217"/>
      <c r="AA64" s="217"/>
      <c r="AB64" s="217"/>
      <c r="AC64" s="217"/>
      <c r="AD64" s="217"/>
      <c r="AE64" s="217"/>
      <c r="AF64" s="217"/>
      <c r="AG64" s="217"/>
      <c r="AH64" s="217"/>
      <c r="AI64" s="217"/>
      <c r="AJ64" s="217"/>
      <c r="AK64" s="217"/>
      <c r="AL64" s="217"/>
      <c r="AM64" s="217"/>
      <c r="AN64" s="217"/>
      <c r="AO64" s="217"/>
      <c r="AP64" s="217"/>
      <c r="AQ64" s="217"/>
      <c r="AR64" s="230"/>
      <c r="AS64" s="230"/>
    </row>
    <row r="65" spans="2:45" s="11" customFormat="1" ht="14.25" customHeight="1" x14ac:dyDescent="0.35">
      <c r="B65" s="12"/>
      <c r="C65" s="232"/>
      <c r="D65" s="9" t="s">
        <v>107</v>
      </c>
      <c r="E65" s="235"/>
      <c r="F65" s="274"/>
      <c r="G65" s="238"/>
      <c r="H65" s="218"/>
      <c r="I65" s="229"/>
      <c r="J65" s="218"/>
      <c r="K65" s="218"/>
      <c r="L65" s="229"/>
      <c r="M65" s="218"/>
      <c r="N65" s="218"/>
      <c r="O65" s="229"/>
      <c r="P65" s="218"/>
      <c r="Q65" s="218"/>
      <c r="R65" s="229"/>
      <c r="S65" s="218"/>
      <c r="T65" s="218"/>
      <c r="U65" s="229"/>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30"/>
      <c r="AS65" s="230"/>
    </row>
    <row r="66" spans="2:45" s="54" customFormat="1" ht="14.25" customHeight="1" x14ac:dyDescent="0.35">
      <c r="B66" s="329"/>
      <c r="C66" s="283" t="s">
        <v>109</v>
      </c>
      <c r="D66" s="283"/>
      <c r="E66" s="284" t="s">
        <v>110</v>
      </c>
      <c r="F66" s="285" t="s">
        <v>111</v>
      </c>
      <c r="G66" s="286">
        <v>0.95</v>
      </c>
      <c r="H66" s="254">
        <v>0.95</v>
      </c>
      <c r="I66" s="305">
        <f>15/16</f>
        <v>0.9375</v>
      </c>
      <c r="J66" s="254">
        <f>IFERROR(IF(I66="","N/A",I66/H66),"N/A")</f>
        <v>0.98684210526315796</v>
      </c>
      <c r="K66" s="254">
        <v>0.95</v>
      </c>
      <c r="L66" s="362">
        <f>19/22</f>
        <v>0.86363636363636365</v>
      </c>
      <c r="M66" s="254">
        <f>IFERROR(IF(L66="","N/A",L66/K66),"N/A")</f>
        <v>0.90909090909090917</v>
      </c>
      <c r="N66" s="254">
        <v>0.95</v>
      </c>
      <c r="O66" s="305"/>
      <c r="P66" s="254" t="str">
        <f>IFERROR(IF(O66="","N/A",O66/N66),"N/A")</f>
        <v>N/A</v>
      </c>
      <c r="Q66" s="254">
        <v>0.95</v>
      </c>
      <c r="R66" s="305"/>
      <c r="S66" s="254" t="str">
        <f>IFERROR(IF(R66="","N/A",R66/Q66),"N/A")</f>
        <v>N/A</v>
      </c>
      <c r="T66" s="254">
        <v>0.95</v>
      </c>
      <c r="U66" s="305"/>
      <c r="V66" s="254" t="str">
        <f>IFERROR(IF(U66="","N/A",U66/T66),"N/A")</f>
        <v>N/A</v>
      </c>
      <c r="W66" s="254">
        <v>0.95</v>
      </c>
      <c r="X66" s="254"/>
      <c r="Y66" s="254" t="str">
        <f>IFERROR(IF(X66="","N/A",X66/W66),"N/A")</f>
        <v>N/A</v>
      </c>
      <c r="Z66" s="254">
        <v>0.95</v>
      </c>
      <c r="AA66" s="254"/>
      <c r="AB66" s="254" t="str">
        <f>IFERROR(IF(AA66="","N/A",AA66/Z66),"N/A")</f>
        <v>N/A</v>
      </c>
      <c r="AC66" s="254">
        <v>0.95</v>
      </c>
      <c r="AD66" s="254"/>
      <c r="AE66" s="254" t="str">
        <f>IFERROR(IF(AD66="","N/A",AD66/AC66),"N/A")</f>
        <v>N/A</v>
      </c>
      <c r="AF66" s="254">
        <v>0.95</v>
      </c>
      <c r="AG66" s="254"/>
      <c r="AH66" s="254" t="str">
        <f>IFERROR(IF(AG66="","N/A",AG66/AF66),"N/A")</f>
        <v>N/A</v>
      </c>
      <c r="AI66" s="254">
        <v>0.95</v>
      </c>
      <c r="AJ66" s="254"/>
      <c r="AK66" s="254" t="str">
        <f>IFERROR(IF(AJ66="","N/A",AJ66/AI66),"N/A")</f>
        <v>N/A</v>
      </c>
      <c r="AL66" s="254">
        <v>0.95</v>
      </c>
      <c r="AM66" s="254"/>
      <c r="AN66" s="254" t="str">
        <f>IFERROR(IF(AM66="","N/A",AM66/AL66),"N/A")</f>
        <v>N/A</v>
      </c>
      <c r="AO66" s="254">
        <v>0.95</v>
      </c>
      <c r="AP66" s="254"/>
      <c r="AQ66" s="254" t="str">
        <f>IFERROR(IF(AP66="","N/A",AP66/AO66),"N/A")</f>
        <v>N/A</v>
      </c>
      <c r="AR66" s="284" t="s">
        <v>112</v>
      </c>
      <c r="AS66" s="284" t="s">
        <v>113</v>
      </c>
    </row>
    <row r="67" spans="2:45" s="54" customFormat="1" ht="44.25" customHeight="1" x14ac:dyDescent="0.35">
      <c r="B67" s="329"/>
      <c r="C67" s="332" t="s">
        <v>114</v>
      </c>
      <c r="D67" s="332"/>
      <c r="E67" s="284"/>
      <c r="F67" s="285"/>
      <c r="G67" s="286"/>
      <c r="H67" s="254"/>
      <c r="I67" s="305"/>
      <c r="J67" s="254"/>
      <c r="K67" s="254"/>
      <c r="L67" s="362"/>
      <c r="M67" s="254"/>
      <c r="N67" s="254"/>
      <c r="O67" s="305"/>
      <c r="P67" s="254"/>
      <c r="Q67" s="254"/>
      <c r="R67" s="305"/>
      <c r="S67" s="254"/>
      <c r="T67" s="254"/>
      <c r="U67" s="305"/>
      <c r="V67" s="254"/>
      <c r="W67" s="254"/>
      <c r="X67" s="254"/>
      <c r="Y67" s="254"/>
      <c r="Z67" s="254"/>
      <c r="AA67" s="254"/>
      <c r="AB67" s="254"/>
      <c r="AC67" s="254"/>
      <c r="AD67" s="254"/>
      <c r="AE67" s="254"/>
      <c r="AF67" s="254"/>
      <c r="AG67" s="254"/>
      <c r="AH67" s="254"/>
      <c r="AI67" s="254"/>
      <c r="AJ67" s="254"/>
      <c r="AK67" s="254"/>
      <c r="AL67" s="254"/>
      <c r="AM67" s="254"/>
      <c r="AN67" s="254"/>
      <c r="AO67" s="254"/>
      <c r="AP67" s="254"/>
      <c r="AQ67" s="254"/>
      <c r="AR67" s="284"/>
      <c r="AS67" s="284"/>
    </row>
    <row r="68" spans="2:45" s="54" customFormat="1" ht="44.25" customHeight="1" x14ac:dyDescent="0.35">
      <c r="B68" s="59"/>
      <c r="C68" s="61" t="s">
        <v>34</v>
      </c>
      <c r="D68" s="60"/>
      <c r="E68" s="284"/>
      <c r="F68" s="285"/>
      <c r="G68" s="286"/>
      <c r="H68" s="254"/>
      <c r="I68" s="305"/>
      <c r="J68" s="254"/>
      <c r="K68" s="254"/>
      <c r="L68" s="362"/>
      <c r="M68" s="254"/>
      <c r="N68" s="254"/>
      <c r="O68" s="305"/>
      <c r="P68" s="254"/>
      <c r="Q68" s="254"/>
      <c r="R68" s="305"/>
      <c r="S68" s="254"/>
      <c r="T68" s="254"/>
      <c r="U68" s="305"/>
      <c r="V68" s="254"/>
      <c r="W68" s="254"/>
      <c r="X68" s="254"/>
      <c r="Y68" s="254"/>
      <c r="Z68" s="254"/>
      <c r="AA68" s="254"/>
      <c r="AB68" s="254"/>
      <c r="AC68" s="254"/>
      <c r="AD68" s="254"/>
      <c r="AE68" s="254"/>
      <c r="AF68" s="254"/>
      <c r="AG68" s="254"/>
      <c r="AH68" s="254"/>
      <c r="AI68" s="254"/>
      <c r="AJ68" s="254"/>
      <c r="AK68" s="254"/>
      <c r="AL68" s="254"/>
      <c r="AM68" s="254"/>
      <c r="AN68" s="254"/>
      <c r="AO68" s="254"/>
      <c r="AP68" s="254"/>
      <c r="AQ68" s="254"/>
      <c r="AR68" s="284"/>
      <c r="AS68" s="284"/>
    </row>
    <row r="69" spans="2:45" s="54" customFormat="1" ht="14.25" customHeight="1" x14ac:dyDescent="0.35">
      <c r="B69" s="55"/>
      <c r="C69" s="278" t="s">
        <v>36</v>
      </c>
      <c r="D69" s="56" t="s">
        <v>115</v>
      </c>
      <c r="E69" s="284"/>
      <c r="F69" s="285"/>
      <c r="G69" s="286"/>
      <c r="H69" s="254"/>
      <c r="I69" s="305"/>
      <c r="J69" s="254"/>
      <c r="K69" s="254"/>
      <c r="L69" s="362"/>
      <c r="M69" s="254"/>
      <c r="N69" s="254"/>
      <c r="O69" s="305"/>
      <c r="P69" s="254"/>
      <c r="Q69" s="254"/>
      <c r="R69" s="305"/>
      <c r="S69" s="254"/>
      <c r="T69" s="254"/>
      <c r="U69" s="305"/>
      <c r="V69" s="254"/>
      <c r="W69" s="254"/>
      <c r="X69" s="254"/>
      <c r="Y69" s="254"/>
      <c r="Z69" s="254"/>
      <c r="AA69" s="254"/>
      <c r="AB69" s="254"/>
      <c r="AC69" s="254"/>
      <c r="AD69" s="254"/>
      <c r="AE69" s="254"/>
      <c r="AF69" s="254"/>
      <c r="AG69" s="254"/>
      <c r="AH69" s="254"/>
      <c r="AI69" s="254"/>
      <c r="AJ69" s="254"/>
      <c r="AK69" s="254"/>
      <c r="AL69" s="254"/>
      <c r="AM69" s="254"/>
      <c r="AN69" s="254"/>
      <c r="AO69" s="254"/>
      <c r="AP69" s="254"/>
      <c r="AQ69" s="254"/>
      <c r="AR69" s="284"/>
      <c r="AS69" s="284"/>
    </row>
    <row r="70" spans="2:45" s="54" customFormat="1" ht="14.25" customHeight="1" x14ac:dyDescent="0.35">
      <c r="B70" s="55"/>
      <c r="C70" s="278"/>
      <c r="D70" s="56" t="s">
        <v>116</v>
      </c>
      <c r="E70" s="284"/>
      <c r="F70" s="285"/>
      <c r="G70" s="286"/>
      <c r="H70" s="254"/>
      <c r="I70" s="305"/>
      <c r="J70" s="254"/>
      <c r="K70" s="254"/>
      <c r="L70" s="362"/>
      <c r="M70" s="254"/>
      <c r="N70" s="254"/>
      <c r="O70" s="305"/>
      <c r="P70" s="254"/>
      <c r="Q70" s="254"/>
      <c r="R70" s="305"/>
      <c r="S70" s="254"/>
      <c r="T70" s="254"/>
      <c r="U70" s="305"/>
      <c r="V70" s="254"/>
      <c r="W70" s="254"/>
      <c r="X70" s="254"/>
      <c r="Y70" s="254"/>
      <c r="Z70" s="254"/>
      <c r="AA70" s="254"/>
      <c r="AB70" s="254"/>
      <c r="AC70" s="254"/>
      <c r="AD70" s="254"/>
      <c r="AE70" s="254"/>
      <c r="AF70" s="254"/>
      <c r="AG70" s="254"/>
      <c r="AH70" s="254"/>
      <c r="AI70" s="254"/>
      <c r="AJ70" s="254"/>
      <c r="AK70" s="254"/>
      <c r="AL70" s="254"/>
      <c r="AM70" s="254"/>
      <c r="AN70" s="254"/>
      <c r="AO70" s="254"/>
      <c r="AP70" s="254"/>
      <c r="AQ70" s="254"/>
      <c r="AR70" s="284"/>
      <c r="AS70" s="284"/>
    </row>
    <row r="71" spans="2:45" s="54" customFormat="1" ht="14.25" customHeight="1" x14ac:dyDescent="0.35">
      <c r="B71" s="55"/>
      <c r="C71" s="278"/>
      <c r="D71" s="56" t="s">
        <v>117</v>
      </c>
      <c r="E71" s="284"/>
      <c r="F71" s="285"/>
      <c r="G71" s="286"/>
      <c r="H71" s="254"/>
      <c r="I71" s="305"/>
      <c r="J71" s="254"/>
      <c r="K71" s="254"/>
      <c r="L71" s="362"/>
      <c r="M71" s="254"/>
      <c r="N71" s="254"/>
      <c r="O71" s="305"/>
      <c r="P71" s="254"/>
      <c r="Q71" s="254"/>
      <c r="R71" s="305"/>
      <c r="S71" s="254"/>
      <c r="T71" s="254"/>
      <c r="U71" s="305"/>
      <c r="V71" s="254"/>
      <c r="W71" s="254"/>
      <c r="X71" s="254"/>
      <c r="Y71" s="254"/>
      <c r="Z71" s="254"/>
      <c r="AA71" s="254"/>
      <c r="AB71" s="254"/>
      <c r="AC71" s="254"/>
      <c r="AD71" s="254"/>
      <c r="AE71" s="254"/>
      <c r="AF71" s="254"/>
      <c r="AG71" s="254"/>
      <c r="AH71" s="254"/>
      <c r="AI71" s="254"/>
      <c r="AJ71" s="254"/>
      <c r="AK71" s="254"/>
      <c r="AL71" s="254"/>
      <c r="AM71" s="254"/>
      <c r="AN71" s="254"/>
      <c r="AO71" s="254"/>
      <c r="AP71" s="254"/>
      <c r="AQ71" s="254"/>
      <c r="AR71" s="284"/>
      <c r="AS71" s="284"/>
    </row>
    <row r="72" spans="2:45" ht="14.25" customHeight="1" x14ac:dyDescent="0.35">
      <c r="B72" s="306"/>
      <c r="C72" s="270" t="s">
        <v>118</v>
      </c>
      <c r="D72" s="270"/>
      <c r="E72" s="233" t="s">
        <v>119</v>
      </c>
      <c r="F72" s="274" t="s">
        <v>120</v>
      </c>
      <c r="G72" s="236">
        <v>0.95</v>
      </c>
      <c r="H72" s="216">
        <v>0.95</v>
      </c>
      <c r="I72" s="216">
        <f>5994/5374</f>
        <v>1.1153703014514329</v>
      </c>
      <c r="J72" s="216">
        <f>IFERROR(IF(I72="","N/A",I72/H72),"N/A")</f>
        <v>1.1740740015278242</v>
      </c>
      <c r="K72" s="216">
        <v>0.95</v>
      </c>
      <c r="L72" s="216">
        <f>8614/8291</f>
        <v>1.0389579061633096</v>
      </c>
      <c r="M72" s="216">
        <f>IFERROR(IF(L72="","N/A",L72/K72),"N/A")</f>
        <v>1.0936399012245366</v>
      </c>
      <c r="N72" s="216">
        <v>0.95</v>
      </c>
      <c r="O72" s="228"/>
      <c r="P72" s="216" t="str">
        <f>IFERROR(IF(O72="","N/A",O72/N72),"N/A")</f>
        <v>N/A</v>
      </c>
      <c r="Q72" s="216">
        <v>0.95</v>
      </c>
      <c r="R72" s="228"/>
      <c r="S72" s="216" t="str">
        <f>IFERROR(IF(R72="","N/A",R72/Q72),"N/A")</f>
        <v>N/A</v>
      </c>
      <c r="T72" s="216">
        <v>0.95</v>
      </c>
      <c r="U72" s="228"/>
      <c r="V72" s="216" t="str">
        <f>IFERROR(IF(U72="","N/A",U72/T72),"N/A")</f>
        <v>N/A</v>
      </c>
      <c r="W72" s="216">
        <v>0.95</v>
      </c>
      <c r="X72" s="216"/>
      <c r="Y72" s="216" t="str">
        <f>IFERROR(IF(X72="","N/A",X72/W72),"N/A")</f>
        <v>N/A</v>
      </c>
      <c r="Z72" s="216">
        <v>0.95</v>
      </c>
      <c r="AA72" s="216"/>
      <c r="AB72" s="216" t="str">
        <f>IFERROR(IF(AA72="","N/A",AA72/Z72),"N/A")</f>
        <v>N/A</v>
      </c>
      <c r="AC72" s="216">
        <v>0.95</v>
      </c>
      <c r="AD72" s="216"/>
      <c r="AE72" s="216" t="str">
        <f>IFERROR(IF(AD72="","N/A",AD72/AC72),"N/A")</f>
        <v>N/A</v>
      </c>
      <c r="AF72" s="216">
        <v>0.95</v>
      </c>
      <c r="AG72" s="216"/>
      <c r="AH72" s="216" t="str">
        <f>IFERROR(IF(AG72="","N/A",AG72/AF72),"N/A")</f>
        <v>N/A</v>
      </c>
      <c r="AI72" s="216">
        <v>0.95</v>
      </c>
      <c r="AJ72" s="216"/>
      <c r="AK72" s="216" t="str">
        <f>IFERROR(IF(AJ72="","N/A",AJ72/AI72),"N/A")</f>
        <v>N/A</v>
      </c>
      <c r="AL72" s="216">
        <v>0.95</v>
      </c>
      <c r="AM72" s="216"/>
      <c r="AN72" s="216" t="str">
        <f>IFERROR(IF(AM72="","N/A",AM72/AL72),"N/A")</f>
        <v>N/A</v>
      </c>
      <c r="AO72" s="216">
        <v>0.95</v>
      </c>
      <c r="AP72" s="216"/>
      <c r="AQ72" s="216" t="str">
        <f>IFERROR(IF(AP72="","N/A",AP72/AO72),"N/A")</f>
        <v>N/A</v>
      </c>
      <c r="AR72" s="280" t="s">
        <v>112</v>
      </c>
      <c r="AS72" s="280" t="s">
        <v>121</v>
      </c>
    </row>
    <row r="73" spans="2:45" ht="20.399999999999999" customHeight="1" x14ac:dyDescent="0.35">
      <c r="B73" s="306"/>
      <c r="C73" s="281" t="s">
        <v>122</v>
      </c>
      <c r="D73" s="281"/>
      <c r="E73" s="234"/>
      <c r="F73" s="274"/>
      <c r="G73" s="237"/>
      <c r="H73" s="217"/>
      <c r="I73" s="217"/>
      <c r="J73" s="217"/>
      <c r="K73" s="217"/>
      <c r="L73" s="217"/>
      <c r="M73" s="217"/>
      <c r="N73" s="217"/>
      <c r="O73" s="239"/>
      <c r="P73" s="217"/>
      <c r="Q73" s="217"/>
      <c r="R73" s="239"/>
      <c r="S73" s="217"/>
      <c r="T73" s="217"/>
      <c r="U73" s="239"/>
      <c r="V73" s="217"/>
      <c r="W73" s="217"/>
      <c r="X73" s="217"/>
      <c r="Y73" s="217"/>
      <c r="Z73" s="217"/>
      <c r="AA73" s="217"/>
      <c r="AB73" s="217"/>
      <c r="AC73" s="217"/>
      <c r="AD73" s="217"/>
      <c r="AE73" s="217"/>
      <c r="AF73" s="217"/>
      <c r="AG73" s="217"/>
      <c r="AH73" s="217"/>
      <c r="AI73" s="217"/>
      <c r="AJ73" s="217"/>
      <c r="AK73" s="217"/>
      <c r="AL73" s="217"/>
      <c r="AM73" s="217"/>
      <c r="AN73" s="217"/>
      <c r="AO73" s="217"/>
      <c r="AP73" s="217"/>
      <c r="AQ73" s="217"/>
      <c r="AR73" s="280"/>
      <c r="AS73" s="280"/>
    </row>
    <row r="74" spans="2:45" ht="70.5" customHeight="1" x14ac:dyDescent="0.35">
      <c r="B74" s="8"/>
      <c r="C74" s="49" t="s">
        <v>34</v>
      </c>
      <c r="D74" s="23" t="s">
        <v>123</v>
      </c>
      <c r="E74" s="234"/>
      <c r="F74" s="274"/>
      <c r="G74" s="237"/>
      <c r="H74" s="217"/>
      <c r="I74" s="217"/>
      <c r="J74" s="217"/>
      <c r="K74" s="217"/>
      <c r="L74" s="217"/>
      <c r="M74" s="217"/>
      <c r="N74" s="217"/>
      <c r="O74" s="239"/>
      <c r="P74" s="217"/>
      <c r="Q74" s="217"/>
      <c r="R74" s="239"/>
      <c r="S74" s="217"/>
      <c r="T74" s="217"/>
      <c r="U74" s="239"/>
      <c r="V74" s="217"/>
      <c r="W74" s="217"/>
      <c r="X74" s="217"/>
      <c r="Y74" s="217"/>
      <c r="Z74" s="217"/>
      <c r="AA74" s="217"/>
      <c r="AB74" s="217"/>
      <c r="AC74" s="217"/>
      <c r="AD74" s="217"/>
      <c r="AE74" s="217"/>
      <c r="AF74" s="217"/>
      <c r="AG74" s="217"/>
      <c r="AH74" s="217"/>
      <c r="AI74" s="217"/>
      <c r="AJ74" s="217"/>
      <c r="AK74" s="217"/>
      <c r="AL74" s="217"/>
      <c r="AM74" s="217"/>
      <c r="AN74" s="217"/>
      <c r="AO74" s="217"/>
      <c r="AP74" s="217"/>
      <c r="AQ74" s="217"/>
      <c r="AR74" s="280"/>
      <c r="AS74" s="280"/>
    </row>
    <row r="75" spans="2:45" ht="14.25" customHeight="1" x14ac:dyDescent="0.35">
      <c r="B75" s="10"/>
      <c r="C75" s="282" t="s">
        <v>36</v>
      </c>
      <c r="D75" s="9" t="s">
        <v>124</v>
      </c>
      <c r="E75" s="234"/>
      <c r="F75" s="274"/>
      <c r="G75" s="237"/>
      <c r="H75" s="217"/>
      <c r="I75" s="217"/>
      <c r="J75" s="217"/>
      <c r="K75" s="217"/>
      <c r="L75" s="217"/>
      <c r="M75" s="217"/>
      <c r="N75" s="217"/>
      <c r="O75" s="239"/>
      <c r="P75" s="217"/>
      <c r="Q75" s="217"/>
      <c r="R75" s="239"/>
      <c r="S75" s="217"/>
      <c r="T75" s="217"/>
      <c r="U75" s="239"/>
      <c r="V75" s="217"/>
      <c r="W75" s="217"/>
      <c r="X75" s="217"/>
      <c r="Y75" s="217"/>
      <c r="Z75" s="217"/>
      <c r="AA75" s="217"/>
      <c r="AB75" s="217"/>
      <c r="AC75" s="217"/>
      <c r="AD75" s="217"/>
      <c r="AE75" s="217"/>
      <c r="AF75" s="217"/>
      <c r="AG75" s="217"/>
      <c r="AH75" s="217"/>
      <c r="AI75" s="217"/>
      <c r="AJ75" s="217"/>
      <c r="AK75" s="217"/>
      <c r="AL75" s="217"/>
      <c r="AM75" s="217"/>
      <c r="AN75" s="217"/>
      <c r="AO75" s="217"/>
      <c r="AP75" s="217"/>
      <c r="AQ75" s="217"/>
      <c r="AR75" s="280"/>
      <c r="AS75" s="280"/>
    </row>
    <row r="76" spans="2:45" ht="15.65" customHeight="1" x14ac:dyDescent="0.35">
      <c r="B76" s="10"/>
      <c r="C76" s="282"/>
      <c r="D76" s="9" t="s">
        <v>125</v>
      </c>
      <c r="E76" s="235"/>
      <c r="F76" s="274"/>
      <c r="G76" s="237"/>
      <c r="H76" s="217"/>
      <c r="I76" s="217"/>
      <c r="J76" s="218"/>
      <c r="K76" s="217"/>
      <c r="L76" s="217"/>
      <c r="M76" s="218"/>
      <c r="N76" s="217"/>
      <c r="O76" s="239"/>
      <c r="P76" s="218"/>
      <c r="Q76" s="217"/>
      <c r="R76" s="239"/>
      <c r="S76" s="218"/>
      <c r="T76" s="217"/>
      <c r="U76" s="239"/>
      <c r="V76" s="218"/>
      <c r="W76" s="218"/>
      <c r="X76" s="218"/>
      <c r="Y76" s="218"/>
      <c r="Z76" s="218"/>
      <c r="AA76" s="218"/>
      <c r="AB76" s="218"/>
      <c r="AC76" s="218"/>
      <c r="AD76" s="218"/>
      <c r="AE76" s="218"/>
      <c r="AF76" s="218"/>
      <c r="AG76" s="218"/>
      <c r="AH76" s="218"/>
      <c r="AI76" s="218"/>
      <c r="AJ76" s="218"/>
      <c r="AK76" s="218"/>
      <c r="AL76" s="218"/>
      <c r="AM76" s="218"/>
      <c r="AN76" s="218"/>
      <c r="AO76" s="218"/>
      <c r="AP76" s="218"/>
      <c r="AQ76" s="218"/>
      <c r="AR76" s="280"/>
      <c r="AS76" s="280"/>
    </row>
    <row r="77" spans="2:45" ht="33" customHeight="1" x14ac:dyDescent="0.35">
      <c r="B77" s="10"/>
      <c r="C77" s="282"/>
      <c r="D77" s="9" t="s">
        <v>126</v>
      </c>
      <c r="E77" s="233" t="s">
        <v>127</v>
      </c>
      <c r="F77" s="342"/>
      <c r="G77" s="333">
        <v>0.95</v>
      </c>
      <c r="H77" s="336">
        <v>0.95</v>
      </c>
      <c r="I77" s="374">
        <f>5478/4737</f>
        <v>1.1564281190626979</v>
      </c>
      <c r="J77" s="248">
        <f>IFERROR(IF(I77="","N/A",I77/H77),"N/A")</f>
        <v>1.2172927569081031</v>
      </c>
      <c r="K77" s="251">
        <v>0.95</v>
      </c>
      <c r="L77" s="341">
        <f>6555/8169</f>
        <v>0.80242379728240909</v>
      </c>
      <c r="M77" s="248">
        <f>IFERROR(IF(L77="","N/A",L77/K77),"N/A")</f>
        <v>0.84465662871832536</v>
      </c>
      <c r="N77" s="251">
        <v>0.95</v>
      </c>
      <c r="O77" s="331"/>
      <c r="P77" s="248" t="str">
        <f>IFERROR(IF(O77="","N/A",O77/N77),"N/A")</f>
        <v>N/A</v>
      </c>
      <c r="Q77" s="251">
        <v>0.95</v>
      </c>
      <c r="R77" s="331"/>
      <c r="S77" s="248" t="str">
        <f>IFERROR(IF(R77="","N/A",R77/Q77),"N/A")</f>
        <v>N/A</v>
      </c>
      <c r="T77" s="251">
        <v>0.95</v>
      </c>
      <c r="U77" s="331"/>
      <c r="V77" s="338" t="str">
        <f>IFERROR(IF(U77="","N/A",U77/T77),"N/A")</f>
        <v>N/A</v>
      </c>
      <c r="W77" s="216">
        <v>0.95</v>
      </c>
      <c r="X77" s="216"/>
      <c r="Y77" s="216" t="str">
        <f>IFERROR(IF(X77="","N/A",X77/W77),"N/A")</f>
        <v>N/A</v>
      </c>
      <c r="Z77" s="216">
        <v>0.95</v>
      </c>
      <c r="AA77" s="216"/>
      <c r="AB77" s="216" t="str">
        <f>IFERROR(IF(AA77="","N/A",AA77/Z77),"N/A")</f>
        <v>N/A</v>
      </c>
      <c r="AC77" s="216">
        <v>0.95</v>
      </c>
      <c r="AD77" s="216"/>
      <c r="AE77" s="216" t="str">
        <f>IFERROR(IF(AD77="","N/A",AD77/AC77),"N/A")</f>
        <v>N/A</v>
      </c>
      <c r="AF77" s="216">
        <v>0.95</v>
      </c>
      <c r="AG77" s="216"/>
      <c r="AH77" s="216" t="str">
        <f>IFERROR(IF(AG77="","N/A",AG77/AF77),"N/A")</f>
        <v>N/A</v>
      </c>
      <c r="AI77" s="216">
        <v>0.95</v>
      </c>
      <c r="AJ77" s="216"/>
      <c r="AK77" s="216" t="str">
        <f>IFERROR(IF(AJ77="","N/A",AJ77/AI77),"N/A")</f>
        <v>N/A</v>
      </c>
      <c r="AL77" s="216">
        <v>0.95</v>
      </c>
      <c r="AM77" s="216"/>
      <c r="AN77" s="216" t="str">
        <f>IFERROR(IF(AM77="","N/A",AM77/AL77),"N/A")</f>
        <v>N/A</v>
      </c>
      <c r="AO77" s="216">
        <v>0.95</v>
      </c>
      <c r="AP77" s="216"/>
      <c r="AQ77" s="216" t="str">
        <f>IFERROR(IF(AP77="","N/A",AP77/AO77),"N/A")</f>
        <v>N/A</v>
      </c>
      <c r="AR77" s="280"/>
      <c r="AS77" s="280"/>
    </row>
    <row r="78" spans="2:45" ht="14.25" customHeight="1" x14ac:dyDescent="0.35">
      <c r="B78" s="10"/>
      <c r="C78" s="282"/>
      <c r="D78" s="9" t="s">
        <v>128</v>
      </c>
      <c r="E78" s="234"/>
      <c r="F78" s="342"/>
      <c r="G78" s="334"/>
      <c r="H78" s="217"/>
      <c r="I78" s="375"/>
      <c r="J78" s="249"/>
      <c r="K78" s="252"/>
      <c r="L78" s="341"/>
      <c r="M78" s="249"/>
      <c r="N78" s="252"/>
      <c r="O78" s="331"/>
      <c r="P78" s="249"/>
      <c r="Q78" s="252"/>
      <c r="R78" s="331"/>
      <c r="S78" s="249"/>
      <c r="T78" s="252"/>
      <c r="U78" s="331"/>
      <c r="V78" s="339"/>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80"/>
      <c r="AS78" s="280"/>
    </row>
    <row r="79" spans="2:45" ht="14.25" customHeight="1" x14ac:dyDescent="0.35">
      <c r="B79" s="10"/>
      <c r="C79" s="282"/>
      <c r="D79" s="9" t="s">
        <v>129</v>
      </c>
      <c r="E79" s="234"/>
      <c r="F79" s="342"/>
      <c r="G79" s="334"/>
      <c r="H79" s="217"/>
      <c r="I79" s="375"/>
      <c r="J79" s="249"/>
      <c r="K79" s="252"/>
      <c r="L79" s="341"/>
      <c r="M79" s="249"/>
      <c r="N79" s="252"/>
      <c r="O79" s="331"/>
      <c r="P79" s="249"/>
      <c r="Q79" s="252"/>
      <c r="R79" s="331"/>
      <c r="S79" s="249"/>
      <c r="T79" s="252"/>
      <c r="U79" s="331"/>
      <c r="V79" s="339"/>
      <c r="W79" s="217"/>
      <c r="X79" s="217"/>
      <c r="Y79" s="217"/>
      <c r="Z79" s="217"/>
      <c r="AA79" s="217"/>
      <c r="AB79" s="217"/>
      <c r="AC79" s="217"/>
      <c r="AD79" s="217"/>
      <c r="AE79" s="217"/>
      <c r="AF79" s="217"/>
      <c r="AG79" s="217"/>
      <c r="AH79" s="217"/>
      <c r="AI79" s="217"/>
      <c r="AJ79" s="217"/>
      <c r="AK79" s="217"/>
      <c r="AL79" s="217"/>
      <c r="AM79" s="217"/>
      <c r="AN79" s="217"/>
      <c r="AO79" s="217"/>
      <c r="AP79" s="217"/>
      <c r="AQ79" s="217"/>
      <c r="AR79" s="280"/>
      <c r="AS79" s="280"/>
    </row>
    <row r="80" spans="2:45" ht="17.25" customHeight="1" x14ac:dyDescent="0.35">
      <c r="B80" s="10"/>
      <c r="C80" s="282"/>
      <c r="D80" s="9" t="s">
        <v>130</v>
      </c>
      <c r="E80" s="235"/>
      <c r="F80" s="343"/>
      <c r="G80" s="335"/>
      <c r="H80" s="337"/>
      <c r="I80" s="376"/>
      <c r="J80" s="250"/>
      <c r="K80" s="253"/>
      <c r="L80" s="341"/>
      <c r="M80" s="250"/>
      <c r="N80" s="253"/>
      <c r="O80" s="331"/>
      <c r="P80" s="250"/>
      <c r="Q80" s="253"/>
      <c r="R80" s="331"/>
      <c r="S80" s="250"/>
      <c r="T80" s="253"/>
      <c r="U80" s="331"/>
      <c r="V80" s="340"/>
      <c r="W80" s="217"/>
      <c r="X80" s="218"/>
      <c r="Y80" s="218"/>
      <c r="Z80" s="217"/>
      <c r="AA80" s="218"/>
      <c r="AB80" s="218"/>
      <c r="AC80" s="217"/>
      <c r="AD80" s="218"/>
      <c r="AE80" s="218"/>
      <c r="AF80" s="217"/>
      <c r="AG80" s="218"/>
      <c r="AH80" s="218"/>
      <c r="AI80" s="217"/>
      <c r="AJ80" s="218"/>
      <c r="AK80" s="218"/>
      <c r="AL80" s="217"/>
      <c r="AM80" s="218"/>
      <c r="AN80" s="218"/>
      <c r="AO80" s="217"/>
      <c r="AP80" s="218"/>
      <c r="AQ80" s="218"/>
      <c r="AR80" s="280"/>
      <c r="AS80" s="280"/>
    </row>
    <row r="81" spans="2:45" ht="14.25" customHeight="1" x14ac:dyDescent="0.35">
      <c r="B81" s="306"/>
      <c r="C81" s="270" t="s">
        <v>131</v>
      </c>
      <c r="D81" s="270"/>
      <c r="E81" s="240" t="s">
        <v>132</v>
      </c>
      <c r="F81" s="346" t="s">
        <v>133</v>
      </c>
      <c r="G81" s="227">
        <v>12</v>
      </c>
      <c r="H81" s="246">
        <v>1</v>
      </c>
      <c r="I81" s="246">
        <v>1</v>
      </c>
      <c r="J81" s="264">
        <f>IFERROR(IF(I81="","N/A",I81/H81),"N/A")</f>
        <v>1</v>
      </c>
      <c r="K81" s="246">
        <v>1</v>
      </c>
      <c r="L81" s="246">
        <v>1</v>
      </c>
      <c r="M81" s="260">
        <f>IFERROR(IF(L81="","N/A",L81/K81),"N/A")</f>
        <v>1</v>
      </c>
      <c r="N81" s="246">
        <v>1</v>
      </c>
      <c r="O81" s="358"/>
      <c r="P81" s="260" t="str">
        <f>IFERROR(IF(O81="","N/A",O81/N81),"N/A")</f>
        <v>N/A</v>
      </c>
      <c r="Q81" s="246">
        <v>1</v>
      </c>
      <c r="R81" s="246"/>
      <c r="S81" s="260" t="str">
        <f>IFERROR(IF(R81="","N/A",R81/Q81),"N/A")</f>
        <v>N/A</v>
      </c>
      <c r="T81" s="246">
        <v>1</v>
      </c>
      <c r="U81" s="246"/>
      <c r="V81" s="260" t="str">
        <f>IFERROR(IF(U81="","N/A",U81/T81),"N/A")</f>
        <v>N/A</v>
      </c>
      <c r="W81" s="247">
        <v>1</v>
      </c>
      <c r="X81" s="247"/>
      <c r="Y81" s="247" t="str">
        <f>IFERROR(IF(X81="","N/A",X81/W81),"N/A")</f>
        <v>N/A</v>
      </c>
      <c r="Z81" s="247">
        <v>1</v>
      </c>
      <c r="AA81" s="247"/>
      <c r="AB81" s="247" t="str">
        <f>IFERROR(IF(AA81="","N/A",AA81/Z81),"N/A")</f>
        <v>N/A</v>
      </c>
      <c r="AC81" s="247">
        <v>1</v>
      </c>
      <c r="AD81" s="247"/>
      <c r="AE81" s="247" t="str">
        <f>IFERROR(IF(AD81="","N/A",AD81/AC81),"N/A")</f>
        <v>N/A</v>
      </c>
      <c r="AF81" s="247">
        <v>1</v>
      </c>
      <c r="AG81" s="247"/>
      <c r="AH81" s="247" t="str">
        <f>IFERROR(IF(AG81="","N/A",AG81/AF81),"N/A")</f>
        <v>N/A</v>
      </c>
      <c r="AI81" s="247">
        <v>1</v>
      </c>
      <c r="AJ81" s="247"/>
      <c r="AK81" s="247" t="str">
        <f>IFERROR(IF(AJ81="","N/A",AJ81/AI81),"N/A")</f>
        <v>N/A</v>
      </c>
      <c r="AL81" s="247">
        <v>1</v>
      </c>
      <c r="AM81" s="247"/>
      <c r="AN81" s="247" t="str">
        <f>IFERROR(IF(AM81="","N/A",AM81/AL81),"N/A")</f>
        <v>N/A</v>
      </c>
      <c r="AO81" s="247">
        <v>1</v>
      </c>
      <c r="AP81" s="247"/>
      <c r="AQ81" s="247" t="str">
        <f>IFERROR(IF(AP81="","N/A",AP81/AO81),"N/A")</f>
        <v>N/A</v>
      </c>
      <c r="AR81" s="280" t="s">
        <v>134</v>
      </c>
      <c r="AS81" s="280" t="s">
        <v>135</v>
      </c>
    </row>
    <row r="82" spans="2:45" ht="65.25" customHeight="1" x14ac:dyDescent="0.35">
      <c r="B82" s="306"/>
      <c r="C82" s="281" t="s">
        <v>136</v>
      </c>
      <c r="D82" s="281"/>
      <c r="E82" s="241"/>
      <c r="F82" s="347"/>
      <c r="G82" s="348"/>
      <c r="H82" s="247"/>
      <c r="I82" s="247"/>
      <c r="J82" s="264"/>
      <c r="K82" s="247"/>
      <c r="L82" s="247"/>
      <c r="M82" s="260"/>
      <c r="N82" s="247"/>
      <c r="O82" s="359"/>
      <c r="P82" s="260"/>
      <c r="Q82" s="247"/>
      <c r="R82" s="247"/>
      <c r="S82" s="260"/>
      <c r="T82" s="247"/>
      <c r="U82" s="247"/>
      <c r="V82" s="260"/>
      <c r="W82" s="247"/>
      <c r="X82" s="247"/>
      <c r="Y82" s="247"/>
      <c r="Z82" s="247"/>
      <c r="AA82" s="247"/>
      <c r="AB82" s="247"/>
      <c r="AC82" s="247"/>
      <c r="AD82" s="247"/>
      <c r="AE82" s="247"/>
      <c r="AF82" s="247"/>
      <c r="AG82" s="247"/>
      <c r="AH82" s="247"/>
      <c r="AI82" s="247"/>
      <c r="AJ82" s="247"/>
      <c r="AK82" s="247"/>
      <c r="AL82" s="247"/>
      <c r="AM82" s="247"/>
      <c r="AN82" s="247"/>
      <c r="AO82" s="247"/>
      <c r="AP82" s="247"/>
      <c r="AQ82" s="247"/>
      <c r="AR82" s="280"/>
      <c r="AS82" s="280"/>
    </row>
    <row r="83" spans="2:45" ht="65.25" customHeight="1" x14ac:dyDescent="0.35">
      <c r="B83" s="8"/>
      <c r="C83" s="49" t="s">
        <v>34</v>
      </c>
      <c r="D83" s="23" t="s">
        <v>137</v>
      </c>
      <c r="E83" s="268"/>
      <c r="F83" s="347"/>
      <c r="G83" s="348"/>
      <c r="H83" s="247"/>
      <c r="I83" s="247"/>
      <c r="J83" s="264"/>
      <c r="K83" s="247"/>
      <c r="L83" s="247"/>
      <c r="M83" s="260"/>
      <c r="N83" s="247"/>
      <c r="O83" s="359"/>
      <c r="P83" s="260"/>
      <c r="Q83" s="247"/>
      <c r="R83" s="247"/>
      <c r="S83" s="260"/>
      <c r="T83" s="247"/>
      <c r="U83" s="247"/>
      <c r="V83" s="260"/>
      <c r="W83" s="247"/>
      <c r="X83" s="247"/>
      <c r="Y83" s="247"/>
      <c r="Z83" s="247"/>
      <c r="AA83" s="247"/>
      <c r="AB83" s="247"/>
      <c r="AC83" s="247"/>
      <c r="AD83" s="247"/>
      <c r="AE83" s="247"/>
      <c r="AF83" s="247"/>
      <c r="AG83" s="247"/>
      <c r="AH83" s="247"/>
      <c r="AI83" s="247"/>
      <c r="AJ83" s="247"/>
      <c r="AK83" s="247"/>
      <c r="AL83" s="247"/>
      <c r="AM83" s="247"/>
      <c r="AN83" s="247"/>
      <c r="AO83" s="247"/>
      <c r="AP83" s="247"/>
      <c r="AQ83" s="247"/>
      <c r="AR83" s="280"/>
      <c r="AS83" s="280"/>
    </row>
    <row r="84" spans="2:45" ht="34.5" customHeight="1" x14ac:dyDescent="0.35">
      <c r="B84" s="8"/>
      <c r="C84" s="282" t="s">
        <v>36</v>
      </c>
      <c r="D84" s="9" t="s">
        <v>138</v>
      </c>
      <c r="E84" s="369" t="s">
        <v>139</v>
      </c>
      <c r="F84" s="347"/>
      <c r="G84" s="348"/>
      <c r="H84" s="247"/>
      <c r="I84" s="247"/>
      <c r="J84" s="264"/>
      <c r="K84" s="247"/>
      <c r="L84" s="247"/>
      <c r="M84" s="260"/>
      <c r="N84" s="247"/>
      <c r="O84" s="359"/>
      <c r="P84" s="260"/>
      <c r="Q84" s="247"/>
      <c r="R84" s="247"/>
      <c r="S84" s="260"/>
      <c r="T84" s="247"/>
      <c r="U84" s="247"/>
      <c r="V84" s="260"/>
      <c r="W84" s="247"/>
      <c r="X84" s="247"/>
      <c r="Y84" s="247"/>
      <c r="Z84" s="247"/>
      <c r="AA84" s="247"/>
      <c r="AB84" s="247"/>
      <c r="AC84" s="247"/>
      <c r="AD84" s="247"/>
      <c r="AE84" s="247"/>
      <c r="AF84" s="247"/>
      <c r="AG84" s="247"/>
      <c r="AH84" s="247"/>
      <c r="AI84" s="247"/>
      <c r="AJ84" s="247"/>
      <c r="AK84" s="247"/>
      <c r="AL84" s="247"/>
      <c r="AM84" s="247"/>
      <c r="AN84" s="247"/>
      <c r="AO84" s="247"/>
      <c r="AP84" s="247"/>
      <c r="AQ84" s="247"/>
      <c r="AR84" s="280"/>
      <c r="AS84" s="280"/>
    </row>
    <row r="85" spans="2:45" ht="34.5" customHeight="1" x14ac:dyDescent="0.35">
      <c r="B85" s="8"/>
      <c r="C85" s="282"/>
      <c r="D85" s="9" t="s">
        <v>140</v>
      </c>
      <c r="E85" s="370"/>
      <c r="F85" s="347"/>
      <c r="G85" s="348"/>
      <c r="H85" s="247"/>
      <c r="I85" s="247"/>
      <c r="J85" s="264"/>
      <c r="K85" s="247"/>
      <c r="L85" s="247"/>
      <c r="M85" s="260"/>
      <c r="N85" s="247"/>
      <c r="O85" s="359"/>
      <c r="P85" s="260"/>
      <c r="Q85" s="247"/>
      <c r="R85" s="247"/>
      <c r="S85" s="260"/>
      <c r="T85" s="247"/>
      <c r="U85" s="247"/>
      <c r="V85" s="260"/>
      <c r="W85" s="247"/>
      <c r="X85" s="247"/>
      <c r="Y85" s="247"/>
      <c r="Z85" s="247"/>
      <c r="AA85" s="247"/>
      <c r="AB85" s="247"/>
      <c r="AC85" s="247"/>
      <c r="AD85" s="247"/>
      <c r="AE85" s="247"/>
      <c r="AF85" s="247"/>
      <c r="AG85" s="247"/>
      <c r="AH85" s="247"/>
      <c r="AI85" s="247"/>
      <c r="AJ85" s="247"/>
      <c r="AK85" s="247"/>
      <c r="AL85" s="247"/>
      <c r="AM85" s="247"/>
      <c r="AN85" s="247"/>
      <c r="AO85" s="247"/>
      <c r="AP85" s="247"/>
      <c r="AQ85" s="247"/>
      <c r="AR85" s="280"/>
      <c r="AS85" s="280"/>
    </row>
    <row r="86" spans="2:45" ht="34.5" customHeight="1" x14ac:dyDescent="0.35">
      <c r="B86" s="8"/>
      <c r="C86" s="282"/>
      <c r="D86" s="9" t="s">
        <v>141</v>
      </c>
      <c r="E86" s="370"/>
      <c r="F86" s="347"/>
      <c r="G86" s="348"/>
      <c r="H86" s="247"/>
      <c r="I86" s="247"/>
      <c r="J86" s="264"/>
      <c r="K86" s="247"/>
      <c r="L86" s="247"/>
      <c r="M86" s="260"/>
      <c r="N86" s="247"/>
      <c r="O86" s="359"/>
      <c r="P86" s="260"/>
      <c r="Q86" s="247"/>
      <c r="R86" s="247"/>
      <c r="S86" s="260"/>
      <c r="T86" s="247"/>
      <c r="U86" s="247"/>
      <c r="V86" s="260"/>
      <c r="W86" s="247"/>
      <c r="X86" s="247"/>
      <c r="Y86" s="247"/>
      <c r="Z86" s="247"/>
      <c r="AA86" s="247"/>
      <c r="AB86" s="247"/>
      <c r="AC86" s="247"/>
      <c r="AD86" s="247"/>
      <c r="AE86" s="247"/>
      <c r="AF86" s="247"/>
      <c r="AG86" s="247"/>
      <c r="AH86" s="247"/>
      <c r="AI86" s="247"/>
      <c r="AJ86" s="247"/>
      <c r="AK86" s="247"/>
      <c r="AL86" s="247"/>
      <c r="AM86" s="247"/>
      <c r="AN86" s="247"/>
      <c r="AO86" s="247"/>
      <c r="AP86" s="247"/>
      <c r="AQ86" s="247"/>
      <c r="AR86" s="280"/>
      <c r="AS86" s="280"/>
    </row>
    <row r="87" spans="2:45" ht="24.75" customHeight="1" x14ac:dyDescent="0.35">
      <c r="B87" s="10"/>
      <c r="C87" s="282"/>
      <c r="D87" s="9" t="s">
        <v>142</v>
      </c>
      <c r="E87" s="371"/>
      <c r="F87" s="347"/>
      <c r="G87" s="348"/>
      <c r="H87" s="247"/>
      <c r="I87" s="247"/>
      <c r="J87" s="264"/>
      <c r="K87" s="247"/>
      <c r="L87" s="247"/>
      <c r="M87" s="260"/>
      <c r="N87" s="247"/>
      <c r="O87" s="359"/>
      <c r="P87" s="260"/>
      <c r="Q87" s="247"/>
      <c r="R87" s="247"/>
      <c r="S87" s="260"/>
      <c r="T87" s="247"/>
      <c r="U87" s="247"/>
      <c r="V87" s="260"/>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80"/>
      <c r="AS87" s="280"/>
    </row>
    <row r="88" spans="2:45" ht="14.25" customHeight="1" x14ac:dyDescent="0.35">
      <c r="B88" s="306"/>
      <c r="C88" s="270" t="s">
        <v>143</v>
      </c>
      <c r="D88" s="270"/>
      <c r="E88" s="233" t="s">
        <v>144</v>
      </c>
      <c r="F88" s="274" t="s">
        <v>145</v>
      </c>
      <c r="G88" s="350">
        <v>12</v>
      </c>
      <c r="H88" s="255">
        <v>1</v>
      </c>
      <c r="I88" s="255">
        <v>1</v>
      </c>
      <c r="J88" s="258">
        <f>IFERROR(IF(I88="","N/A",I88/H88),"N/A")</f>
        <v>1</v>
      </c>
      <c r="K88" s="255">
        <v>1</v>
      </c>
      <c r="L88" s="255">
        <v>1</v>
      </c>
      <c r="M88" s="258">
        <f>IFERROR(IF(L88="","N/A",L88/K88),"N/A")</f>
        <v>1</v>
      </c>
      <c r="N88" s="255">
        <v>1</v>
      </c>
      <c r="O88" s="265"/>
      <c r="P88" s="258" t="str">
        <f>IFERROR(IF(O88="","N/A",O88/N88),"N/A")</f>
        <v>N/A</v>
      </c>
      <c r="Q88" s="255">
        <v>1</v>
      </c>
      <c r="R88" s="240"/>
      <c r="S88" s="258" t="str">
        <f>IFERROR(IF(R88="","N/A",R88/Q88),"N/A")</f>
        <v>N/A</v>
      </c>
      <c r="T88" s="255">
        <v>1</v>
      </c>
      <c r="U88" s="255"/>
      <c r="V88" s="258" t="str">
        <f>IFERROR(IF(U88="","N/A",U88/T88),"N/A")</f>
        <v>N/A</v>
      </c>
      <c r="W88" s="255">
        <v>1</v>
      </c>
      <c r="X88" s="255"/>
      <c r="Y88" s="255" t="str">
        <f>IFERROR(IF(X88="","N/A",X88/W88),"N/A")</f>
        <v>N/A</v>
      </c>
      <c r="Z88" s="255">
        <v>1</v>
      </c>
      <c r="AA88" s="255"/>
      <c r="AB88" s="255" t="str">
        <f>IFERROR(IF(AA88="","N/A",AA88/Z88),"N/A")</f>
        <v>N/A</v>
      </c>
      <c r="AC88" s="255">
        <v>1</v>
      </c>
      <c r="AD88" s="255"/>
      <c r="AE88" s="255" t="str">
        <f>IFERROR(IF(AD88="","N/A",AD88/AC88),"N/A")</f>
        <v>N/A</v>
      </c>
      <c r="AF88" s="255">
        <v>1</v>
      </c>
      <c r="AG88" s="255"/>
      <c r="AH88" s="255" t="str">
        <f>IFERROR(IF(AG88="","N/A",AG88/AF88),"N/A")</f>
        <v>N/A</v>
      </c>
      <c r="AI88" s="255">
        <v>1</v>
      </c>
      <c r="AJ88" s="255"/>
      <c r="AK88" s="255" t="str">
        <f>IFERROR(IF(AJ88="","N/A",AJ88/AI88),"N/A")</f>
        <v>N/A</v>
      </c>
      <c r="AL88" s="255">
        <v>1</v>
      </c>
      <c r="AM88" s="255"/>
      <c r="AN88" s="255" t="str">
        <f>IFERROR(IF(AM88="","N/A",AM88/AL88),"N/A")</f>
        <v>N/A</v>
      </c>
      <c r="AO88" s="255">
        <v>1</v>
      </c>
      <c r="AP88" s="255"/>
      <c r="AQ88" s="255" t="str">
        <f>IFERROR(IF(AP88="","N/A",AP88/AO88),"N/A")</f>
        <v>N/A</v>
      </c>
      <c r="AR88" s="280" t="s">
        <v>134</v>
      </c>
      <c r="AS88" s="280"/>
    </row>
    <row r="89" spans="2:45" ht="53.25" customHeight="1" x14ac:dyDescent="0.35">
      <c r="B89" s="306"/>
      <c r="C89" s="281" t="s">
        <v>146</v>
      </c>
      <c r="D89" s="281"/>
      <c r="E89" s="235"/>
      <c r="F89" s="274"/>
      <c r="G89" s="351"/>
      <c r="H89" s="257"/>
      <c r="I89" s="257"/>
      <c r="J89" s="259"/>
      <c r="K89" s="257"/>
      <c r="L89" s="257"/>
      <c r="M89" s="259"/>
      <c r="N89" s="257"/>
      <c r="O89" s="267"/>
      <c r="P89" s="259"/>
      <c r="Q89" s="257"/>
      <c r="R89" s="268"/>
      <c r="S89" s="259"/>
      <c r="T89" s="257"/>
      <c r="U89" s="257"/>
      <c r="V89" s="259"/>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80"/>
      <c r="AS89" s="280"/>
    </row>
    <row r="90" spans="2:45" ht="53.25" customHeight="1" x14ac:dyDescent="0.35">
      <c r="B90" s="8"/>
      <c r="C90" s="53" t="s">
        <v>34</v>
      </c>
      <c r="D90" s="23"/>
      <c r="E90" s="62" t="s">
        <v>147</v>
      </c>
      <c r="F90" s="274"/>
      <c r="G90" s="38"/>
      <c r="H90" s="25"/>
      <c r="I90" s="25"/>
      <c r="J90" s="32"/>
      <c r="K90" s="25"/>
      <c r="L90" s="25"/>
      <c r="M90" s="32"/>
      <c r="N90" s="25"/>
      <c r="O90" s="30"/>
      <c r="P90" s="32"/>
      <c r="Q90" s="25"/>
      <c r="R90" s="40"/>
      <c r="S90" s="32"/>
      <c r="T90" s="25"/>
      <c r="U90" s="25"/>
      <c r="V90" s="32"/>
      <c r="W90" s="25"/>
      <c r="X90" s="25"/>
      <c r="Y90" s="25"/>
      <c r="Z90" s="25"/>
      <c r="AA90" s="25"/>
      <c r="AB90" s="25"/>
      <c r="AC90" s="25"/>
      <c r="AD90" s="25"/>
      <c r="AE90" s="25"/>
      <c r="AF90" s="25"/>
      <c r="AG90" s="25"/>
      <c r="AH90" s="25"/>
      <c r="AI90" s="25"/>
      <c r="AJ90" s="25"/>
      <c r="AK90" s="25"/>
      <c r="AL90" s="25"/>
      <c r="AM90" s="25"/>
      <c r="AN90" s="25"/>
      <c r="AO90" s="25"/>
      <c r="AP90" s="25"/>
      <c r="AQ90" s="25"/>
      <c r="AR90" s="280"/>
      <c r="AS90" s="280"/>
    </row>
    <row r="91" spans="2:45" ht="14.25" customHeight="1" x14ac:dyDescent="0.35">
      <c r="B91" s="8"/>
      <c r="C91" s="344" t="s">
        <v>36</v>
      </c>
      <c r="D91" s="9" t="s">
        <v>148</v>
      </c>
      <c r="E91" s="240" t="s">
        <v>149</v>
      </c>
      <c r="F91" s="274"/>
      <c r="G91" s="350">
        <v>12</v>
      </c>
      <c r="H91" s="255">
        <v>1</v>
      </c>
      <c r="I91" s="255">
        <v>1</v>
      </c>
      <c r="J91" s="258">
        <f>IFERROR(IF(I91="","N/A",I91/H91),"N/A")</f>
        <v>1</v>
      </c>
      <c r="K91" s="255">
        <v>1</v>
      </c>
      <c r="L91" s="255">
        <v>1</v>
      </c>
      <c r="M91" s="258">
        <f>IFERROR(IF(L91="","N/A",L91/K91),"N/A")</f>
        <v>1</v>
      </c>
      <c r="N91" s="255">
        <v>1</v>
      </c>
      <c r="O91" s="265"/>
      <c r="P91" s="258" t="str">
        <f>IFERROR(IF(O91="","N/A",O91/N91),"N/A")</f>
        <v>N/A</v>
      </c>
      <c r="Q91" s="255">
        <v>1</v>
      </c>
      <c r="R91" s="265"/>
      <c r="S91" s="265" t="str">
        <f>IFERROR(IF(R91="","N/A",R91/Q91),"N/A")</f>
        <v>N/A</v>
      </c>
      <c r="T91" s="255">
        <v>1</v>
      </c>
      <c r="U91" s="255"/>
      <c r="V91" s="255" t="str">
        <f>IFERROR(IF(U91="","N/A",U91/T91),"N/A")</f>
        <v>N/A</v>
      </c>
      <c r="W91" s="255">
        <v>1</v>
      </c>
      <c r="X91" s="255"/>
      <c r="Y91" s="255" t="str">
        <f>IFERROR(IF(X91="","N/A",X91/W91),"N/A")</f>
        <v>N/A</v>
      </c>
      <c r="Z91" s="255">
        <v>1</v>
      </c>
      <c r="AA91" s="255"/>
      <c r="AB91" s="255" t="str">
        <f>IFERROR(IF(AA91="","N/A",AA91/Z91),"N/A")</f>
        <v>N/A</v>
      </c>
      <c r="AC91" s="255">
        <v>1</v>
      </c>
      <c r="AD91" s="255"/>
      <c r="AE91" s="255" t="str">
        <f>IFERROR(IF(AD91="","N/A",AD91/AC91),"N/A")</f>
        <v>N/A</v>
      </c>
      <c r="AF91" s="255">
        <v>1</v>
      </c>
      <c r="AG91" s="255"/>
      <c r="AH91" s="255" t="str">
        <f>IFERROR(IF(AG91="","N/A",AG91/AF91),"N/A")</f>
        <v>N/A</v>
      </c>
      <c r="AI91" s="255">
        <v>1</v>
      </c>
      <c r="AJ91" s="255"/>
      <c r="AK91" s="255" t="str">
        <f>IFERROR(IF(AJ91="","N/A",AJ91/AI91),"N/A")</f>
        <v>N/A</v>
      </c>
      <c r="AL91" s="255">
        <v>1</v>
      </c>
      <c r="AM91" s="255"/>
      <c r="AN91" s="255" t="str">
        <f>IFERROR(IF(AM91="","N/A",AM91/AL91),"N/A")</f>
        <v>N/A</v>
      </c>
      <c r="AO91" s="255">
        <v>1</v>
      </c>
      <c r="AP91" s="255"/>
      <c r="AQ91" s="255" t="str">
        <f>IFERROR(IF(AP91="","N/A",AP91/AO91),"N/A")</f>
        <v>N/A</v>
      </c>
      <c r="AR91" s="280"/>
      <c r="AS91" s="280"/>
    </row>
    <row r="92" spans="2:45" ht="14.25" customHeight="1" x14ac:dyDescent="0.35">
      <c r="B92" s="10"/>
      <c r="C92" s="345"/>
      <c r="D92" s="9" t="s">
        <v>150</v>
      </c>
      <c r="E92" s="241"/>
      <c r="F92" s="274"/>
      <c r="G92" s="352"/>
      <c r="H92" s="256"/>
      <c r="I92" s="256"/>
      <c r="J92" s="261"/>
      <c r="K92" s="256"/>
      <c r="L92" s="256"/>
      <c r="M92" s="261"/>
      <c r="N92" s="256"/>
      <c r="O92" s="266"/>
      <c r="P92" s="261"/>
      <c r="Q92" s="256"/>
      <c r="R92" s="266"/>
      <c r="S92" s="266"/>
      <c r="T92" s="256"/>
      <c r="U92" s="256"/>
      <c r="V92" s="256"/>
      <c r="W92" s="256"/>
      <c r="X92" s="256"/>
      <c r="Y92" s="256"/>
      <c r="Z92" s="256"/>
      <c r="AA92" s="256"/>
      <c r="AB92" s="256"/>
      <c r="AC92" s="256"/>
      <c r="AD92" s="256"/>
      <c r="AE92" s="256"/>
      <c r="AF92" s="256"/>
      <c r="AG92" s="256"/>
      <c r="AH92" s="256"/>
      <c r="AI92" s="256"/>
      <c r="AJ92" s="256"/>
      <c r="AK92" s="256"/>
      <c r="AL92" s="256"/>
      <c r="AM92" s="256"/>
      <c r="AN92" s="256"/>
      <c r="AO92" s="256"/>
      <c r="AP92" s="256"/>
      <c r="AQ92" s="256"/>
      <c r="AR92" s="280"/>
      <c r="AS92" s="280"/>
    </row>
    <row r="93" spans="2:45" ht="14.25" customHeight="1" x14ac:dyDescent="0.35">
      <c r="B93" s="10"/>
      <c r="C93" s="318"/>
      <c r="D93" s="17" t="s">
        <v>151</v>
      </c>
      <c r="E93" s="268"/>
      <c r="F93" s="274"/>
      <c r="G93" s="351"/>
      <c r="H93" s="257"/>
      <c r="I93" s="257"/>
      <c r="J93" s="259"/>
      <c r="K93" s="257"/>
      <c r="L93" s="257"/>
      <c r="M93" s="259"/>
      <c r="N93" s="257"/>
      <c r="O93" s="267"/>
      <c r="P93" s="259"/>
      <c r="Q93" s="257"/>
      <c r="R93" s="267"/>
      <c r="S93" s="26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80"/>
      <c r="AS93" s="280"/>
    </row>
    <row r="94" spans="2:45" ht="14.25" customHeight="1" x14ac:dyDescent="0.35">
      <c r="B94" s="10"/>
      <c r="C94" s="39"/>
      <c r="D94" s="17"/>
      <c r="E94" s="372" t="s">
        <v>152</v>
      </c>
      <c r="F94" s="64"/>
      <c r="G94" s="37"/>
      <c r="H94" s="26"/>
      <c r="I94" s="26"/>
      <c r="J94" s="27"/>
      <c r="K94" s="26"/>
      <c r="L94" s="26"/>
      <c r="M94" s="27"/>
      <c r="N94" s="26"/>
      <c r="O94" s="31"/>
      <c r="P94" s="27"/>
      <c r="Q94" s="26"/>
      <c r="R94" s="31"/>
      <c r="S94" s="31"/>
      <c r="T94" s="26"/>
      <c r="U94" s="26"/>
      <c r="V94" s="26"/>
      <c r="W94" s="26"/>
      <c r="X94" s="26"/>
      <c r="Y94" s="26"/>
      <c r="Z94" s="26"/>
      <c r="AA94" s="26"/>
      <c r="AB94" s="26"/>
      <c r="AC94" s="26"/>
      <c r="AD94" s="26"/>
      <c r="AE94" s="26"/>
      <c r="AF94" s="26"/>
      <c r="AG94" s="26"/>
      <c r="AH94" s="26"/>
      <c r="AI94" s="26"/>
      <c r="AJ94" s="26"/>
      <c r="AK94" s="26"/>
      <c r="AL94" s="26"/>
      <c r="AM94" s="26"/>
      <c r="AN94" s="26"/>
      <c r="AO94" s="26"/>
      <c r="AP94" s="26"/>
      <c r="AQ94" s="26"/>
      <c r="AR94" s="9"/>
      <c r="AS94" s="9"/>
    </row>
    <row r="95" spans="2:45" ht="14.25" customHeight="1" x14ac:dyDescent="0.35">
      <c r="B95" s="10"/>
      <c r="C95" s="39"/>
      <c r="D95" s="17"/>
      <c r="E95" s="373"/>
      <c r="F95" s="64"/>
      <c r="G95" s="37"/>
      <c r="H95" s="26"/>
      <c r="I95" s="26"/>
      <c r="J95" s="27"/>
      <c r="K95" s="26"/>
      <c r="L95" s="26"/>
      <c r="M95" s="27"/>
      <c r="N95" s="26"/>
      <c r="O95" s="31"/>
      <c r="P95" s="27"/>
      <c r="Q95" s="26"/>
      <c r="R95" s="31"/>
      <c r="S95" s="31"/>
      <c r="T95" s="2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9"/>
      <c r="AS95" s="9"/>
    </row>
    <row r="96" spans="2:45" ht="14.25" customHeight="1" x14ac:dyDescent="0.35">
      <c r="B96" s="306"/>
      <c r="C96" s="270" t="s">
        <v>153</v>
      </c>
      <c r="D96" s="270"/>
      <c r="E96" s="262" t="s">
        <v>154</v>
      </c>
      <c r="F96" s="274" t="s">
        <v>155</v>
      </c>
      <c r="G96" s="319">
        <v>1</v>
      </c>
      <c r="H96" s="260">
        <v>1</v>
      </c>
      <c r="I96" s="260">
        <f>232/232</f>
        <v>1</v>
      </c>
      <c r="J96" s="260">
        <f>IFERROR(IF(I96="","N/A",I96/H96),"N/A")</f>
        <v>1</v>
      </c>
      <c r="K96" s="260">
        <v>1</v>
      </c>
      <c r="L96" s="260">
        <f>183/183</f>
        <v>1</v>
      </c>
      <c r="M96" s="260">
        <f>IFERROR(IF(L96="","N/A",L96/K96),"N/A")</f>
        <v>1</v>
      </c>
      <c r="N96" s="260">
        <v>1</v>
      </c>
      <c r="O96" s="264"/>
      <c r="P96" s="260" t="str">
        <f>IFERROR(IF(O96="","N/A",O96/N96),"N/A")</f>
        <v>N/A</v>
      </c>
      <c r="Q96" s="260">
        <v>1</v>
      </c>
      <c r="R96" s="264"/>
      <c r="S96" s="260" t="str">
        <f>IFERROR(IF(R96="","N/A",R96/Q96),"N/A")</f>
        <v>N/A</v>
      </c>
      <c r="T96" s="260">
        <v>1</v>
      </c>
      <c r="U96" s="260"/>
      <c r="V96" s="260" t="str">
        <f>IFERROR(IF(U96="","N/A",U96/T96),"N/A")</f>
        <v>N/A</v>
      </c>
      <c r="W96" s="260">
        <v>1</v>
      </c>
      <c r="X96" s="260"/>
      <c r="Y96" s="260" t="str">
        <f>IFERROR(IF(X96="","N/A",X96/W96),"N/A")</f>
        <v>N/A</v>
      </c>
      <c r="Z96" s="260">
        <v>1</v>
      </c>
      <c r="AA96" s="260"/>
      <c r="AB96" s="260" t="str">
        <f>IFERROR(IF(AA96="","N/A",AA96/Z96),"N/A")</f>
        <v>N/A</v>
      </c>
      <c r="AC96" s="260">
        <v>1</v>
      </c>
      <c r="AD96" s="260"/>
      <c r="AE96" s="260" t="str">
        <f>IFERROR(IF(AD96="","N/A",AD96/AC96),"N/A")</f>
        <v>N/A</v>
      </c>
      <c r="AF96" s="260">
        <v>1</v>
      </c>
      <c r="AG96" s="260"/>
      <c r="AH96" s="260" t="str">
        <f>IFERROR(IF(AG96="","N/A",AG96/AF96),"N/A")</f>
        <v>N/A</v>
      </c>
      <c r="AI96" s="260">
        <v>1</v>
      </c>
      <c r="AJ96" s="260"/>
      <c r="AK96" s="260" t="str">
        <f>IFERROR(IF(AJ96="","N/A",AJ96/AI96),"N/A")</f>
        <v>N/A</v>
      </c>
      <c r="AL96" s="260">
        <v>1</v>
      </c>
      <c r="AM96" s="260"/>
      <c r="AN96" s="260" t="str">
        <f>IFERROR(IF(AM96="","N/A",AM96/AL96),"N/A")</f>
        <v>N/A</v>
      </c>
      <c r="AO96" s="260">
        <v>1</v>
      </c>
      <c r="AP96" s="260"/>
      <c r="AQ96" s="260" t="str">
        <f>IFERROR(IF(AP96="","N/A",AP96/AO96),"N/A")</f>
        <v>N/A</v>
      </c>
      <c r="AR96" s="280" t="s">
        <v>134</v>
      </c>
      <c r="AS96" s="280" t="s">
        <v>156</v>
      </c>
    </row>
    <row r="97" spans="2:45" ht="65.25" customHeight="1" x14ac:dyDescent="0.35">
      <c r="B97" s="306"/>
      <c r="C97" s="281" t="s">
        <v>157</v>
      </c>
      <c r="D97" s="281"/>
      <c r="E97" s="263"/>
      <c r="F97" s="274"/>
      <c r="G97" s="348"/>
      <c r="H97" s="247"/>
      <c r="I97" s="247"/>
      <c r="J97" s="247"/>
      <c r="K97" s="247"/>
      <c r="L97" s="247"/>
      <c r="M97" s="247"/>
      <c r="N97" s="247"/>
      <c r="O97" s="264"/>
      <c r="P97" s="247"/>
      <c r="Q97" s="247"/>
      <c r="R97" s="264"/>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80"/>
      <c r="AS97" s="280"/>
    </row>
    <row r="98" spans="2:45" ht="44.25" customHeight="1" x14ac:dyDescent="0.35">
      <c r="B98" s="8"/>
      <c r="C98" s="49" t="s">
        <v>34</v>
      </c>
      <c r="D98" s="23" t="s">
        <v>158</v>
      </c>
      <c r="E98" s="240" t="s">
        <v>159</v>
      </c>
      <c r="F98" s="274"/>
      <c r="G98" s="348"/>
      <c r="H98" s="247"/>
      <c r="I98" s="247"/>
      <c r="J98" s="247"/>
      <c r="K98" s="247"/>
      <c r="L98" s="247"/>
      <c r="M98" s="247"/>
      <c r="N98" s="247"/>
      <c r="O98" s="264"/>
      <c r="P98" s="247"/>
      <c r="Q98" s="247"/>
      <c r="R98" s="264"/>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80"/>
      <c r="AS98" s="280"/>
    </row>
    <row r="99" spans="2:45" ht="27" customHeight="1" x14ac:dyDescent="0.35">
      <c r="B99" s="8"/>
      <c r="C99" s="282" t="s">
        <v>36</v>
      </c>
      <c r="D99" s="20" t="s">
        <v>160</v>
      </c>
      <c r="E99" s="241"/>
      <c r="F99" s="274"/>
      <c r="G99" s="348"/>
      <c r="H99" s="247"/>
      <c r="I99" s="247"/>
      <c r="J99" s="247"/>
      <c r="K99" s="247"/>
      <c r="L99" s="247"/>
      <c r="M99" s="247"/>
      <c r="N99" s="247"/>
      <c r="O99" s="264"/>
      <c r="P99" s="247"/>
      <c r="Q99" s="247"/>
      <c r="R99" s="264"/>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80"/>
      <c r="AS99" s="280"/>
    </row>
    <row r="100" spans="2:45" ht="33.75" customHeight="1" x14ac:dyDescent="0.35">
      <c r="B100" s="10"/>
      <c r="C100" s="282"/>
      <c r="D100" s="9" t="s">
        <v>161</v>
      </c>
      <c r="E100" s="268"/>
      <c r="F100" s="274"/>
      <c r="G100" s="225"/>
      <c r="H100" s="349"/>
      <c r="I100" s="247"/>
      <c r="J100" s="247"/>
      <c r="K100" s="247"/>
      <c r="L100" s="247"/>
      <c r="M100" s="247"/>
      <c r="N100" s="349"/>
      <c r="O100" s="264"/>
      <c r="P100" s="247"/>
      <c r="Q100" s="349"/>
      <c r="R100" s="264"/>
      <c r="S100" s="247"/>
      <c r="T100" s="349"/>
      <c r="U100" s="247"/>
      <c r="V100" s="247"/>
      <c r="W100" s="349"/>
      <c r="X100" s="247"/>
      <c r="Y100" s="247"/>
      <c r="Z100" s="349"/>
      <c r="AA100" s="247"/>
      <c r="AB100" s="247"/>
      <c r="AC100" s="349"/>
      <c r="AD100" s="247"/>
      <c r="AE100" s="247"/>
      <c r="AF100" s="349"/>
      <c r="AG100" s="247"/>
      <c r="AH100" s="247"/>
      <c r="AI100" s="349"/>
      <c r="AJ100" s="247"/>
      <c r="AK100" s="247"/>
      <c r="AL100" s="349"/>
      <c r="AM100" s="247"/>
      <c r="AN100" s="247"/>
      <c r="AO100" s="349"/>
      <c r="AP100" s="247"/>
      <c r="AQ100" s="247"/>
      <c r="AR100" s="280"/>
      <c r="AS100" s="280"/>
    </row>
    <row r="101" spans="2:45" ht="27.75" customHeight="1" x14ac:dyDescent="0.35">
      <c r="C101" s="270" t="s">
        <v>162</v>
      </c>
      <c r="D101" s="270"/>
      <c r="E101" s="240" t="s">
        <v>163</v>
      </c>
      <c r="F101" s="342" t="s">
        <v>164</v>
      </c>
      <c r="G101" s="353">
        <v>1</v>
      </c>
      <c r="H101" s="245">
        <v>1</v>
      </c>
      <c r="I101" s="245">
        <f>68/68</f>
        <v>1</v>
      </c>
      <c r="J101" s="245">
        <f>IFERROR(IF(I101="","N/A",I101/H101),"N/A")</f>
        <v>1</v>
      </c>
      <c r="K101" s="245">
        <v>1</v>
      </c>
      <c r="L101" s="245">
        <f>42/42</f>
        <v>1</v>
      </c>
      <c r="M101" s="245">
        <f>IFERROR(IF(L101="","N/A",L101/K101),"N/A")</f>
        <v>1</v>
      </c>
      <c r="N101" s="245">
        <v>1</v>
      </c>
      <c r="O101" s="356"/>
      <c r="P101" s="245" t="str">
        <f>IFERROR(IF(O101="","N/A",O101/N101),"N/A")</f>
        <v>N/A</v>
      </c>
      <c r="Q101" s="245">
        <v>1</v>
      </c>
      <c r="R101" s="356"/>
      <c r="S101" s="245" t="str">
        <f>IFERROR(IF(R101="","N/A",R101/Q101),"N/A")</f>
        <v>N/A</v>
      </c>
      <c r="T101" s="245">
        <v>1</v>
      </c>
      <c r="U101" s="245"/>
      <c r="V101" s="245" t="str">
        <f>IFERROR(IF(U101="","N/A",U101/T101),"N/A")</f>
        <v>N/A</v>
      </c>
      <c r="W101" s="245">
        <v>1</v>
      </c>
      <c r="X101" s="245"/>
      <c r="Y101" s="245" t="str">
        <f>IFERROR(IF(X101="","N/A",X101/W101),"N/A")</f>
        <v>N/A</v>
      </c>
      <c r="Z101" s="245">
        <v>1</v>
      </c>
      <c r="AA101" s="245"/>
      <c r="AB101" s="245" t="str">
        <f>IFERROR(IF(AA101="","N/A",AA101/Z101),"N/A")</f>
        <v>N/A</v>
      </c>
      <c r="AC101" s="245">
        <v>1</v>
      </c>
      <c r="AD101" s="245"/>
      <c r="AE101" s="245" t="str">
        <f>IFERROR(IF(AD101="","N/A",AD101/AC101),"N/A")</f>
        <v>N/A</v>
      </c>
      <c r="AF101" s="245">
        <v>1</v>
      </c>
      <c r="AG101" s="245"/>
      <c r="AH101" s="245" t="str">
        <f>IFERROR(IF(AG101="","N/A",AG101/AF101),"N/A")</f>
        <v>N/A</v>
      </c>
      <c r="AI101" s="245">
        <v>1</v>
      </c>
      <c r="AJ101" s="245"/>
      <c r="AK101" s="245" t="str">
        <f>IFERROR(IF(AJ101="","N/A",AJ101/AI101),"N/A")</f>
        <v>N/A</v>
      </c>
      <c r="AL101" s="245">
        <v>1</v>
      </c>
      <c r="AM101" s="245"/>
      <c r="AN101" s="245" t="str">
        <f>IFERROR(IF(AM101="","N/A",AM101/AL101),"N/A")</f>
        <v>N/A</v>
      </c>
      <c r="AO101" s="245">
        <v>1</v>
      </c>
      <c r="AP101" s="245"/>
      <c r="AQ101" s="245" t="str">
        <f>IFERROR(IF(AP101="","N/A",AP101/AO101),"N/A")</f>
        <v>N/A</v>
      </c>
      <c r="AR101" s="280" t="s">
        <v>165</v>
      </c>
      <c r="AS101" s="280" t="s">
        <v>166</v>
      </c>
    </row>
    <row r="102" spans="2:45" ht="123.75" customHeight="1" x14ac:dyDescent="0.35">
      <c r="C102" s="281" t="s">
        <v>167</v>
      </c>
      <c r="D102" s="281"/>
      <c r="E102" s="241"/>
      <c r="F102" s="342"/>
      <c r="G102" s="353"/>
      <c r="H102" s="245"/>
      <c r="I102" s="245"/>
      <c r="J102" s="245"/>
      <c r="K102" s="245"/>
      <c r="L102" s="245"/>
      <c r="M102" s="245"/>
      <c r="N102" s="245"/>
      <c r="O102" s="356"/>
      <c r="P102" s="245"/>
      <c r="Q102" s="245"/>
      <c r="R102" s="356"/>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80"/>
      <c r="AS102" s="280"/>
    </row>
    <row r="103" spans="2:45" ht="123.75" customHeight="1" x14ac:dyDescent="0.35">
      <c r="C103" s="49" t="s">
        <v>34</v>
      </c>
      <c r="D103" s="47" t="s">
        <v>168</v>
      </c>
      <c r="E103" s="241"/>
      <c r="F103" s="342"/>
      <c r="G103" s="36"/>
      <c r="H103" s="22"/>
      <c r="I103" s="22"/>
      <c r="J103" s="22"/>
      <c r="K103" s="22"/>
      <c r="L103" s="22"/>
      <c r="M103" s="22"/>
      <c r="N103" s="22"/>
      <c r="O103" s="33"/>
      <c r="P103" s="22"/>
      <c r="Q103" s="22"/>
      <c r="R103" s="33"/>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80"/>
      <c r="AS103" s="280"/>
    </row>
    <row r="104" spans="2:45" ht="75" customHeight="1" x14ac:dyDescent="0.3">
      <c r="C104" s="232" t="s">
        <v>36</v>
      </c>
      <c r="D104" s="21" t="s">
        <v>169</v>
      </c>
      <c r="E104" s="234" t="s">
        <v>170</v>
      </c>
      <c r="F104" s="342"/>
      <c r="G104" s="353">
        <v>1</v>
      </c>
      <c r="H104" s="245">
        <v>1</v>
      </c>
      <c r="I104" s="245">
        <f>6/6</f>
        <v>1</v>
      </c>
      <c r="J104" s="245">
        <f>IFERROR(IF(I104="","N/A",I104/H104),"N/A")</f>
        <v>1</v>
      </c>
      <c r="K104" s="245"/>
      <c r="L104" s="357"/>
      <c r="M104" s="245" t="str">
        <f>IFERROR(IF(L104="","N/A",L104/K104),"N/A")</f>
        <v>N/A</v>
      </c>
      <c r="N104" s="245">
        <v>1</v>
      </c>
      <c r="O104" s="356"/>
      <c r="P104" s="245" t="str">
        <f>IFERROR(IF(O104="","N/A",O104/N104),"N/A")</f>
        <v>N/A</v>
      </c>
      <c r="Q104" s="245">
        <v>1</v>
      </c>
      <c r="R104" s="356"/>
      <c r="S104" s="245" t="str">
        <f>IFERROR(IF(R104="","N/A",R104/Q104),"N/A")</f>
        <v>N/A</v>
      </c>
      <c r="T104" s="245">
        <v>1</v>
      </c>
      <c r="U104" s="245"/>
      <c r="V104" s="245" t="str">
        <f>IFERROR(IF(U104="","N/A",U104/T104),"N/A")</f>
        <v>N/A</v>
      </c>
      <c r="W104" s="245">
        <v>1</v>
      </c>
      <c r="X104" s="245"/>
      <c r="Y104" s="245" t="str">
        <f>IFERROR(IF(X104="","N/A",X104/W104),"N/A")</f>
        <v>N/A</v>
      </c>
      <c r="Z104" s="245">
        <v>1</v>
      </c>
      <c r="AA104" s="245"/>
      <c r="AB104" s="245" t="str">
        <f>IFERROR(IF(AA104="","N/A",AA104/Z104),"N/A")</f>
        <v>N/A</v>
      </c>
      <c r="AC104" s="245">
        <v>1</v>
      </c>
      <c r="AD104" s="245"/>
      <c r="AE104" s="245" t="str">
        <f>IFERROR(IF(AD104="","N/A",AD104/AC104),"N/A")</f>
        <v>N/A</v>
      </c>
      <c r="AF104" s="245">
        <v>1</v>
      </c>
      <c r="AG104" s="245"/>
      <c r="AH104" s="245" t="str">
        <f>IFERROR(IF(AG104="","N/A",AG104/AF104),"N/A")</f>
        <v>N/A</v>
      </c>
      <c r="AI104" s="245">
        <v>1</v>
      </c>
      <c r="AJ104" s="245"/>
      <c r="AK104" s="245" t="str">
        <f>IFERROR(IF(AJ104="","N/A",AJ104/AI104),"N/A")</f>
        <v>N/A</v>
      </c>
      <c r="AL104" s="245">
        <v>1</v>
      </c>
      <c r="AM104" s="245"/>
      <c r="AN104" s="245" t="str">
        <f>IFERROR(IF(AM104="","N/A",AM104/AL104),"N/A")</f>
        <v>N/A</v>
      </c>
      <c r="AO104" s="245">
        <v>1</v>
      </c>
      <c r="AP104" s="245"/>
      <c r="AQ104" s="245" t="str">
        <f>IFERROR(IF(AP104="","N/A",AP104/AO104),"N/A")</f>
        <v>N/A</v>
      </c>
      <c r="AR104" s="280"/>
      <c r="AS104" s="280"/>
    </row>
    <row r="105" spans="2:45" ht="57.75" customHeight="1" x14ac:dyDescent="0.3">
      <c r="C105" s="232"/>
      <c r="D105" s="21" t="s">
        <v>171</v>
      </c>
      <c r="E105" s="235"/>
      <c r="F105" s="342"/>
      <c r="G105" s="353"/>
      <c r="H105" s="245"/>
      <c r="I105" s="245"/>
      <c r="J105" s="245"/>
      <c r="K105" s="245"/>
      <c r="L105" s="357"/>
      <c r="M105" s="245"/>
      <c r="N105" s="245"/>
      <c r="O105" s="356"/>
      <c r="P105" s="245"/>
      <c r="Q105" s="245"/>
      <c r="R105" s="356"/>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80"/>
      <c r="AS105" s="280"/>
    </row>
    <row r="106" spans="2:45" ht="48.75" customHeight="1" x14ac:dyDescent="0.3">
      <c r="C106" s="232"/>
      <c r="D106" s="21" t="s">
        <v>172</v>
      </c>
      <c r="E106" s="233" t="s">
        <v>173</v>
      </c>
      <c r="F106" s="342"/>
      <c r="G106" s="353">
        <v>1</v>
      </c>
      <c r="H106" s="245">
        <v>1</v>
      </c>
      <c r="I106" s="245">
        <f>61/61</f>
        <v>1</v>
      </c>
      <c r="J106" s="245">
        <f>IFERROR(IF(I106="","N/A",I106/H106),"N/A")</f>
        <v>1</v>
      </c>
      <c r="K106" s="245">
        <v>1</v>
      </c>
      <c r="L106" s="245">
        <f>137/137</f>
        <v>1</v>
      </c>
      <c r="M106" s="245">
        <f>IFERROR(IF(L106="","N/A",L106/K106),"N/A")</f>
        <v>1</v>
      </c>
      <c r="N106" s="245">
        <v>1</v>
      </c>
      <c r="O106" s="356"/>
      <c r="P106" s="245" t="str">
        <f>IFERROR(IF(O106="","N/A",O106/N106),"N/A")</f>
        <v>N/A</v>
      </c>
      <c r="Q106" s="245">
        <v>1</v>
      </c>
      <c r="R106" s="356"/>
      <c r="S106" s="245" t="str">
        <f>IFERROR(IF(R106="","N/A",R106/Q106),"N/A")</f>
        <v>N/A</v>
      </c>
      <c r="T106" s="245">
        <v>1</v>
      </c>
      <c r="U106" s="245"/>
      <c r="V106" s="245" t="str">
        <f>IFERROR(IF(U106="","N/A",U106/T106),"N/A")</f>
        <v>N/A</v>
      </c>
      <c r="W106" s="245">
        <v>1</v>
      </c>
      <c r="X106" s="245"/>
      <c r="Y106" s="245" t="str">
        <f>IFERROR(IF(X106="","N/A",X106/W106),"N/A")</f>
        <v>N/A</v>
      </c>
      <c r="Z106" s="245">
        <v>1</v>
      </c>
      <c r="AA106" s="245"/>
      <c r="AB106" s="245" t="str">
        <f>IFERROR(IF(AA106="","N/A",AA106/Z106),"N/A")</f>
        <v>N/A</v>
      </c>
      <c r="AC106" s="245">
        <v>1</v>
      </c>
      <c r="AD106" s="245"/>
      <c r="AE106" s="245" t="str">
        <f>IFERROR(IF(AD106="","N/A",AD106/AC106),"N/A")</f>
        <v>N/A</v>
      </c>
      <c r="AF106" s="245">
        <v>1</v>
      </c>
      <c r="AG106" s="245"/>
      <c r="AH106" s="245" t="str">
        <f>IFERROR(IF(AG106="","N/A",AG106/AF106),"N/A")</f>
        <v>N/A</v>
      </c>
      <c r="AI106" s="245">
        <v>1</v>
      </c>
      <c r="AJ106" s="245"/>
      <c r="AK106" s="245" t="str">
        <f>IFERROR(IF(AJ106="","N/A",AJ106/AI106),"N/A")</f>
        <v>N/A</v>
      </c>
      <c r="AL106" s="245">
        <v>1</v>
      </c>
      <c r="AM106" s="245"/>
      <c r="AN106" s="245" t="str">
        <f>IFERROR(IF(AM106="","N/A",AM106/AL106),"N/A")</f>
        <v>N/A</v>
      </c>
      <c r="AO106" s="245">
        <v>1</v>
      </c>
      <c r="AP106" s="245"/>
      <c r="AQ106" s="245" t="str">
        <f>IFERROR(IF(AP106="","N/A",AP106/AO106),"N/A")</f>
        <v>N/A</v>
      </c>
      <c r="AR106" s="280"/>
      <c r="AS106" s="280"/>
    </row>
    <row r="107" spans="2:45" ht="60" customHeight="1" x14ac:dyDescent="0.3">
      <c r="C107" s="232"/>
      <c r="D107" s="21" t="s">
        <v>174</v>
      </c>
      <c r="E107" s="235"/>
      <c r="F107" s="342"/>
      <c r="G107" s="353"/>
      <c r="H107" s="245"/>
      <c r="I107" s="245"/>
      <c r="J107" s="245"/>
      <c r="K107" s="245"/>
      <c r="L107" s="245"/>
      <c r="M107" s="245"/>
      <c r="N107" s="245"/>
      <c r="O107" s="356"/>
      <c r="P107" s="245"/>
      <c r="Q107" s="245"/>
      <c r="R107" s="356"/>
      <c r="S107" s="245"/>
      <c r="T107" s="245"/>
      <c r="U107" s="245"/>
      <c r="V107" s="245"/>
      <c r="W107" s="245"/>
      <c r="X107" s="245"/>
      <c r="Y107" s="245"/>
      <c r="Z107" s="245"/>
      <c r="AA107" s="245"/>
      <c r="AB107" s="245"/>
      <c r="AC107" s="245"/>
      <c r="AD107" s="245"/>
      <c r="AE107" s="245"/>
      <c r="AF107" s="245"/>
      <c r="AG107" s="245"/>
      <c r="AH107" s="245"/>
      <c r="AI107" s="245"/>
      <c r="AJ107" s="245"/>
      <c r="AK107" s="245"/>
      <c r="AL107" s="245"/>
      <c r="AM107" s="245"/>
      <c r="AN107" s="245"/>
      <c r="AO107" s="245"/>
      <c r="AP107" s="245"/>
      <c r="AQ107" s="245"/>
      <c r="AR107" s="280"/>
      <c r="AS107" s="280"/>
    </row>
    <row r="108" spans="2:45" ht="15.75" customHeight="1" x14ac:dyDescent="0.35">
      <c r="C108" s="270" t="s">
        <v>175</v>
      </c>
      <c r="D108" s="270"/>
      <c r="E108" s="242" t="s">
        <v>176</v>
      </c>
      <c r="F108" s="274" t="s">
        <v>177</v>
      </c>
      <c r="G108" s="236">
        <v>1</v>
      </c>
      <c r="H108" s="216">
        <v>1</v>
      </c>
      <c r="I108" s="216">
        <f>208/208</f>
        <v>1</v>
      </c>
      <c r="J108" s="216">
        <f>IFERROR(IF(I108="","N/A",I108/H108),"N/A")</f>
        <v>1</v>
      </c>
      <c r="K108" s="216">
        <v>1</v>
      </c>
      <c r="L108" s="216">
        <f>222/222</f>
        <v>1</v>
      </c>
      <c r="M108" s="216">
        <f>IFERROR(IF(L108="","N/A",L108/K108),"N/A")</f>
        <v>1</v>
      </c>
      <c r="N108" s="216">
        <v>1</v>
      </c>
      <c r="O108" s="228"/>
      <c r="P108" s="216" t="str">
        <f>IFERROR(IF(O108="","N/A",O108/N108),"N/A")</f>
        <v>N/A</v>
      </c>
      <c r="Q108" s="216">
        <v>1</v>
      </c>
      <c r="R108" s="228"/>
      <c r="S108" s="216" t="str">
        <f>IFERROR(IF(R108="","N/A",R108/Q108),"N/A")</f>
        <v>N/A</v>
      </c>
      <c r="T108" s="216">
        <v>1</v>
      </c>
      <c r="U108" s="216"/>
      <c r="V108" s="216" t="str">
        <f>IFERROR(IF(U108="","N/A",U108/T108),"N/A")</f>
        <v>N/A</v>
      </c>
      <c r="W108" s="216">
        <v>1</v>
      </c>
      <c r="X108" s="216"/>
      <c r="Y108" s="216" t="str">
        <f>IFERROR(IF(X108="","N/A",X108/W108),"N/A")</f>
        <v>N/A</v>
      </c>
      <c r="Z108" s="216">
        <v>1</v>
      </c>
      <c r="AA108" s="216"/>
      <c r="AB108" s="216" t="str">
        <f>IFERROR(IF(AA108="","N/A",AA108/Z108),"N/A")</f>
        <v>N/A</v>
      </c>
      <c r="AC108" s="216">
        <v>1</v>
      </c>
      <c r="AD108" s="216"/>
      <c r="AE108" s="216" t="str">
        <f>IFERROR(IF(AD108="","N/A",AD108/AC108),"N/A")</f>
        <v>N/A</v>
      </c>
      <c r="AF108" s="216">
        <v>1</v>
      </c>
      <c r="AG108" s="216"/>
      <c r="AH108" s="216" t="str">
        <f>IFERROR(IF(AG108="","N/A",AG108/AF108),"N/A")</f>
        <v>N/A</v>
      </c>
      <c r="AI108" s="216">
        <v>1</v>
      </c>
      <c r="AJ108" s="216"/>
      <c r="AK108" s="216" t="str">
        <f>IFERROR(IF(AJ108="","N/A",AJ108/AI108),"N/A")</f>
        <v>N/A</v>
      </c>
      <c r="AL108" s="216">
        <v>1</v>
      </c>
      <c r="AM108" s="216"/>
      <c r="AN108" s="216" t="str">
        <f>IFERROR(IF(AM108="","N/A",AM108/AL108),"N/A")</f>
        <v>N/A</v>
      </c>
      <c r="AO108" s="216">
        <v>1</v>
      </c>
      <c r="AP108" s="216"/>
      <c r="AQ108" s="216" t="str">
        <f>IFERROR(IF(AP108="","N/A",AP108/AO108),"N/A")</f>
        <v>N/A</v>
      </c>
      <c r="AR108" s="280" t="s">
        <v>165</v>
      </c>
      <c r="AS108" s="280" t="s">
        <v>178</v>
      </c>
    </row>
    <row r="109" spans="2:45" ht="68.25" customHeight="1" x14ac:dyDescent="0.3">
      <c r="C109" s="354" t="s">
        <v>179</v>
      </c>
      <c r="D109" s="355"/>
      <c r="E109" s="243"/>
      <c r="F109" s="274"/>
      <c r="G109" s="238"/>
      <c r="H109" s="218"/>
      <c r="I109" s="218"/>
      <c r="J109" s="218"/>
      <c r="K109" s="218"/>
      <c r="L109" s="218"/>
      <c r="M109" s="218"/>
      <c r="N109" s="218"/>
      <c r="O109" s="229"/>
      <c r="P109" s="218"/>
      <c r="Q109" s="218"/>
      <c r="R109" s="229"/>
      <c r="S109" s="218"/>
      <c r="T109" s="218"/>
      <c r="U109" s="218"/>
      <c r="V109" s="218"/>
      <c r="W109" s="218"/>
      <c r="X109" s="218"/>
      <c r="Y109" s="218"/>
      <c r="Z109" s="218"/>
      <c r="AA109" s="218"/>
      <c r="AB109" s="218"/>
      <c r="AC109" s="218"/>
      <c r="AD109" s="218"/>
      <c r="AE109" s="218"/>
      <c r="AF109" s="218"/>
      <c r="AG109" s="218"/>
      <c r="AH109" s="218"/>
      <c r="AI109" s="218"/>
      <c r="AJ109" s="218"/>
      <c r="AK109" s="218"/>
      <c r="AL109" s="218"/>
      <c r="AM109" s="218"/>
      <c r="AN109" s="218"/>
      <c r="AO109" s="218"/>
      <c r="AP109" s="218"/>
      <c r="AQ109" s="218"/>
      <c r="AR109" s="280"/>
      <c r="AS109" s="280"/>
    </row>
    <row r="110" spans="2:45" ht="68.25" customHeight="1" x14ac:dyDescent="0.3">
      <c r="C110" s="48" t="s">
        <v>34</v>
      </c>
      <c r="D110" s="34" t="s">
        <v>180</v>
      </c>
      <c r="E110" s="244"/>
      <c r="F110" s="274"/>
      <c r="G110" s="29"/>
      <c r="H110" s="24"/>
      <c r="I110" s="24"/>
      <c r="J110" s="24"/>
      <c r="K110" s="24"/>
      <c r="L110" s="24"/>
      <c r="M110" s="24"/>
      <c r="N110" s="24"/>
      <c r="O110" s="28"/>
      <c r="P110" s="24"/>
      <c r="Q110" s="24"/>
      <c r="R110" s="28"/>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80"/>
      <c r="AS110" s="280"/>
    </row>
    <row r="111" spans="2:45" ht="16.5" customHeight="1" x14ac:dyDescent="0.3">
      <c r="C111" s="232" t="s">
        <v>36</v>
      </c>
      <c r="D111" s="21" t="s">
        <v>181</v>
      </c>
      <c r="E111" s="271" t="s">
        <v>182</v>
      </c>
      <c r="F111" s="274"/>
      <c r="G111" s="236">
        <v>0.95</v>
      </c>
      <c r="H111" s="216">
        <v>0.95</v>
      </c>
      <c r="I111" s="216">
        <f>17/18</f>
        <v>0.94444444444444442</v>
      </c>
      <c r="J111" s="216">
        <f>IFERROR(IF(I111="","N/A",I111/H111),"N/A")</f>
        <v>0.99415204678362579</v>
      </c>
      <c r="K111" s="216">
        <v>0.95</v>
      </c>
      <c r="L111" s="216">
        <f>12/13</f>
        <v>0.92307692307692313</v>
      </c>
      <c r="M111" s="216">
        <f>IFERROR(IF(L111="","N/A",L111/K111),"N/A")</f>
        <v>0.97165991902834015</v>
      </c>
      <c r="N111" s="216">
        <v>0.95</v>
      </c>
      <c r="O111" s="228"/>
      <c r="P111" s="216" t="str">
        <f>IFERROR(IF(O111="","N/A",O111/N111),"N/A")</f>
        <v>N/A</v>
      </c>
      <c r="Q111" s="216">
        <v>0.95</v>
      </c>
      <c r="R111" s="228"/>
      <c r="S111" s="216" t="str">
        <f>IFERROR(IF(R111="","N/A",R111/Q111),"N/A")</f>
        <v>N/A</v>
      </c>
      <c r="T111" s="216">
        <v>0.95</v>
      </c>
      <c r="U111" s="228"/>
      <c r="V111" s="216" t="str">
        <f>IFERROR(IF(U111="","N/A",U111/T111),"N/A")</f>
        <v>N/A</v>
      </c>
      <c r="W111" s="216">
        <v>0.95</v>
      </c>
      <c r="X111" s="216"/>
      <c r="Y111" s="216" t="str">
        <f>IFERROR(IF(X111="","N/A",X111/W111),"N/A")</f>
        <v>N/A</v>
      </c>
      <c r="Z111" s="216">
        <v>0.95</v>
      </c>
      <c r="AA111" s="216"/>
      <c r="AB111" s="216" t="str">
        <f>IFERROR(IF(AA111="","N/A",AA111/Z111),"N/A")</f>
        <v>N/A</v>
      </c>
      <c r="AC111" s="216">
        <v>0.95</v>
      </c>
      <c r="AD111" s="216"/>
      <c r="AE111" s="216" t="str">
        <f>IFERROR(IF(AD111="","N/A",AD111/AC111),"N/A")</f>
        <v>N/A</v>
      </c>
      <c r="AF111" s="216">
        <v>0.95</v>
      </c>
      <c r="AG111" s="216"/>
      <c r="AH111" s="216" t="str">
        <f>IFERROR(IF(AG111="","N/A",AG111/AF111),"N/A")</f>
        <v>N/A</v>
      </c>
      <c r="AI111" s="216">
        <v>0.95</v>
      </c>
      <c r="AJ111" s="216"/>
      <c r="AK111" s="216" t="str">
        <f>IFERROR(IF(AJ111="","N/A",AJ111/AI111),"N/A")</f>
        <v>N/A</v>
      </c>
      <c r="AL111" s="216">
        <v>0.95</v>
      </c>
      <c r="AM111" s="216"/>
      <c r="AN111" s="216" t="str">
        <f>IFERROR(IF(AM111="","N/A",AM111/AL111),"N/A")</f>
        <v>N/A</v>
      </c>
      <c r="AO111" s="216">
        <v>0.95</v>
      </c>
      <c r="AP111" s="216"/>
      <c r="AQ111" s="216" t="str">
        <f>IFERROR(IF(AP111="","N/A",AP111/AO111),"N/A")</f>
        <v>N/A</v>
      </c>
      <c r="AR111" s="280"/>
      <c r="AS111" s="280"/>
    </row>
    <row r="112" spans="2:45" ht="16.5" customHeight="1" x14ac:dyDescent="0.3">
      <c r="C112" s="232"/>
      <c r="D112" s="21" t="s">
        <v>183</v>
      </c>
      <c r="E112" s="272"/>
      <c r="F112" s="274"/>
      <c r="G112" s="237"/>
      <c r="H112" s="217"/>
      <c r="I112" s="217"/>
      <c r="J112" s="217"/>
      <c r="K112" s="217"/>
      <c r="L112" s="217"/>
      <c r="M112" s="217"/>
      <c r="N112" s="217"/>
      <c r="O112" s="239"/>
      <c r="P112" s="217"/>
      <c r="Q112" s="217"/>
      <c r="R112" s="239"/>
      <c r="S112" s="217"/>
      <c r="T112" s="217"/>
      <c r="U112" s="239"/>
      <c r="V112" s="217"/>
      <c r="W112" s="217"/>
      <c r="X112" s="217"/>
      <c r="Y112" s="217"/>
      <c r="Z112" s="217"/>
      <c r="AA112" s="217"/>
      <c r="AB112" s="217"/>
      <c r="AC112" s="217"/>
      <c r="AD112" s="217"/>
      <c r="AE112" s="217"/>
      <c r="AF112" s="217"/>
      <c r="AG112" s="217"/>
      <c r="AH112" s="217"/>
      <c r="AI112" s="217"/>
      <c r="AJ112" s="217"/>
      <c r="AK112" s="217"/>
      <c r="AL112" s="217"/>
      <c r="AM112" s="217"/>
      <c r="AN112" s="217"/>
      <c r="AO112" s="217"/>
      <c r="AP112" s="217"/>
      <c r="AQ112" s="217"/>
      <c r="AR112" s="280"/>
      <c r="AS112" s="280"/>
    </row>
    <row r="113" spans="3:45" ht="16.5" customHeight="1" x14ac:dyDescent="0.3">
      <c r="C113" s="232"/>
      <c r="D113" s="21" t="s">
        <v>184</v>
      </c>
      <c r="E113" s="272"/>
      <c r="F113" s="274"/>
      <c r="G113" s="237"/>
      <c r="H113" s="217"/>
      <c r="I113" s="217"/>
      <c r="J113" s="217"/>
      <c r="K113" s="217"/>
      <c r="L113" s="217"/>
      <c r="M113" s="217"/>
      <c r="N113" s="217"/>
      <c r="O113" s="239"/>
      <c r="P113" s="217"/>
      <c r="Q113" s="217"/>
      <c r="R113" s="239"/>
      <c r="S113" s="217"/>
      <c r="T113" s="217"/>
      <c r="U113" s="239"/>
      <c r="V113" s="217"/>
      <c r="W113" s="217"/>
      <c r="X113" s="217"/>
      <c r="Y113" s="217"/>
      <c r="Z113" s="217"/>
      <c r="AA113" s="217"/>
      <c r="AB113" s="217"/>
      <c r="AC113" s="217"/>
      <c r="AD113" s="217"/>
      <c r="AE113" s="217"/>
      <c r="AF113" s="217"/>
      <c r="AG113" s="217"/>
      <c r="AH113" s="217"/>
      <c r="AI113" s="217"/>
      <c r="AJ113" s="217"/>
      <c r="AK113" s="217"/>
      <c r="AL113" s="217"/>
      <c r="AM113" s="217"/>
      <c r="AN113" s="217"/>
      <c r="AO113" s="217"/>
      <c r="AP113" s="217"/>
      <c r="AQ113" s="217"/>
      <c r="AR113" s="280"/>
      <c r="AS113" s="280"/>
    </row>
    <row r="114" spans="3:45" ht="16.5" customHeight="1" x14ac:dyDescent="0.3">
      <c r="C114" s="232"/>
      <c r="D114" s="21" t="s">
        <v>185</v>
      </c>
      <c r="E114" s="273"/>
      <c r="F114" s="274"/>
      <c r="G114" s="238"/>
      <c r="H114" s="218"/>
      <c r="I114" s="218"/>
      <c r="J114" s="218"/>
      <c r="K114" s="218"/>
      <c r="L114" s="218"/>
      <c r="M114" s="218"/>
      <c r="N114" s="218"/>
      <c r="O114" s="229"/>
      <c r="P114" s="218"/>
      <c r="Q114" s="218"/>
      <c r="R114" s="229"/>
      <c r="S114" s="218"/>
      <c r="T114" s="218"/>
      <c r="U114" s="229"/>
      <c r="V114" s="218"/>
      <c r="W114" s="218"/>
      <c r="X114" s="218"/>
      <c r="Y114" s="218"/>
      <c r="Z114" s="218"/>
      <c r="AA114" s="218"/>
      <c r="AB114" s="218"/>
      <c r="AC114" s="218"/>
      <c r="AD114" s="218"/>
      <c r="AE114" s="218"/>
      <c r="AF114" s="218"/>
      <c r="AG114" s="218"/>
      <c r="AH114" s="218"/>
      <c r="AI114" s="218"/>
      <c r="AJ114" s="218"/>
      <c r="AK114" s="218"/>
      <c r="AL114" s="218"/>
      <c r="AM114" s="218"/>
      <c r="AN114" s="218"/>
      <c r="AO114" s="218"/>
      <c r="AP114" s="218"/>
      <c r="AQ114" s="218"/>
      <c r="AR114" s="280"/>
      <c r="AS114" s="280"/>
    </row>
    <row r="115" spans="3:45" ht="16.5" customHeight="1" x14ac:dyDescent="0.35">
      <c r="C115" s="2"/>
      <c r="E115" s="2"/>
      <c r="F115" s="2"/>
      <c r="AR115" s="2"/>
    </row>
    <row r="116" spans="3:45" ht="49.5" customHeight="1" x14ac:dyDescent="0.35">
      <c r="C116" s="2"/>
      <c r="E116" s="2"/>
      <c r="F116" s="2"/>
      <c r="AR116" s="2"/>
    </row>
    <row r="117" spans="3:45" ht="16.5" customHeight="1" x14ac:dyDescent="0.35">
      <c r="C117" s="2"/>
      <c r="E117" s="2"/>
      <c r="F117" s="2"/>
      <c r="AR117" s="2"/>
    </row>
    <row r="118" spans="3:45" ht="16.5" customHeight="1" x14ac:dyDescent="0.35">
      <c r="C118" s="2"/>
      <c r="E118" s="2"/>
      <c r="F118" s="2"/>
      <c r="AR118" s="2"/>
    </row>
    <row r="119" spans="3:45" ht="16.5" customHeight="1" x14ac:dyDescent="0.35">
      <c r="C119" s="2"/>
      <c r="E119" s="2"/>
      <c r="F119" s="2"/>
      <c r="AR119" s="2"/>
    </row>
    <row r="120" spans="3:45" ht="16.5" customHeight="1" x14ac:dyDescent="0.35">
      <c r="C120" s="2"/>
      <c r="E120" s="2"/>
      <c r="F120" s="2"/>
      <c r="AR120" s="2"/>
    </row>
    <row r="121" spans="3:45" ht="16.5" customHeight="1" x14ac:dyDescent="0.35">
      <c r="C121" s="2"/>
      <c r="E121" s="2"/>
      <c r="F121" s="2"/>
      <c r="AR121" s="2"/>
    </row>
  </sheetData>
  <sheetProtection algorithmName="SHA-512" hashValue="UYZUn2oC8nesnl6EFfwuvPbP7+bogW8/LEkfmwzU9Xjze0jQFykIrrcsXlm4ngovtJ2if+9rLTIj6az4SWWlrg==" saltValue="sqpxrb9sL6vCPMrM4PsDPw==" spinCount="100000" sheet="1" objects="1" scenarios="1"/>
  <mergeCells count="1046">
    <mergeCell ref="F44:F46"/>
    <mergeCell ref="F47:F51"/>
    <mergeCell ref="E81:E83"/>
    <mergeCell ref="E84:E87"/>
    <mergeCell ref="E94:E95"/>
    <mergeCell ref="AQ101:AQ102"/>
    <mergeCell ref="AQ104:AQ105"/>
    <mergeCell ref="AP44:AP51"/>
    <mergeCell ref="AQ44:AQ51"/>
    <mergeCell ref="AQ81:AQ87"/>
    <mergeCell ref="AQ96:AQ100"/>
    <mergeCell ref="I72:I76"/>
    <mergeCell ref="I77:I80"/>
    <mergeCell ref="J72:J76"/>
    <mergeCell ref="AQ66:AQ71"/>
    <mergeCell ref="AQ72:AQ76"/>
    <mergeCell ref="AQ77:AQ80"/>
    <mergeCell ref="AO77:AO80"/>
    <mergeCell ref="AA77:AA80"/>
    <mergeCell ref="AD96:AD100"/>
    <mergeCell ref="AE96:AE100"/>
    <mergeCell ref="AI101:AI102"/>
    <mergeCell ref="AP81:AP87"/>
    <mergeCell ref="AP88:AP89"/>
    <mergeCell ref="AP91:AP93"/>
    <mergeCell ref="AO81:AO87"/>
    <mergeCell ref="AP72:AP76"/>
    <mergeCell ref="AP77:AP80"/>
    <mergeCell ref="AO72:AO76"/>
    <mergeCell ref="AO104:AO105"/>
    <mergeCell ref="AO101:AO102"/>
    <mergeCell ref="AP101:AP102"/>
    <mergeCell ref="AQ8:AQ17"/>
    <mergeCell ref="AQ18:AQ22"/>
    <mergeCell ref="AQ23:AQ27"/>
    <mergeCell ref="AQ28:AQ29"/>
    <mergeCell ref="AQ30:AQ31"/>
    <mergeCell ref="AQ33:AQ36"/>
    <mergeCell ref="AQ37:AQ43"/>
    <mergeCell ref="AQ52:AQ53"/>
    <mergeCell ref="AQ55:AQ58"/>
    <mergeCell ref="AR44:AR51"/>
    <mergeCell ref="C45:D45"/>
    <mergeCell ref="C47:C51"/>
    <mergeCell ref="AE44:AE51"/>
    <mergeCell ref="AF44:AF51"/>
    <mergeCell ref="AG44:AG51"/>
    <mergeCell ref="AH44:AH51"/>
    <mergeCell ref="AI44:AI51"/>
    <mergeCell ref="AJ44:AJ51"/>
    <mergeCell ref="AK44:AK51"/>
    <mergeCell ref="AL44:AL51"/>
    <mergeCell ref="AM44:AM51"/>
    <mergeCell ref="V44:V51"/>
    <mergeCell ref="W44:W51"/>
    <mergeCell ref="X44:X51"/>
    <mergeCell ref="Y44:Y51"/>
    <mergeCell ref="Z44:Z51"/>
    <mergeCell ref="G44:G51"/>
    <mergeCell ref="C44:D44"/>
    <mergeCell ref="AN44:AN51"/>
    <mergeCell ref="AO44:AO51"/>
    <mergeCell ref="E44:E46"/>
    <mergeCell ref="E47:E51"/>
    <mergeCell ref="AP8:AP17"/>
    <mergeCell ref="AP18:AP22"/>
    <mergeCell ref="AP23:AP27"/>
    <mergeCell ref="AP28:AP29"/>
    <mergeCell ref="AP30:AP31"/>
    <mergeCell ref="AP33:AP36"/>
    <mergeCell ref="AP37:AP43"/>
    <mergeCell ref="AH23:AH27"/>
    <mergeCell ref="AM37:AM43"/>
    <mergeCell ref="AH8:AH17"/>
    <mergeCell ref="AH18:AH22"/>
    <mergeCell ref="AL30:AL31"/>
    <mergeCell ref="AO30:AO31"/>
    <mergeCell ref="AJ33:AJ36"/>
    <mergeCell ref="AJ37:AJ43"/>
    <mergeCell ref="AM30:AM31"/>
    <mergeCell ref="AM33:AM36"/>
    <mergeCell ref="AL28:AL29"/>
    <mergeCell ref="AO28:AO29"/>
    <mergeCell ref="AL8:AL17"/>
    <mergeCell ref="AO8:AO17"/>
    <mergeCell ref="AL18:AL22"/>
    <mergeCell ref="AO18:AO22"/>
    <mergeCell ref="AH28:AH29"/>
    <mergeCell ref="AN8:AN17"/>
    <mergeCell ref="AN18:AN22"/>
    <mergeCell ref="AN23:AN27"/>
    <mergeCell ref="AN28:AN29"/>
    <mergeCell ref="AJ8:AJ17"/>
    <mergeCell ref="AJ18:AJ22"/>
    <mergeCell ref="AJ23:AJ27"/>
    <mergeCell ref="AJ28:AJ29"/>
    <mergeCell ref="AP96:AP100"/>
    <mergeCell ref="AP52:AP53"/>
    <mergeCell ref="AP55:AP58"/>
    <mergeCell ref="AL52:AL53"/>
    <mergeCell ref="AO52:AO53"/>
    <mergeCell ref="AM52:AM53"/>
    <mergeCell ref="AJ52:AJ53"/>
    <mergeCell ref="AI81:AI87"/>
    <mergeCell ref="AH91:AH93"/>
    <mergeCell ref="AN30:AN31"/>
    <mergeCell ref="AN33:AN36"/>
    <mergeCell ref="AN37:AN43"/>
    <mergeCell ref="AN52:AN53"/>
    <mergeCell ref="AM81:AM87"/>
    <mergeCell ref="AM88:AM89"/>
    <mergeCell ref="AM91:AM93"/>
    <mergeCell ref="AM96:AM100"/>
    <mergeCell ref="AJ30:AJ31"/>
    <mergeCell ref="AJ81:AJ87"/>
    <mergeCell ref="AH72:AH76"/>
    <mergeCell ref="AO62:AO65"/>
    <mergeCell ref="AP62:AP65"/>
    <mergeCell ref="AM8:AM17"/>
    <mergeCell ref="AM18:AM22"/>
    <mergeCell ref="AM23:AM27"/>
    <mergeCell ref="AM28:AM29"/>
    <mergeCell ref="AN88:AN89"/>
    <mergeCell ref="AN91:AN93"/>
    <mergeCell ref="AM59:AM60"/>
    <mergeCell ref="AN106:AN107"/>
    <mergeCell ref="AN72:AN76"/>
    <mergeCell ref="AN77:AN80"/>
    <mergeCell ref="AN81:AN87"/>
    <mergeCell ref="AN101:AN102"/>
    <mergeCell ref="AN104:AN105"/>
    <mergeCell ref="AK106:AK107"/>
    <mergeCell ref="AK108:AK109"/>
    <mergeCell ref="AK111:AK114"/>
    <mergeCell ref="AK8:AK17"/>
    <mergeCell ref="AK18:AK22"/>
    <mergeCell ref="AK23:AK27"/>
    <mergeCell ref="AK28:AK29"/>
    <mergeCell ref="AK30:AK31"/>
    <mergeCell ref="AK33:AK36"/>
    <mergeCell ref="AK37:AK43"/>
    <mergeCell ref="AK52:AK53"/>
    <mergeCell ref="AK72:AK76"/>
    <mergeCell ref="AK81:AK87"/>
    <mergeCell ref="AK96:AK100"/>
    <mergeCell ref="AN62:AN65"/>
    <mergeCell ref="AL101:AL102"/>
    <mergeCell ref="AM77:AM80"/>
    <mergeCell ref="AL81:AL87"/>
    <mergeCell ref="AL106:AL107"/>
    <mergeCell ref="AC81:AC87"/>
    <mergeCell ref="AC28:AC29"/>
    <mergeCell ref="AA28:AA29"/>
    <mergeCell ref="AH77:AH80"/>
    <mergeCell ref="AH81:AH87"/>
    <mergeCell ref="AH96:AH100"/>
    <mergeCell ref="AK101:AK102"/>
    <mergeCell ref="AD77:AD80"/>
    <mergeCell ref="AG81:AG87"/>
    <mergeCell ref="AG88:AG89"/>
    <mergeCell ref="AG91:AG93"/>
    <mergeCell ref="AG96:AG100"/>
    <mergeCell ref="AG101:AG102"/>
    <mergeCell ref="AJ88:AJ89"/>
    <mergeCell ref="AJ91:AJ93"/>
    <mergeCell ref="AJ96:AJ100"/>
    <mergeCell ref="AJ101:AJ102"/>
    <mergeCell ref="AD72:AD76"/>
    <mergeCell ref="AF101:AF102"/>
    <mergeCell ref="AE72:AE76"/>
    <mergeCell ref="AE77:AE80"/>
    <mergeCell ref="AE81:AE87"/>
    <mergeCell ref="AE88:AE89"/>
    <mergeCell ref="AE91:AE93"/>
    <mergeCell ref="AH88:AH89"/>
    <mergeCell ref="AE101:AE102"/>
    <mergeCell ref="AH101:AH102"/>
    <mergeCell ref="AF77:AF80"/>
    <mergeCell ref="AF91:AF93"/>
    <mergeCell ref="AD81:AD87"/>
    <mergeCell ref="AF81:AF87"/>
    <mergeCell ref="AD101:AD102"/>
    <mergeCell ref="AD52:AD53"/>
    <mergeCell ref="Y52:Y53"/>
    <mergeCell ref="Y55:Y58"/>
    <mergeCell ref="Z28:Z29"/>
    <mergeCell ref="AC44:AC51"/>
    <mergeCell ref="AB55:AB58"/>
    <mergeCell ref="AB66:AB71"/>
    <mergeCell ref="AB72:AB76"/>
    <mergeCell ref="AB77:AB80"/>
    <mergeCell ref="AB81:AB87"/>
    <mergeCell ref="AC8:AC17"/>
    <mergeCell ref="AA59:AA60"/>
    <mergeCell ref="AB59:AB60"/>
    <mergeCell ref="AC59:AC60"/>
    <mergeCell ref="AG30:AG31"/>
    <mergeCell ref="AG33:AG36"/>
    <mergeCell ref="AG37:AG43"/>
    <mergeCell ref="AG52:AG53"/>
    <mergeCell ref="AE18:AE22"/>
    <mergeCell ref="AE23:AE27"/>
    <mergeCell ref="AE28:AE29"/>
    <mergeCell ref="AE30:AE31"/>
    <mergeCell ref="AE33:AE36"/>
    <mergeCell ref="AE37:AE43"/>
    <mergeCell ref="AE52:AE53"/>
    <mergeCell ref="AF23:AF27"/>
    <mergeCell ref="AF30:AF31"/>
    <mergeCell ref="AF28:AF29"/>
    <mergeCell ref="AG8:AG17"/>
    <mergeCell ref="AE55:AE58"/>
    <mergeCell ref="AC77:AC80"/>
    <mergeCell ref="AA81:AA87"/>
    <mergeCell ref="V55:V58"/>
    <mergeCell ref="V66:V71"/>
    <mergeCell ref="V104:V105"/>
    <mergeCell ref="V101:V102"/>
    <mergeCell ref="Y72:Y76"/>
    <mergeCell ref="Y77:Y80"/>
    <mergeCell ref="Y81:Y87"/>
    <mergeCell ref="Y88:Y89"/>
    <mergeCell ref="W101:W102"/>
    <mergeCell ref="X81:X87"/>
    <mergeCell ref="V81:V87"/>
    <mergeCell ref="W81:W87"/>
    <mergeCell ref="V108:V109"/>
    <mergeCell ref="W106:W107"/>
    <mergeCell ref="X88:X89"/>
    <mergeCell ref="V88:V89"/>
    <mergeCell ref="V91:V93"/>
    <mergeCell ref="V96:V100"/>
    <mergeCell ref="W91:W93"/>
    <mergeCell ref="V59:V60"/>
    <mergeCell ref="W59:W60"/>
    <mergeCell ref="X59:X60"/>
    <mergeCell ref="Y59:Y60"/>
    <mergeCell ref="U55:U58"/>
    <mergeCell ref="U66:U71"/>
    <mergeCell ref="I44:I51"/>
    <mergeCell ref="L30:L31"/>
    <mergeCell ref="L33:L36"/>
    <mergeCell ref="L37:L43"/>
    <mergeCell ref="L52:L53"/>
    <mergeCell ref="L55:L58"/>
    <mergeCell ref="L66:L71"/>
    <mergeCell ref="J33:J36"/>
    <mergeCell ref="M33:M36"/>
    <mergeCell ref="M37:M43"/>
    <mergeCell ref="M52:M53"/>
    <mergeCell ref="M55:M58"/>
    <mergeCell ref="O33:O36"/>
    <mergeCell ref="O37:O43"/>
    <mergeCell ref="O55:O58"/>
    <mergeCell ref="S30:S31"/>
    <mergeCell ref="S33:S36"/>
    <mergeCell ref="S37:S43"/>
    <mergeCell ref="S52:S53"/>
    <mergeCell ref="S55:S58"/>
    <mergeCell ref="R30:R31"/>
    <mergeCell ref="R33:R36"/>
    <mergeCell ref="R37:R43"/>
    <mergeCell ref="Q44:Q51"/>
    <mergeCell ref="R44:R51"/>
    <mergeCell ref="S44:S51"/>
    <mergeCell ref="O44:O51"/>
    <mergeCell ref="P44:P51"/>
    <mergeCell ref="U30:U31"/>
    <mergeCell ref="U33:U36"/>
    <mergeCell ref="U52:U53"/>
    <mergeCell ref="T44:T51"/>
    <mergeCell ref="U44:U51"/>
    <mergeCell ref="AD44:AD51"/>
    <mergeCell ref="W33:W36"/>
    <mergeCell ref="AA33:AA36"/>
    <mergeCell ref="Z30:Z31"/>
    <mergeCell ref="Y30:Y31"/>
    <mergeCell ref="Y33:Y36"/>
    <mergeCell ref="Y37:Y43"/>
    <mergeCell ref="G33:G36"/>
    <mergeCell ref="H30:H31"/>
    <mergeCell ref="K30:K31"/>
    <mergeCell ref="N30:N31"/>
    <mergeCell ref="Q30:Q31"/>
    <mergeCell ref="T30:T31"/>
    <mergeCell ref="W30:W31"/>
    <mergeCell ref="H33:H36"/>
    <mergeCell ref="I30:I31"/>
    <mergeCell ref="O52:O53"/>
    <mergeCell ref="N44:N51"/>
    <mergeCell ref="J30:J31"/>
    <mergeCell ref="M44:M51"/>
    <mergeCell ref="AC30:AC31"/>
    <mergeCell ref="AB30:AB31"/>
    <mergeCell ref="AB33:AB36"/>
    <mergeCell ref="AB37:AB43"/>
    <mergeCell ref="AB52:AB53"/>
    <mergeCell ref="T33:T36"/>
    <mergeCell ref="AA30:AA31"/>
    <mergeCell ref="AD30:AD31"/>
    <mergeCell ref="AD33:AD36"/>
    <mergeCell ref="O111:O114"/>
    <mergeCell ref="R108:R109"/>
    <mergeCell ref="R111:R114"/>
    <mergeCell ref="O108:O109"/>
    <mergeCell ref="Q108:Q109"/>
    <mergeCell ref="T108:T109"/>
    <mergeCell ref="U104:U105"/>
    <mergeCell ref="T104:T105"/>
    <mergeCell ref="I33:I36"/>
    <mergeCell ref="I37:I43"/>
    <mergeCell ref="I52:I53"/>
    <mergeCell ref="I55:I58"/>
    <mergeCell ref="I104:I105"/>
    <mergeCell ref="I106:I107"/>
    <mergeCell ref="P104:P105"/>
    <mergeCell ref="P106:P107"/>
    <mergeCell ref="N77:N80"/>
    <mergeCell ref="O101:O102"/>
    <mergeCell ref="O104:O105"/>
    <mergeCell ref="O106:O107"/>
    <mergeCell ref="L72:L76"/>
    <mergeCell ref="L106:L107"/>
    <mergeCell ref="M101:M102"/>
    <mergeCell ref="L104:L105"/>
    <mergeCell ref="O81:O87"/>
    <mergeCell ref="M77:M80"/>
    <mergeCell ref="J52:J53"/>
    <mergeCell ref="J55:J58"/>
    <mergeCell ref="K33:K36"/>
    <mergeCell ref="J44:J51"/>
    <mergeCell ref="K44:K51"/>
    <mergeCell ref="L44:L51"/>
    <mergeCell ref="M111:M114"/>
    <mergeCell ref="S108:S109"/>
    <mergeCell ref="S111:S114"/>
    <mergeCell ref="J111:J114"/>
    <mergeCell ref="L108:L109"/>
    <mergeCell ref="L111:L114"/>
    <mergeCell ref="J108:J109"/>
    <mergeCell ref="Y104:Y105"/>
    <mergeCell ref="W104:W105"/>
    <mergeCell ref="Z101:Z102"/>
    <mergeCell ref="AC101:AC102"/>
    <mergeCell ref="AB101:AB102"/>
    <mergeCell ref="Y91:Y93"/>
    <mergeCell ref="Y96:Y100"/>
    <mergeCell ref="Y101:Y102"/>
    <mergeCell ref="X96:X100"/>
    <mergeCell ref="X101:X102"/>
    <mergeCell ref="X91:X93"/>
    <mergeCell ref="AA96:AA100"/>
    <mergeCell ref="AA101:AA102"/>
    <mergeCell ref="R104:R105"/>
    <mergeCell ref="R106:R107"/>
    <mergeCell ref="T106:T107"/>
    <mergeCell ref="L91:L93"/>
    <mergeCell ref="L96:L100"/>
    <mergeCell ref="M91:M93"/>
    <mergeCell ref="R101:R102"/>
    <mergeCell ref="V111:V114"/>
    <mergeCell ref="M104:M105"/>
    <mergeCell ref="M106:M107"/>
    <mergeCell ref="U108:U109"/>
    <mergeCell ref="U111:U114"/>
    <mergeCell ref="K111:K114"/>
    <mergeCell ref="N108:N109"/>
    <mergeCell ref="N33:N36"/>
    <mergeCell ref="C109:D109"/>
    <mergeCell ref="C111:C114"/>
    <mergeCell ref="C108:D108"/>
    <mergeCell ref="F108:F114"/>
    <mergeCell ref="E111:E114"/>
    <mergeCell ref="G108:G109"/>
    <mergeCell ref="G111:G114"/>
    <mergeCell ref="T111:T114"/>
    <mergeCell ref="P108:P109"/>
    <mergeCell ref="P111:P114"/>
    <mergeCell ref="H108:H109"/>
    <mergeCell ref="H111:H114"/>
    <mergeCell ref="P101:P102"/>
    <mergeCell ref="S101:S102"/>
    <mergeCell ref="S104:S105"/>
    <mergeCell ref="Q101:Q102"/>
    <mergeCell ref="N104:N105"/>
    <mergeCell ref="Q104:Q105"/>
    <mergeCell ref="I108:I109"/>
    <mergeCell ref="I111:I114"/>
    <mergeCell ref="N111:N114"/>
    <mergeCell ref="Q111:Q114"/>
    <mergeCell ref="E104:E105"/>
    <mergeCell ref="S106:S107"/>
    <mergeCell ref="K101:K102"/>
    <mergeCell ref="K104:K105"/>
    <mergeCell ref="K106:K107"/>
    <mergeCell ref="J101:J102"/>
    <mergeCell ref="J104:J105"/>
    <mergeCell ref="X111:X114"/>
    <mergeCell ref="AA104:AA105"/>
    <mergeCell ref="AE104:AE105"/>
    <mergeCell ref="AE106:AE107"/>
    <mergeCell ref="AB108:AB109"/>
    <mergeCell ref="AB111:AB114"/>
    <mergeCell ref="AB104:AB105"/>
    <mergeCell ref="Z104:Z105"/>
    <mergeCell ref="AD104:AD105"/>
    <mergeCell ref="X106:X107"/>
    <mergeCell ref="AD108:AD109"/>
    <mergeCell ref="AD111:AD114"/>
    <mergeCell ref="AG106:AG107"/>
    <mergeCell ref="AH106:AH107"/>
    <mergeCell ref="Y106:Y107"/>
    <mergeCell ref="AB106:AB107"/>
    <mergeCell ref="AA106:AA107"/>
    <mergeCell ref="AA108:AA109"/>
    <mergeCell ref="AF111:AF114"/>
    <mergeCell ref="AG108:AG109"/>
    <mergeCell ref="AI111:AI114"/>
    <mergeCell ref="AL111:AL114"/>
    <mergeCell ref="AO111:AO114"/>
    <mergeCell ref="Y108:Y109"/>
    <mergeCell ref="Y111:Y114"/>
    <mergeCell ref="AJ108:AJ109"/>
    <mergeCell ref="AJ111:AJ114"/>
    <mergeCell ref="AN111:AN114"/>
    <mergeCell ref="AE108:AE109"/>
    <mergeCell ref="AE111:AE114"/>
    <mergeCell ref="AG111:AG114"/>
    <mergeCell ref="AN108:AN109"/>
    <mergeCell ref="AQ108:AQ109"/>
    <mergeCell ref="AQ111:AQ114"/>
    <mergeCell ref="AP108:AP109"/>
    <mergeCell ref="Z108:Z109"/>
    <mergeCell ref="AC108:AC109"/>
    <mergeCell ref="AF108:AF109"/>
    <mergeCell ref="AI108:AI109"/>
    <mergeCell ref="AO108:AO109"/>
    <mergeCell ref="AM111:AM114"/>
    <mergeCell ref="AL108:AL109"/>
    <mergeCell ref="AP111:AP114"/>
    <mergeCell ref="AH108:AH109"/>
    <mergeCell ref="AH111:AH114"/>
    <mergeCell ref="AM108:AM109"/>
    <mergeCell ref="AA111:AA114"/>
    <mergeCell ref="C102:D102"/>
    <mergeCell ref="C104:C107"/>
    <mergeCell ref="AR101:AR107"/>
    <mergeCell ref="N101:N102"/>
    <mergeCell ref="AC104:AC105"/>
    <mergeCell ref="AF104:AF105"/>
    <mergeCell ref="AI104:AI105"/>
    <mergeCell ref="AL104:AL105"/>
    <mergeCell ref="X104:X105"/>
    <mergeCell ref="T101:T102"/>
    <mergeCell ref="AH104:AH105"/>
    <mergeCell ref="AK104:AK105"/>
    <mergeCell ref="AO106:AO107"/>
    <mergeCell ref="AQ106:AQ107"/>
    <mergeCell ref="Z106:Z107"/>
    <mergeCell ref="AC106:AC107"/>
    <mergeCell ref="AF106:AF107"/>
    <mergeCell ref="AI106:AI107"/>
    <mergeCell ref="AJ106:AJ107"/>
    <mergeCell ref="AD106:AD107"/>
    <mergeCell ref="U101:U102"/>
    <mergeCell ref="J106:J107"/>
    <mergeCell ref="N106:N107"/>
    <mergeCell ref="Q106:Q107"/>
    <mergeCell ref="L101:L102"/>
    <mergeCell ref="AP104:AP105"/>
    <mergeCell ref="AM101:AM102"/>
    <mergeCell ref="AM104:AM105"/>
    <mergeCell ref="AM106:AM107"/>
    <mergeCell ref="AJ104:AJ105"/>
    <mergeCell ref="AG104:AG105"/>
    <mergeCell ref="AR108:AR114"/>
    <mergeCell ref="AS108:AS114"/>
    <mergeCell ref="W111:W114"/>
    <mergeCell ref="Z111:Z114"/>
    <mergeCell ref="AC111:AC114"/>
    <mergeCell ref="AP106:AP107"/>
    <mergeCell ref="E106:E107"/>
    <mergeCell ref="C97:D97"/>
    <mergeCell ref="C99:C100"/>
    <mergeCell ref="C101:D101"/>
    <mergeCell ref="F101:F107"/>
    <mergeCell ref="W96:W100"/>
    <mergeCell ref="Z96:Z100"/>
    <mergeCell ref="AC96:AC100"/>
    <mergeCell ref="AF96:AF100"/>
    <mergeCell ref="AI96:AI100"/>
    <mergeCell ref="G96:G100"/>
    <mergeCell ref="H96:H100"/>
    <mergeCell ref="K96:K100"/>
    <mergeCell ref="N96:N100"/>
    <mergeCell ref="Q96:Q100"/>
    <mergeCell ref="T96:T100"/>
    <mergeCell ref="G101:G102"/>
    <mergeCell ref="G104:G105"/>
    <mergeCell ref="G106:G107"/>
    <mergeCell ref="H101:H102"/>
    <mergeCell ref="H104:H105"/>
    <mergeCell ref="H106:H107"/>
    <mergeCell ref="I101:I102"/>
    <mergeCell ref="AS101:AS107"/>
    <mergeCell ref="AS96:AS100"/>
    <mergeCell ref="AL96:AL100"/>
    <mergeCell ref="AS88:AS93"/>
    <mergeCell ref="AI91:AI93"/>
    <mergeCell ref="AL91:AL93"/>
    <mergeCell ref="AO91:AO93"/>
    <mergeCell ref="P88:P89"/>
    <mergeCell ref="P91:P93"/>
    <mergeCell ref="U88:U89"/>
    <mergeCell ref="U91:U93"/>
    <mergeCell ref="R88:R89"/>
    <mergeCell ref="AQ88:AQ89"/>
    <mergeCell ref="AQ91:AQ93"/>
    <mergeCell ref="AK88:AK89"/>
    <mergeCell ref="AK91:AK93"/>
    <mergeCell ref="AA88:AA89"/>
    <mergeCell ref="AA91:AA93"/>
    <mergeCell ref="AL88:AL89"/>
    <mergeCell ref="AO88:AO89"/>
    <mergeCell ref="T91:T93"/>
    <mergeCell ref="AC91:AC93"/>
    <mergeCell ref="Z91:Z93"/>
    <mergeCell ref="AB96:AB100"/>
    <mergeCell ref="AB88:AB89"/>
    <mergeCell ref="AB91:AB93"/>
    <mergeCell ref="R96:R100"/>
    <mergeCell ref="B96:B97"/>
    <mergeCell ref="C96:D96"/>
    <mergeCell ref="F96:F100"/>
    <mergeCell ref="AO96:AO100"/>
    <mergeCell ref="AR96:AR100"/>
    <mergeCell ref="E88:E89"/>
    <mergeCell ref="G88:G89"/>
    <mergeCell ref="G91:G93"/>
    <mergeCell ref="H88:H89"/>
    <mergeCell ref="H91:H93"/>
    <mergeCell ref="K88:K89"/>
    <mergeCell ref="N88:N89"/>
    <mergeCell ref="Q88:Q89"/>
    <mergeCell ref="T88:T89"/>
    <mergeCell ref="W88:W89"/>
    <mergeCell ref="Z88:Z89"/>
    <mergeCell ref="AC88:AC89"/>
    <mergeCell ref="AF88:AF89"/>
    <mergeCell ref="AI88:AI89"/>
    <mergeCell ref="I96:I100"/>
    <mergeCell ref="AR88:AR93"/>
    <mergeCell ref="B88:B89"/>
    <mergeCell ref="S91:S93"/>
    <mergeCell ref="AD88:AD89"/>
    <mergeCell ref="AD91:AD93"/>
    <mergeCell ref="O88:O89"/>
    <mergeCell ref="AN96:AN100"/>
    <mergeCell ref="C88:D88"/>
    <mergeCell ref="H81:H87"/>
    <mergeCell ref="K81:K87"/>
    <mergeCell ref="N81:N87"/>
    <mergeCell ref="Q81:Q87"/>
    <mergeCell ref="C82:D82"/>
    <mergeCell ref="C84:C87"/>
    <mergeCell ref="I88:I89"/>
    <mergeCell ref="F88:F93"/>
    <mergeCell ref="O91:O93"/>
    <mergeCell ref="C89:D89"/>
    <mergeCell ref="C91:C93"/>
    <mergeCell ref="K91:K93"/>
    <mergeCell ref="N91:N93"/>
    <mergeCell ref="Q91:Q93"/>
    <mergeCell ref="M81:M87"/>
    <mergeCell ref="P81:P87"/>
    <mergeCell ref="L81:L87"/>
    <mergeCell ref="F81:F87"/>
    <mergeCell ref="G81:G87"/>
    <mergeCell ref="L88:L89"/>
    <mergeCell ref="E91:E93"/>
    <mergeCell ref="I81:I87"/>
    <mergeCell ref="J81:J87"/>
    <mergeCell ref="AS72:AS80"/>
    <mergeCell ref="B81:B82"/>
    <mergeCell ref="C81:D81"/>
    <mergeCell ref="Q77:Q80"/>
    <mergeCell ref="W77:W80"/>
    <mergeCell ref="Z77:Z80"/>
    <mergeCell ref="S77:S80"/>
    <mergeCell ref="V72:V76"/>
    <mergeCell ref="V77:V80"/>
    <mergeCell ref="AA72:AA76"/>
    <mergeCell ref="AL77:AL80"/>
    <mergeCell ref="AS81:AS87"/>
    <mergeCell ref="AR72:AR80"/>
    <mergeCell ref="W72:W76"/>
    <mergeCell ref="Z72:Z76"/>
    <mergeCell ref="AC72:AC76"/>
    <mergeCell ref="AF72:AF76"/>
    <mergeCell ref="AI72:AI76"/>
    <mergeCell ref="AL72:AL76"/>
    <mergeCell ref="AJ72:AJ76"/>
    <mergeCell ref="AJ77:AJ80"/>
    <mergeCell ref="AR81:AR87"/>
    <mergeCell ref="B72:B73"/>
    <mergeCell ref="C72:D72"/>
    <mergeCell ref="N72:N76"/>
    <mergeCell ref="Q72:Q76"/>
    <mergeCell ref="L77:L80"/>
    <mergeCell ref="R81:R87"/>
    <mergeCell ref="S81:S87"/>
    <mergeCell ref="T81:T87"/>
    <mergeCell ref="F72:F80"/>
    <mergeCell ref="U72:U76"/>
    <mergeCell ref="C73:D73"/>
    <mergeCell ref="C75:C80"/>
    <mergeCell ref="AI77:AI80"/>
    <mergeCell ref="T72:T76"/>
    <mergeCell ref="P72:P76"/>
    <mergeCell ref="R72:R76"/>
    <mergeCell ref="R77:R80"/>
    <mergeCell ref="C67:D67"/>
    <mergeCell ref="C69:C71"/>
    <mergeCell ref="I66:I71"/>
    <mergeCell ref="J66:J71"/>
    <mergeCell ref="R66:R71"/>
    <mergeCell ref="AA66:AA71"/>
    <mergeCell ref="M66:M71"/>
    <mergeCell ref="AK77:AK80"/>
    <mergeCell ref="AM72:AM76"/>
    <mergeCell ref="O72:O76"/>
    <mergeCell ref="O77:O80"/>
    <mergeCell ref="X72:X76"/>
    <mergeCell ref="X77:X80"/>
    <mergeCell ref="AG72:AG76"/>
    <mergeCell ref="AG77:AG80"/>
    <mergeCell ref="E72:E76"/>
    <mergeCell ref="E77:E80"/>
    <mergeCell ref="G72:G76"/>
    <mergeCell ref="G77:G80"/>
    <mergeCell ref="H72:H76"/>
    <mergeCell ref="K72:K76"/>
    <mergeCell ref="H77:H80"/>
    <mergeCell ref="U77:U80"/>
    <mergeCell ref="T77:T80"/>
    <mergeCell ref="M72:M76"/>
    <mergeCell ref="AS66:AS71"/>
    <mergeCell ref="N66:N71"/>
    <mergeCell ref="Q66:Q71"/>
    <mergeCell ref="T66:T71"/>
    <mergeCell ref="W66:W71"/>
    <mergeCell ref="Z66:Z71"/>
    <mergeCell ref="AC66:AC71"/>
    <mergeCell ref="W55:W58"/>
    <mergeCell ref="Z55:Z58"/>
    <mergeCell ref="AC55:AC58"/>
    <mergeCell ref="AF55:AF58"/>
    <mergeCell ref="AI55:AI58"/>
    <mergeCell ref="AL55:AL58"/>
    <mergeCell ref="AO55:AO58"/>
    <mergeCell ref="AA55:AA58"/>
    <mergeCell ref="AK55:AK58"/>
    <mergeCell ref="AM55:AM58"/>
    <mergeCell ref="AN55:AN58"/>
    <mergeCell ref="X55:X58"/>
    <mergeCell ref="AG55:AG58"/>
    <mergeCell ref="AJ55:AJ58"/>
    <mergeCell ref="AD55:AD58"/>
    <mergeCell ref="AH55:AH58"/>
    <mergeCell ref="AP66:AP71"/>
    <mergeCell ref="AK66:AK71"/>
    <mergeCell ref="AM66:AM71"/>
    <mergeCell ref="AN66:AN71"/>
    <mergeCell ref="AL66:AL71"/>
    <mergeCell ref="AF66:AF71"/>
    <mergeCell ref="AI66:AI71"/>
    <mergeCell ref="O66:O71"/>
    <mergeCell ref="X66:X71"/>
    <mergeCell ref="B66:B67"/>
    <mergeCell ref="C66:D66"/>
    <mergeCell ref="E66:E71"/>
    <mergeCell ref="F66:F71"/>
    <mergeCell ref="G66:G71"/>
    <mergeCell ref="H66:H71"/>
    <mergeCell ref="K66:K71"/>
    <mergeCell ref="AR52:AR58"/>
    <mergeCell ref="AO66:AO71"/>
    <mergeCell ref="AR66:AR71"/>
    <mergeCell ref="B52:B53"/>
    <mergeCell ref="C52:D52"/>
    <mergeCell ref="F52:F58"/>
    <mergeCell ref="E55:E58"/>
    <mergeCell ref="G52:G53"/>
    <mergeCell ref="G55:G58"/>
    <mergeCell ref="H52:H53"/>
    <mergeCell ref="K52:K53"/>
    <mergeCell ref="N52:N53"/>
    <mergeCell ref="Q52:Q53"/>
    <mergeCell ref="T52:T53"/>
    <mergeCell ref="W52:W53"/>
    <mergeCell ref="Z52:Z53"/>
    <mergeCell ref="AG66:AG71"/>
    <mergeCell ref="AJ66:AJ71"/>
    <mergeCell ref="AD66:AD71"/>
    <mergeCell ref="AH66:AH71"/>
    <mergeCell ref="S66:S71"/>
    <mergeCell ref="Y66:Y71"/>
    <mergeCell ref="AE66:AE71"/>
    <mergeCell ref="Q55:Q58"/>
    <mergeCell ref="T55:T58"/>
    <mergeCell ref="B37:B38"/>
    <mergeCell ref="C37:D37"/>
    <mergeCell ref="E37:E43"/>
    <mergeCell ref="F37:F43"/>
    <mergeCell ref="AO37:AO43"/>
    <mergeCell ref="AR37:AR43"/>
    <mergeCell ref="AS52:AS58"/>
    <mergeCell ref="C53:D53"/>
    <mergeCell ref="C55:C58"/>
    <mergeCell ref="AC52:AC53"/>
    <mergeCell ref="AF52:AF53"/>
    <mergeCell ref="H55:H58"/>
    <mergeCell ref="K55:K58"/>
    <mergeCell ref="N55:N58"/>
    <mergeCell ref="X37:X43"/>
    <mergeCell ref="X52:X53"/>
    <mergeCell ref="V37:V43"/>
    <mergeCell ref="V52:V53"/>
    <mergeCell ref="AA37:AA43"/>
    <mergeCell ref="AA52:AA53"/>
    <mergeCell ref="AH52:AH53"/>
    <mergeCell ref="H44:H51"/>
    <mergeCell ref="AS37:AS43"/>
    <mergeCell ref="C38:D38"/>
    <mergeCell ref="R55:R58"/>
    <mergeCell ref="P37:P43"/>
    <mergeCell ref="P52:P53"/>
    <mergeCell ref="P55:P58"/>
    <mergeCell ref="AI52:AI53"/>
    <mergeCell ref="R52:R53"/>
    <mergeCell ref="AA44:AA51"/>
    <mergeCell ref="AB44:AB51"/>
    <mergeCell ref="C40:C43"/>
    <mergeCell ref="W37:W43"/>
    <mergeCell ref="Z37:Z43"/>
    <mergeCell ref="AC37:AC43"/>
    <mergeCell ref="AF37:AF43"/>
    <mergeCell ref="AI37:AI43"/>
    <mergeCell ref="AL37:AL43"/>
    <mergeCell ref="G37:G43"/>
    <mergeCell ref="H37:H43"/>
    <mergeCell ref="K37:K43"/>
    <mergeCell ref="N37:N43"/>
    <mergeCell ref="Q37:Q43"/>
    <mergeCell ref="T37:T43"/>
    <mergeCell ref="J37:J43"/>
    <mergeCell ref="AH37:AH43"/>
    <mergeCell ref="AI30:AI31"/>
    <mergeCell ref="P30:P31"/>
    <mergeCell ref="P33:P36"/>
    <mergeCell ref="Z33:Z36"/>
    <mergeCell ref="AC33:AC36"/>
    <mergeCell ref="AF33:AF36"/>
    <mergeCell ref="AI33:AI36"/>
    <mergeCell ref="X30:X31"/>
    <mergeCell ref="X33:X36"/>
    <mergeCell ref="V30:V31"/>
    <mergeCell ref="V33:V36"/>
    <mergeCell ref="U37:U43"/>
    <mergeCell ref="AD37:AD43"/>
    <mergeCell ref="AH30:AH31"/>
    <mergeCell ref="AH33:AH36"/>
    <mergeCell ref="G30:G31"/>
    <mergeCell ref="AS18:AS22"/>
    <mergeCell ref="AS23:AS29"/>
    <mergeCell ref="C25:D25"/>
    <mergeCell ref="C27:C29"/>
    <mergeCell ref="C30:D30"/>
    <mergeCell ref="F30:F36"/>
    <mergeCell ref="AR23:AR29"/>
    <mergeCell ref="AL33:AL36"/>
    <mergeCell ref="AO33:AO36"/>
    <mergeCell ref="AR30:AR36"/>
    <mergeCell ref="AS30:AS36"/>
    <mergeCell ref="C31:D31"/>
    <mergeCell ref="C33:C36"/>
    <mergeCell ref="G23:G27"/>
    <mergeCell ref="G28:G29"/>
    <mergeCell ref="H23:H27"/>
    <mergeCell ref="K23:K27"/>
    <mergeCell ref="Q33:Q36"/>
    <mergeCell ref="O30:O31"/>
    <mergeCell ref="AB18:AB22"/>
    <mergeCell ref="AB23:AB27"/>
    <mergeCell ref="AB28:AB29"/>
    <mergeCell ref="M30:M31"/>
    <mergeCell ref="E28:E29"/>
    <mergeCell ref="E23:E24"/>
    <mergeCell ref="E25:E27"/>
    <mergeCell ref="C24:D24"/>
    <mergeCell ref="E30:E32"/>
    <mergeCell ref="T23:T27"/>
    <mergeCell ref="E33:E36"/>
    <mergeCell ref="AI28:AI29"/>
    <mergeCell ref="V23:V27"/>
    <mergeCell ref="AG23:AG27"/>
    <mergeCell ref="AI18:AI22"/>
    <mergeCell ref="U28:U29"/>
    <mergeCell ref="X23:X27"/>
    <mergeCell ref="X28:X29"/>
    <mergeCell ref="U23:U27"/>
    <mergeCell ref="T28:T29"/>
    <mergeCell ref="W28:W29"/>
    <mergeCell ref="I18:I22"/>
    <mergeCell ref="Q23:Q27"/>
    <mergeCell ref="AI23:AI27"/>
    <mergeCell ref="R23:R27"/>
    <mergeCell ref="AF8:AF17"/>
    <mergeCell ref="AI8:AI17"/>
    <mergeCell ref="AA8:AA17"/>
    <mergeCell ref="AA18:AA22"/>
    <mergeCell ref="U8:U17"/>
    <mergeCell ref="U18:U22"/>
    <mergeCell ref="R8:R17"/>
    <mergeCell ref="R18:R22"/>
    <mergeCell ref="M28:M29"/>
    <mergeCell ref="R28:R29"/>
    <mergeCell ref="Q28:Q29"/>
    <mergeCell ref="Y28:Y29"/>
    <mergeCell ref="AG28:AG29"/>
    <mergeCell ref="AB8:AB17"/>
    <mergeCell ref="W23:W27"/>
    <mergeCell ref="V28:V29"/>
    <mergeCell ref="AA23:AA27"/>
    <mergeCell ref="AD28:AD29"/>
    <mergeCell ref="N8:N17"/>
    <mergeCell ref="J18:J22"/>
    <mergeCell ref="J23:J27"/>
    <mergeCell ref="J28:J29"/>
    <mergeCell ref="L18:L22"/>
    <mergeCell ref="B30:B31"/>
    <mergeCell ref="B23:B25"/>
    <mergeCell ref="Q8:Q17"/>
    <mergeCell ref="O8:O17"/>
    <mergeCell ref="P8:P17"/>
    <mergeCell ref="T8:T17"/>
    <mergeCell ref="N23:N27"/>
    <mergeCell ref="P18:P22"/>
    <mergeCell ref="P23:P27"/>
    <mergeCell ref="P28:P29"/>
    <mergeCell ref="S8:S17"/>
    <mergeCell ref="S18:S22"/>
    <mergeCell ref="S23:S27"/>
    <mergeCell ref="S28:S29"/>
    <mergeCell ref="AL23:AL27"/>
    <mergeCell ref="AO23:AO27"/>
    <mergeCell ref="Z8:Z17"/>
    <mergeCell ref="V8:V17"/>
    <mergeCell ref="V18:V22"/>
    <mergeCell ref="B8:B9"/>
    <mergeCell ref="C8:D8"/>
    <mergeCell ref="H8:H17"/>
    <mergeCell ref="K8:K17"/>
    <mergeCell ref="I8:I17"/>
    <mergeCell ref="J8:J17"/>
    <mergeCell ref="L8:L17"/>
    <mergeCell ref="E8:E10"/>
    <mergeCell ref="E11:E13"/>
    <mergeCell ref="E14:E15"/>
    <mergeCell ref="E16:E17"/>
    <mergeCell ref="H28:H29"/>
    <mergeCell ref="K28:K29"/>
    <mergeCell ref="L28:L29"/>
    <mergeCell ref="I23:I27"/>
    <mergeCell ref="I28:I29"/>
    <mergeCell ref="AD8:AD17"/>
    <mergeCell ref="AD18:AD22"/>
    <mergeCell ref="AD23:AD27"/>
    <mergeCell ref="AE8:AE17"/>
    <mergeCell ref="W8:W17"/>
    <mergeCell ref="X8:X17"/>
    <mergeCell ref="X18:X22"/>
    <mergeCell ref="Y8:Y17"/>
    <mergeCell ref="Y18:Y22"/>
    <mergeCell ref="Y23:Y27"/>
    <mergeCell ref="AG18:AG22"/>
    <mergeCell ref="C6:D7"/>
    <mergeCell ref="E6:E7"/>
    <mergeCell ref="F6:F7"/>
    <mergeCell ref="G6:G7"/>
    <mergeCell ref="AR6:AR7"/>
    <mergeCell ref="AS6:AS7"/>
    <mergeCell ref="C5:AQ5"/>
    <mergeCell ref="H6:J6"/>
    <mergeCell ref="K6:M6"/>
    <mergeCell ref="N6:P6"/>
    <mergeCell ref="Q6:S6"/>
    <mergeCell ref="T6:V6"/>
    <mergeCell ref="Z23:Z27"/>
    <mergeCell ref="AC23:AC27"/>
    <mergeCell ref="AR8:AR17"/>
    <mergeCell ref="AR18:AR22"/>
    <mergeCell ref="W6:Y6"/>
    <mergeCell ref="Z6:AB6"/>
    <mergeCell ref="AC6:AE6"/>
    <mergeCell ref="AF6:AH6"/>
    <mergeCell ref="AI6:AK6"/>
    <mergeCell ref="AL6:AN6"/>
    <mergeCell ref="AO6:AQ6"/>
    <mergeCell ref="L23:L27"/>
    <mergeCell ref="M8:M17"/>
    <mergeCell ref="M18:M22"/>
    <mergeCell ref="M23:M27"/>
    <mergeCell ref="O18:O22"/>
    <mergeCell ref="F23:F29"/>
    <mergeCell ref="N28:N29"/>
    <mergeCell ref="O23:O27"/>
    <mergeCell ref="O28:O29"/>
    <mergeCell ref="Z81:Z87"/>
    <mergeCell ref="S88:S89"/>
    <mergeCell ref="E98:E100"/>
    <mergeCell ref="V106:V107"/>
    <mergeCell ref="W108:W109"/>
    <mergeCell ref="E52:E54"/>
    <mergeCell ref="B59:B60"/>
    <mergeCell ref="C59:D59"/>
    <mergeCell ref="E59:E61"/>
    <mergeCell ref="F59:F65"/>
    <mergeCell ref="G59:G60"/>
    <mergeCell ref="H59:H60"/>
    <mergeCell ref="C3:AS3"/>
    <mergeCell ref="AR5:AS5"/>
    <mergeCell ref="C19:D19"/>
    <mergeCell ref="C21:C22"/>
    <mergeCell ref="Q18:Q22"/>
    <mergeCell ref="T18:T22"/>
    <mergeCell ref="W18:W22"/>
    <mergeCell ref="Z18:Z22"/>
    <mergeCell ref="AC18:AC22"/>
    <mergeCell ref="AF18:AF22"/>
    <mergeCell ref="AS8:AS17"/>
    <mergeCell ref="C9:D9"/>
    <mergeCell ref="C11:C17"/>
    <mergeCell ref="C18:D18"/>
    <mergeCell ref="E18:E22"/>
    <mergeCell ref="F18:F22"/>
    <mergeCell ref="G18:G22"/>
    <mergeCell ref="H18:H22"/>
    <mergeCell ref="K18:K22"/>
    <mergeCell ref="N18:N22"/>
    <mergeCell ref="J59:J60"/>
    <mergeCell ref="K59:K60"/>
    <mergeCell ref="L59:L60"/>
    <mergeCell ref="M59:M60"/>
    <mergeCell ref="N59:N60"/>
    <mergeCell ref="O59:O60"/>
    <mergeCell ref="P59:P60"/>
    <mergeCell ref="Q59:Q60"/>
    <mergeCell ref="E101:E103"/>
    <mergeCell ref="E108:E110"/>
    <mergeCell ref="X108:X109"/>
    <mergeCell ref="K108:K109"/>
    <mergeCell ref="M108:M109"/>
    <mergeCell ref="U106:U107"/>
    <mergeCell ref="U81:U87"/>
    <mergeCell ref="S72:S76"/>
    <mergeCell ref="P77:P80"/>
    <mergeCell ref="J77:J80"/>
    <mergeCell ref="K77:K80"/>
    <mergeCell ref="P66:P71"/>
    <mergeCell ref="I91:I93"/>
    <mergeCell ref="M88:M89"/>
    <mergeCell ref="M96:M100"/>
    <mergeCell ref="J96:J100"/>
    <mergeCell ref="J88:J89"/>
    <mergeCell ref="J91:J93"/>
    <mergeCell ref="E96:E97"/>
    <mergeCell ref="S96:S100"/>
    <mergeCell ref="O96:O100"/>
    <mergeCell ref="P96:P100"/>
    <mergeCell ref="U96:U100"/>
    <mergeCell ref="R91:R93"/>
    <mergeCell ref="AR59:AR65"/>
    <mergeCell ref="AS59:AS65"/>
    <mergeCell ref="C60:D60"/>
    <mergeCell ref="C62:C65"/>
    <mergeCell ref="E62:E65"/>
    <mergeCell ref="G62:G65"/>
    <mergeCell ref="H62:H65"/>
    <mergeCell ref="I62:I65"/>
    <mergeCell ref="J62:J65"/>
    <mergeCell ref="K62:K65"/>
    <mergeCell ref="L62:L65"/>
    <mergeCell ref="M62:M65"/>
    <mergeCell ref="N62:N65"/>
    <mergeCell ref="O62:O65"/>
    <mergeCell ref="P62:P65"/>
    <mergeCell ref="Q62:Q65"/>
    <mergeCell ref="R62:R65"/>
    <mergeCell ref="S62:S65"/>
    <mergeCell ref="T62:T65"/>
    <mergeCell ref="U62:U65"/>
    <mergeCell ref="AD59:AD60"/>
    <mergeCell ref="AE59:AE60"/>
    <mergeCell ref="AF59:AF60"/>
    <mergeCell ref="AG59:AG60"/>
    <mergeCell ref="AH59:AH60"/>
    <mergeCell ref="AI59:AI60"/>
    <mergeCell ref="AJ59:AJ60"/>
    <mergeCell ref="AK59:AK60"/>
    <mergeCell ref="AL59:AL60"/>
    <mergeCell ref="R59:R60"/>
    <mergeCell ref="S59:S60"/>
    <mergeCell ref="T59:T60"/>
    <mergeCell ref="AQ62:AQ65"/>
    <mergeCell ref="F8:F10"/>
    <mergeCell ref="F11:F13"/>
    <mergeCell ref="F14:F17"/>
    <mergeCell ref="G8:G10"/>
    <mergeCell ref="G11:G13"/>
    <mergeCell ref="G14:G17"/>
    <mergeCell ref="AE62:AE65"/>
    <mergeCell ref="AF62:AF65"/>
    <mergeCell ref="AG62:AG65"/>
    <mergeCell ref="AH62:AH65"/>
    <mergeCell ref="AI62:AI65"/>
    <mergeCell ref="AJ62:AJ65"/>
    <mergeCell ref="AK62:AK65"/>
    <mergeCell ref="AL62:AL65"/>
    <mergeCell ref="AM62:AM65"/>
    <mergeCell ref="V62:V65"/>
    <mergeCell ref="W62:W65"/>
    <mergeCell ref="X62:X65"/>
    <mergeCell ref="Y62:Y65"/>
    <mergeCell ref="Z62:Z65"/>
    <mergeCell ref="AA62:AA65"/>
    <mergeCell ref="AB62:AB65"/>
    <mergeCell ref="AC62:AC65"/>
    <mergeCell ref="AD62:AD65"/>
    <mergeCell ref="AN59:AN60"/>
    <mergeCell ref="AO59:AO60"/>
    <mergeCell ref="AP59:AP60"/>
    <mergeCell ref="AQ59:AQ60"/>
    <mergeCell ref="U59:U60"/>
    <mergeCell ref="Z59:Z60"/>
    <mergeCell ref="I59:I60"/>
  </mergeCells>
  <conditionalFormatting sqref="J8:J114 M8:M114 P8:P114 S8:S114 V8:V114 Y8:Y114 AB8:AB114 AE8:AE114 AH8:AH114 AK8:AK114 AN8:AN114 AQ8:AQ114">
    <cfRule type="expression" dxfId="4" priority="81">
      <formula>J8="N/A"</formula>
    </cfRule>
    <cfRule type="cellIs" dxfId="3" priority="82" operator="lessThan">
      <formula>0.6</formula>
    </cfRule>
    <cfRule type="cellIs" dxfId="2" priority="83" operator="lessThan">
      <formula>0.8</formula>
    </cfRule>
    <cfRule type="cellIs" dxfId="1" priority="84" operator="between">
      <formula>0.8</formula>
      <formula>1</formula>
    </cfRule>
    <cfRule type="cellIs" dxfId="0" priority="85" operator="greaterThan">
      <formula>1</formula>
    </cfRule>
  </conditionalFormatting>
  <printOptions horizontalCentered="1" verticalCentered="1"/>
  <pageMargins left="3.937007874015748E-2" right="3.937007874015748E-2" top="0.35433070866141736" bottom="0.35433070866141736" header="0.31496062992125984" footer="0.31496062992125984"/>
  <pageSetup paperSize="3" scale="88" orientation="landscape" r:id="rId1"/>
  <rowBreaks count="1" manualBreakCount="1">
    <brk id="36" min="2" max="12"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DD0F2-5961-46B5-8244-A3DC19474988}">
  <sheetPr>
    <tabColor rgb="FF0050DD"/>
  </sheetPr>
  <dimension ref="B44:L1078"/>
  <sheetViews>
    <sheetView showGridLines="0" tabSelected="1" view="pageBreakPreview" topLeftCell="A71" zoomScale="70" zoomScaleNormal="110" zoomScaleSheetLayoutView="70" workbookViewId="0">
      <selection activeCell="Q58" sqref="Q58"/>
    </sheetView>
  </sheetViews>
  <sheetFormatPr baseColWidth="10" defaultColWidth="9.08984375" defaultRowHeight="14" x14ac:dyDescent="0.35"/>
  <cols>
    <col min="1" max="1" width="2" style="2" customWidth="1"/>
    <col min="2" max="2" width="11" style="2" hidden="1" customWidth="1"/>
    <col min="3" max="3" width="10" style="3" customWidth="1"/>
    <col min="4" max="4" width="66.90625" style="2" customWidth="1"/>
    <col min="5" max="5" width="49.6328125" style="2" customWidth="1"/>
    <col min="6" max="6" width="40.453125" style="4" customWidth="1"/>
    <col min="7" max="7" width="9.36328125" style="3" customWidth="1"/>
    <col min="8" max="11" width="6.90625" style="3" customWidth="1"/>
    <col min="12" max="12" width="25" style="66" customWidth="1"/>
    <col min="13" max="16384" width="9.08984375" style="2"/>
  </cols>
  <sheetData>
    <row r="44" spans="6:6" ht="14.5" x14ac:dyDescent="0.35">
      <c r="F44"/>
    </row>
    <row r="65" spans="2:12" ht="20" x14ac:dyDescent="0.35">
      <c r="C65" s="610" t="s">
        <v>186</v>
      </c>
      <c r="D65" s="610"/>
      <c r="E65" s="610"/>
      <c r="F65" s="610"/>
      <c r="G65" s="610"/>
      <c r="H65" s="610"/>
      <c r="I65" s="610"/>
      <c r="J65" s="610"/>
      <c r="K65" s="610"/>
      <c r="L65" s="610"/>
    </row>
    <row r="66" spans="2:12" ht="21" customHeight="1" x14ac:dyDescent="0.35">
      <c r="E66" s="18"/>
    </row>
    <row r="67" spans="2:12" ht="20" x14ac:dyDescent="0.35">
      <c r="B67" s="1" t="s">
        <v>1</v>
      </c>
      <c r="C67" s="478" t="s">
        <v>2</v>
      </c>
      <c r="D67" s="478"/>
      <c r="E67" s="478"/>
      <c r="F67" s="478"/>
      <c r="G67" s="478"/>
      <c r="H67" s="478"/>
      <c r="I67" s="478"/>
      <c r="J67" s="478"/>
      <c r="K67" s="478"/>
      <c r="L67" s="478"/>
    </row>
    <row r="68" spans="2:12" ht="6" customHeight="1" x14ac:dyDescent="0.35"/>
    <row r="69" spans="2:12" x14ac:dyDescent="0.35">
      <c r="B69" s="5" t="s">
        <v>3</v>
      </c>
      <c r="C69" s="479" t="s">
        <v>4</v>
      </c>
      <c r="D69" s="479"/>
      <c r="E69" s="479"/>
      <c r="F69" s="479"/>
      <c r="G69" s="479"/>
      <c r="H69" s="479"/>
      <c r="I69" s="89"/>
      <c r="J69" s="89"/>
      <c r="K69" s="89"/>
      <c r="L69" s="479" t="s">
        <v>187</v>
      </c>
    </row>
    <row r="70" spans="2:12" s="7" customFormat="1" ht="28" x14ac:dyDescent="0.35">
      <c r="B70" s="6" t="s">
        <v>24</v>
      </c>
      <c r="C70" s="480" t="s">
        <v>6</v>
      </c>
      <c r="D70" s="480"/>
      <c r="E70" s="178" t="s">
        <v>7</v>
      </c>
      <c r="F70" s="178" t="s">
        <v>8</v>
      </c>
      <c r="G70" s="178" t="s">
        <v>9</v>
      </c>
      <c r="H70" s="89" t="s">
        <v>188</v>
      </c>
      <c r="I70" s="89" t="s">
        <v>189</v>
      </c>
      <c r="J70" s="89" t="s">
        <v>190</v>
      </c>
      <c r="K70" s="89" t="s">
        <v>191</v>
      </c>
      <c r="L70" s="479"/>
    </row>
    <row r="71" spans="2:12" x14ac:dyDescent="0.35">
      <c r="B71" s="306"/>
      <c r="C71" s="484" t="s">
        <v>28</v>
      </c>
      <c r="D71" s="484"/>
      <c r="E71" s="602" t="s">
        <v>192</v>
      </c>
      <c r="F71" s="507" t="s">
        <v>30</v>
      </c>
      <c r="G71" s="529">
        <v>0.95</v>
      </c>
      <c r="H71" s="528">
        <v>0.95</v>
      </c>
      <c r="I71" s="528">
        <v>0.95</v>
      </c>
      <c r="J71" s="528">
        <v>0.95</v>
      </c>
      <c r="K71" s="528">
        <v>0.95</v>
      </c>
      <c r="L71" s="507" t="s">
        <v>31</v>
      </c>
    </row>
    <row r="72" spans="2:12" ht="24.75" customHeight="1" x14ac:dyDescent="0.35">
      <c r="B72" s="306"/>
      <c r="C72" s="471" t="s">
        <v>33</v>
      </c>
      <c r="D72" s="471"/>
      <c r="E72" s="602"/>
      <c r="F72" s="507"/>
      <c r="G72" s="529"/>
      <c r="H72" s="528"/>
      <c r="I72" s="528"/>
      <c r="J72" s="528"/>
      <c r="K72" s="528"/>
      <c r="L72" s="507"/>
    </row>
    <row r="73" spans="2:12" ht="42" x14ac:dyDescent="0.35">
      <c r="B73" s="8"/>
      <c r="C73" s="93" t="s">
        <v>34</v>
      </c>
      <c r="D73" s="94" t="s">
        <v>193</v>
      </c>
      <c r="E73" s="602"/>
      <c r="F73" s="507"/>
      <c r="G73" s="529"/>
      <c r="H73" s="528"/>
      <c r="I73" s="528"/>
      <c r="J73" s="528"/>
      <c r="K73" s="528"/>
      <c r="L73" s="507"/>
    </row>
    <row r="74" spans="2:12" x14ac:dyDescent="0.35">
      <c r="B74" s="10"/>
      <c r="C74" s="496" t="s">
        <v>194</v>
      </c>
      <c r="D74" s="91" t="s">
        <v>37</v>
      </c>
      <c r="E74" s="602"/>
      <c r="F74" s="507"/>
      <c r="G74" s="529"/>
      <c r="H74" s="528"/>
      <c r="I74" s="528"/>
      <c r="J74" s="528"/>
      <c r="K74" s="528"/>
      <c r="L74" s="507"/>
    </row>
    <row r="75" spans="2:12" x14ac:dyDescent="0.35">
      <c r="B75" s="10"/>
      <c r="C75" s="496"/>
      <c r="D75" s="91" t="s">
        <v>39</v>
      </c>
      <c r="E75" s="602"/>
      <c r="F75" s="507"/>
      <c r="G75" s="529"/>
      <c r="H75" s="528"/>
      <c r="I75" s="528"/>
      <c r="J75" s="528"/>
      <c r="K75" s="528"/>
      <c r="L75" s="507"/>
    </row>
    <row r="76" spans="2:12" x14ac:dyDescent="0.35">
      <c r="B76" s="10"/>
      <c r="C76" s="496"/>
      <c r="D76" s="91" t="s">
        <v>40</v>
      </c>
      <c r="E76" s="602"/>
      <c r="F76" s="507"/>
      <c r="G76" s="529"/>
      <c r="H76" s="528"/>
      <c r="I76" s="528"/>
      <c r="J76" s="528"/>
      <c r="K76" s="528"/>
      <c r="L76" s="507"/>
    </row>
    <row r="77" spans="2:12" x14ac:dyDescent="0.35">
      <c r="B77" s="10"/>
      <c r="C77" s="496"/>
      <c r="D77" s="91" t="s">
        <v>41</v>
      </c>
      <c r="E77" s="602" t="s">
        <v>195</v>
      </c>
      <c r="F77" s="507" t="s">
        <v>196</v>
      </c>
      <c r="G77" s="529">
        <v>0.75</v>
      </c>
      <c r="H77" s="528" t="s">
        <v>197</v>
      </c>
      <c r="I77" s="528">
        <v>0.75</v>
      </c>
      <c r="J77" s="528">
        <v>0.75</v>
      </c>
      <c r="K77" s="528">
        <v>0.75</v>
      </c>
      <c r="L77" s="507"/>
    </row>
    <row r="78" spans="2:12" x14ac:dyDescent="0.35">
      <c r="B78" s="10"/>
      <c r="C78" s="496"/>
      <c r="D78" s="91" t="s">
        <v>43</v>
      </c>
      <c r="E78" s="602"/>
      <c r="F78" s="507"/>
      <c r="G78" s="529"/>
      <c r="H78" s="528"/>
      <c r="I78" s="528"/>
      <c r="J78" s="528"/>
      <c r="K78" s="528"/>
      <c r="L78" s="507"/>
    </row>
    <row r="79" spans="2:12" x14ac:dyDescent="0.35">
      <c r="B79" s="10"/>
      <c r="C79" s="496"/>
      <c r="D79" s="91" t="s">
        <v>44</v>
      </c>
      <c r="E79" s="602"/>
      <c r="F79" s="507"/>
      <c r="G79" s="529"/>
      <c r="H79" s="528"/>
      <c r="I79" s="528"/>
      <c r="J79" s="528"/>
      <c r="K79" s="528"/>
      <c r="L79" s="507"/>
    </row>
    <row r="80" spans="2:12" s="54" customFormat="1" x14ac:dyDescent="0.35">
      <c r="B80" s="55"/>
      <c r="C80" s="609" t="s">
        <v>45</v>
      </c>
      <c r="D80" s="609"/>
      <c r="E80" s="602" t="s">
        <v>46</v>
      </c>
      <c r="F80" s="507" t="s">
        <v>47</v>
      </c>
      <c r="G80" s="529">
        <v>1</v>
      </c>
      <c r="H80" s="528">
        <v>1</v>
      </c>
      <c r="I80" s="528">
        <v>1</v>
      </c>
      <c r="J80" s="528" t="s">
        <v>197</v>
      </c>
      <c r="K80" s="528" t="s">
        <v>197</v>
      </c>
      <c r="L80" s="507" t="s">
        <v>31</v>
      </c>
    </row>
    <row r="81" spans="2:12" s="54" customFormat="1" ht="31.5" customHeight="1" x14ac:dyDescent="0.35">
      <c r="B81" s="55"/>
      <c r="C81" s="471" t="s">
        <v>49</v>
      </c>
      <c r="D81" s="471"/>
      <c r="E81" s="602"/>
      <c r="F81" s="507"/>
      <c r="G81" s="603"/>
      <c r="H81" s="608"/>
      <c r="I81" s="608"/>
      <c r="J81" s="608"/>
      <c r="K81" s="608"/>
      <c r="L81" s="507"/>
    </row>
    <row r="82" spans="2:12" s="54" customFormat="1" ht="25.5" customHeight="1" x14ac:dyDescent="0.35">
      <c r="B82" s="55"/>
      <c r="C82" s="607" t="s">
        <v>36</v>
      </c>
      <c r="D82" s="92" t="s">
        <v>50</v>
      </c>
      <c r="E82" s="602"/>
      <c r="F82" s="507"/>
      <c r="G82" s="603"/>
      <c r="H82" s="608"/>
      <c r="I82" s="608"/>
      <c r="J82" s="608"/>
      <c r="K82" s="608"/>
      <c r="L82" s="507"/>
    </row>
    <row r="83" spans="2:12" s="54" customFormat="1" ht="25.5" customHeight="1" x14ac:dyDescent="0.35">
      <c r="B83" s="55"/>
      <c r="C83" s="607"/>
      <c r="D83" s="92" t="s">
        <v>51</v>
      </c>
      <c r="E83" s="602"/>
      <c r="F83" s="507"/>
      <c r="G83" s="603"/>
      <c r="H83" s="608"/>
      <c r="I83" s="608"/>
      <c r="J83" s="608"/>
      <c r="K83" s="608"/>
      <c r="L83" s="507"/>
    </row>
    <row r="84" spans="2:12" x14ac:dyDescent="0.35">
      <c r="B84" s="306"/>
      <c r="C84" s="90" t="s">
        <v>52</v>
      </c>
      <c r="D84" s="90"/>
      <c r="E84" s="602" t="s">
        <v>198</v>
      </c>
      <c r="F84" s="507" t="s">
        <v>199</v>
      </c>
      <c r="G84" s="606">
        <v>0.85</v>
      </c>
      <c r="H84" s="605">
        <v>0.95</v>
      </c>
      <c r="I84" s="605">
        <v>0.85</v>
      </c>
      <c r="J84" s="605">
        <v>0.8</v>
      </c>
      <c r="K84" s="605">
        <v>0.8</v>
      </c>
      <c r="L84" s="507" t="s">
        <v>52</v>
      </c>
    </row>
    <row r="85" spans="2:12" ht="39" customHeight="1" x14ac:dyDescent="0.35">
      <c r="B85" s="306"/>
      <c r="C85" s="471" t="s">
        <v>56</v>
      </c>
      <c r="D85" s="471"/>
      <c r="E85" s="602"/>
      <c r="F85" s="507"/>
      <c r="G85" s="606"/>
      <c r="H85" s="605"/>
      <c r="I85" s="605"/>
      <c r="J85" s="605"/>
      <c r="K85" s="605"/>
      <c r="L85" s="507"/>
    </row>
    <row r="86" spans="2:12" ht="28" x14ac:dyDescent="0.35">
      <c r="B86" s="8"/>
      <c r="C86" s="93" t="s">
        <v>34</v>
      </c>
      <c r="D86" s="94" t="s">
        <v>58</v>
      </c>
      <c r="E86" s="602"/>
      <c r="F86" s="507"/>
      <c r="G86" s="606"/>
      <c r="H86" s="605"/>
      <c r="I86" s="605"/>
      <c r="J86" s="605"/>
      <c r="K86" s="605"/>
      <c r="L86" s="507"/>
    </row>
    <row r="87" spans="2:12" x14ac:dyDescent="0.35">
      <c r="B87" s="10"/>
      <c r="C87" s="496" t="s">
        <v>194</v>
      </c>
      <c r="D87" s="96" t="s">
        <v>59</v>
      </c>
      <c r="E87" s="602"/>
      <c r="F87" s="507"/>
      <c r="G87" s="606"/>
      <c r="H87" s="605"/>
      <c r="I87" s="605"/>
      <c r="J87" s="605"/>
      <c r="K87" s="605"/>
      <c r="L87" s="507"/>
    </row>
    <row r="88" spans="2:12" ht="28" x14ac:dyDescent="0.35">
      <c r="B88" s="10"/>
      <c r="C88" s="496"/>
      <c r="D88" s="96" t="s">
        <v>60</v>
      </c>
      <c r="E88" s="602" t="s">
        <v>200</v>
      </c>
      <c r="F88" s="507"/>
      <c r="G88" s="606">
        <v>1</v>
      </c>
      <c r="H88" s="605">
        <v>1</v>
      </c>
      <c r="I88" s="605">
        <v>1</v>
      </c>
      <c r="J88" s="605">
        <v>1</v>
      </c>
      <c r="K88" s="605">
        <v>1</v>
      </c>
      <c r="L88" s="507"/>
    </row>
    <row r="89" spans="2:12" x14ac:dyDescent="0.35">
      <c r="B89" s="10"/>
      <c r="C89" s="496"/>
      <c r="D89" s="96" t="s">
        <v>62</v>
      </c>
      <c r="E89" s="602"/>
      <c r="F89" s="507"/>
      <c r="G89" s="606"/>
      <c r="H89" s="605"/>
      <c r="I89" s="605"/>
      <c r="J89" s="605"/>
      <c r="K89" s="605"/>
      <c r="L89" s="507"/>
    </row>
    <row r="90" spans="2:12" x14ac:dyDescent="0.35">
      <c r="B90" s="306"/>
      <c r="C90" s="484" t="s">
        <v>63</v>
      </c>
      <c r="D90" s="484"/>
      <c r="E90" s="602" t="s">
        <v>201</v>
      </c>
      <c r="F90" s="507" t="s">
        <v>65</v>
      </c>
      <c r="G90" s="560">
        <v>1</v>
      </c>
      <c r="H90" s="581">
        <v>1</v>
      </c>
      <c r="I90" s="581">
        <v>1</v>
      </c>
      <c r="J90" s="581">
        <v>1</v>
      </c>
      <c r="K90" s="581">
        <v>1</v>
      </c>
      <c r="L90" s="507" t="s">
        <v>66</v>
      </c>
    </row>
    <row r="91" spans="2:12" ht="56.25" customHeight="1" x14ac:dyDescent="0.35">
      <c r="B91" s="306"/>
      <c r="C91" s="471" t="s">
        <v>67</v>
      </c>
      <c r="D91" s="471"/>
      <c r="E91" s="602"/>
      <c r="F91" s="507"/>
      <c r="G91" s="560"/>
      <c r="H91" s="581"/>
      <c r="I91" s="581"/>
      <c r="J91" s="581"/>
      <c r="K91" s="581"/>
      <c r="L91" s="507"/>
    </row>
    <row r="92" spans="2:12" ht="28" x14ac:dyDescent="0.35">
      <c r="B92" s="8"/>
      <c r="C92" s="93" t="s">
        <v>34</v>
      </c>
      <c r="D92" s="94" t="s">
        <v>68</v>
      </c>
      <c r="E92" s="602"/>
      <c r="F92" s="507"/>
      <c r="G92" s="560"/>
      <c r="H92" s="581"/>
      <c r="I92" s="581"/>
      <c r="J92" s="581"/>
      <c r="K92" s="581"/>
      <c r="L92" s="507"/>
    </row>
    <row r="93" spans="2:12" x14ac:dyDescent="0.35">
      <c r="B93" s="10"/>
      <c r="C93" s="496" t="s">
        <v>194</v>
      </c>
      <c r="D93" s="96" t="s">
        <v>69</v>
      </c>
      <c r="E93" s="602" t="s">
        <v>202</v>
      </c>
      <c r="F93" s="507"/>
      <c r="G93" s="560">
        <v>1</v>
      </c>
      <c r="H93" s="581">
        <v>1</v>
      </c>
      <c r="I93" s="581">
        <v>1</v>
      </c>
      <c r="J93" s="581">
        <v>1</v>
      </c>
      <c r="K93" s="581">
        <v>1</v>
      </c>
      <c r="L93" s="507"/>
    </row>
    <row r="94" spans="2:12" x14ac:dyDescent="0.35">
      <c r="B94" s="10"/>
      <c r="C94" s="496"/>
      <c r="D94" s="96" t="s">
        <v>71</v>
      </c>
      <c r="E94" s="602"/>
      <c r="F94" s="507"/>
      <c r="G94" s="560"/>
      <c r="H94" s="581"/>
      <c r="I94" s="581"/>
      <c r="J94" s="581"/>
      <c r="K94" s="581"/>
      <c r="L94" s="507"/>
    </row>
    <row r="95" spans="2:12" x14ac:dyDescent="0.35">
      <c r="B95" s="10"/>
      <c r="C95" s="496"/>
      <c r="D95" s="96" t="s">
        <v>72</v>
      </c>
      <c r="E95" s="602"/>
      <c r="F95" s="507"/>
      <c r="G95" s="560"/>
      <c r="H95" s="581"/>
      <c r="I95" s="581"/>
      <c r="J95" s="581"/>
      <c r="K95" s="581"/>
      <c r="L95" s="507"/>
    </row>
    <row r="96" spans="2:12" x14ac:dyDescent="0.35">
      <c r="B96" s="10"/>
      <c r="C96" s="496"/>
      <c r="D96" s="96" t="s">
        <v>73</v>
      </c>
      <c r="E96" s="602"/>
      <c r="F96" s="507"/>
      <c r="G96" s="560"/>
      <c r="H96" s="581"/>
      <c r="I96" s="581"/>
      <c r="J96" s="581"/>
      <c r="K96" s="581"/>
      <c r="L96" s="507"/>
    </row>
    <row r="97" spans="2:12" x14ac:dyDescent="0.35">
      <c r="B97" s="306"/>
      <c r="C97" s="484" t="s">
        <v>74</v>
      </c>
      <c r="D97" s="484"/>
      <c r="E97" s="602" t="s">
        <v>203</v>
      </c>
      <c r="F97" s="507" t="s">
        <v>76</v>
      </c>
      <c r="G97" s="529">
        <v>0.95</v>
      </c>
      <c r="H97" s="528">
        <v>0.95</v>
      </c>
      <c r="I97" s="528">
        <v>0.95</v>
      </c>
      <c r="J97" s="528">
        <v>0.95</v>
      </c>
      <c r="K97" s="528">
        <v>0.95</v>
      </c>
      <c r="L97" s="507" t="s">
        <v>66</v>
      </c>
    </row>
    <row r="98" spans="2:12" ht="65.25" customHeight="1" x14ac:dyDescent="0.35">
      <c r="B98" s="306"/>
      <c r="C98" s="471" t="s">
        <v>78</v>
      </c>
      <c r="D98" s="471"/>
      <c r="E98" s="602"/>
      <c r="F98" s="507"/>
      <c r="G98" s="529"/>
      <c r="H98" s="528"/>
      <c r="I98" s="528"/>
      <c r="J98" s="528"/>
      <c r="K98" s="528"/>
      <c r="L98" s="507"/>
    </row>
    <row r="99" spans="2:12" ht="23.25" customHeight="1" x14ac:dyDescent="0.35">
      <c r="B99" s="8"/>
      <c r="C99" s="93" t="s">
        <v>34</v>
      </c>
      <c r="D99" s="94" t="s">
        <v>79</v>
      </c>
      <c r="E99" s="602"/>
      <c r="F99" s="507"/>
      <c r="G99" s="529"/>
      <c r="H99" s="528"/>
      <c r="I99" s="528"/>
      <c r="J99" s="528"/>
      <c r="K99" s="528"/>
      <c r="L99" s="507"/>
    </row>
    <row r="100" spans="2:12" x14ac:dyDescent="0.35">
      <c r="B100" s="10"/>
      <c r="C100" s="496" t="s">
        <v>194</v>
      </c>
      <c r="D100" s="96" t="s">
        <v>80</v>
      </c>
      <c r="E100" s="602"/>
      <c r="F100" s="507"/>
      <c r="G100" s="529"/>
      <c r="H100" s="528"/>
      <c r="I100" s="528"/>
      <c r="J100" s="528"/>
      <c r="K100" s="528"/>
      <c r="L100" s="507"/>
    </row>
    <row r="101" spans="2:12" x14ac:dyDescent="0.35">
      <c r="B101" s="10"/>
      <c r="C101" s="496"/>
      <c r="D101" s="96" t="s">
        <v>81</v>
      </c>
      <c r="E101" s="602"/>
      <c r="F101" s="507"/>
      <c r="G101" s="529"/>
      <c r="H101" s="528"/>
      <c r="I101" s="528"/>
      <c r="J101" s="528"/>
      <c r="K101" s="528"/>
      <c r="L101" s="507"/>
    </row>
    <row r="102" spans="2:12" x14ac:dyDescent="0.35">
      <c r="B102" s="10"/>
      <c r="C102" s="496"/>
      <c r="D102" s="96" t="s">
        <v>82</v>
      </c>
      <c r="E102" s="602"/>
      <c r="F102" s="507"/>
      <c r="G102" s="529"/>
      <c r="H102" s="528"/>
      <c r="I102" s="528"/>
      <c r="J102" s="528"/>
      <c r="K102" s="528"/>
      <c r="L102" s="507"/>
    </row>
    <row r="103" spans="2:12" x14ac:dyDescent="0.35">
      <c r="B103" s="10"/>
      <c r="C103" s="496"/>
      <c r="D103" s="97" t="s">
        <v>83</v>
      </c>
      <c r="E103" s="602"/>
      <c r="F103" s="507"/>
      <c r="G103" s="529"/>
      <c r="H103" s="528"/>
      <c r="I103" s="528"/>
      <c r="J103" s="528"/>
      <c r="K103" s="528"/>
      <c r="L103" s="507"/>
    </row>
    <row r="104" spans="2:12" x14ac:dyDescent="0.35">
      <c r="B104" s="10"/>
      <c r="C104" s="484" t="s">
        <v>84</v>
      </c>
      <c r="D104" s="484"/>
      <c r="E104" s="602" t="s">
        <v>204</v>
      </c>
      <c r="F104" s="507" t="s">
        <v>86</v>
      </c>
      <c r="G104" s="529">
        <v>1</v>
      </c>
      <c r="H104" s="528">
        <v>1</v>
      </c>
      <c r="I104" s="528">
        <v>1</v>
      </c>
      <c r="J104" s="528">
        <v>1</v>
      </c>
      <c r="K104" s="528">
        <v>1</v>
      </c>
      <c r="L104" s="507" t="s">
        <v>66</v>
      </c>
    </row>
    <row r="105" spans="2:12" ht="48" customHeight="1" x14ac:dyDescent="0.35">
      <c r="B105" s="10"/>
      <c r="C105" s="471" t="s">
        <v>205</v>
      </c>
      <c r="D105" s="471"/>
      <c r="E105" s="602"/>
      <c r="F105" s="507"/>
      <c r="G105" s="529"/>
      <c r="H105" s="528"/>
      <c r="I105" s="528"/>
      <c r="J105" s="528"/>
      <c r="K105" s="528"/>
      <c r="L105" s="507"/>
    </row>
    <row r="106" spans="2:12" ht="28" x14ac:dyDescent="0.35">
      <c r="B106" s="10"/>
      <c r="C106" s="93" t="s">
        <v>34</v>
      </c>
      <c r="D106" s="94" t="s">
        <v>88</v>
      </c>
      <c r="E106" s="602"/>
      <c r="F106" s="507"/>
      <c r="G106" s="529"/>
      <c r="H106" s="528"/>
      <c r="I106" s="528"/>
      <c r="J106" s="528"/>
      <c r="K106" s="528"/>
      <c r="L106" s="507"/>
    </row>
    <row r="107" spans="2:12" x14ac:dyDescent="0.35">
      <c r="B107" s="10"/>
      <c r="C107" s="496" t="s">
        <v>194</v>
      </c>
      <c r="D107" s="96" t="s">
        <v>89</v>
      </c>
      <c r="E107" s="602" t="s">
        <v>90</v>
      </c>
      <c r="F107" s="507" t="s">
        <v>206</v>
      </c>
      <c r="G107" s="529">
        <v>0.85</v>
      </c>
      <c r="H107" s="528" t="s">
        <v>197</v>
      </c>
      <c r="I107" s="528">
        <v>0.85</v>
      </c>
      <c r="J107" s="528">
        <v>0.85</v>
      </c>
      <c r="K107" s="528">
        <v>0.85</v>
      </c>
      <c r="L107" s="507"/>
    </row>
    <row r="108" spans="2:12" x14ac:dyDescent="0.35">
      <c r="B108" s="10"/>
      <c r="C108" s="496"/>
      <c r="D108" s="96" t="s">
        <v>92</v>
      </c>
      <c r="E108" s="602"/>
      <c r="F108" s="507"/>
      <c r="G108" s="529"/>
      <c r="H108" s="528"/>
      <c r="I108" s="528"/>
      <c r="J108" s="528"/>
      <c r="K108" s="528"/>
      <c r="L108" s="507"/>
    </row>
    <row r="109" spans="2:12" x14ac:dyDescent="0.35">
      <c r="B109" s="10"/>
      <c r="C109" s="496"/>
      <c r="D109" s="96" t="s">
        <v>93</v>
      </c>
      <c r="E109" s="602"/>
      <c r="F109" s="507"/>
      <c r="G109" s="529"/>
      <c r="H109" s="528"/>
      <c r="I109" s="528"/>
      <c r="J109" s="528"/>
      <c r="K109" s="528"/>
      <c r="L109" s="507"/>
    </row>
    <row r="110" spans="2:12" x14ac:dyDescent="0.35">
      <c r="B110" s="10"/>
      <c r="C110" s="496"/>
      <c r="D110" s="96" t="s">
        <v>94</v>
      </c>
      <c r="E110" s="602"/>
      <c r="F110" s="507"/>
      <c r="G110" s="529"/>
      <c r="H110" s="528"/>
      <c r="I110" s="528"/>
      <c r="J110" s="528"/>
      <c r="K110" s="528"/>
      <c r="L110" s="507"/>
    </row>
    <row r="111" spans="2:12" x14ac:dyDescent="0.35">
      <c r="B111" s="10"/>
      <c r="C111" s="496"/>
      <c r="D111" s="96" t="s">
        <v>95</v>
      </c>
      <c r="E111" s="602"/>
      <c r="F111" s="507"/>
      <c r="G111" s="529"/>
      <c r="H111" s="528"/>
      <c r="I111" s="528"/>
      <c r="J111" s="528"/>
      <c r="K111" s="528"/>
      <c r="L111" s="507"/>
    </row>
    <row r="112" spans="2:12" s="11" customFormat="1" ht="16.5" customHeight="1" x14ac:dyDescent="0.35">
      <c r="B112" s="269"/>
      <c r="C112" s="484" t="s">
        <v>207</v>
      </c>
      <c r="D112" s="484"/>
      <c r="E112" s="602" t="s">
        <v>208</v>
      </c>
      <c r="F112" s="507" t="s">
        <v>209</v>
      </c>
      <c r="G112" s="560">
        <v>1</v>
      </c>
      <c r="H112" s="581">
        <v>1</v>
      </c>
      <c r="I112" s="581">
        <v>1</v>
      </c>
      <c r="J112" s="581">
        <v>1</v>
      </c>
      <c r="K112" s="581">
        <v>1</v>
      </c>
      <c r="L112" s="507" t="s">
        <v>99</v>
      </c>
    </row>
    <row r="113" spans="2:12" s="11" customFormat="1" ht="31.5" customHeight="1" x14ac:dyDescent="0.35">
      <c r="B113" s="269"/>
      <c r="C113" s="471" t="s">
        <v>101</v>
      </c>
      <c r="D113" s="471"/>
      <c r="E113" s="602"/>
      <c r="F113" s="507"/>
      <c r="G113" s="560"/>
      <c r="H113" s="581"/>
      <c r="I113" s="581"/>
      <c r="J113" s="581"/>
      <c r="K113" s="581"/>
      <c r="L113" s="507"/>
    </row>
    <row r="114" spans="2:12" s="11" customFormat="1" ht="27" customHeight="1" x14ac:dyDescent="0.35">
      <c r="B114" s="41"/>
      <c r="C114" s="93" t="s">
        <v>34</v>
      </c>
      <c r="D114" s="94" t="s">
        <v>210</v>
      </c>
      <c r="E114" s="602" t="s">
        <v>211</v>
      </c>
      <c r="F114" s="507" t="s">
        <v>212</v>
      </c>
      <c r="G114" s="560">
        <v>1</v>
      </c>
      <c r="H114" s="581">
        <v>1</v>
      </c>
      <c r="I114" s="581">
        <v>1</v>
      </c>
      <c r="J114" s="581">
        <v>1</v>
      </c>
      <c r="K114" s="581">
        <v>1</v>
      </c>
      <c r="L114" s="507"/>
    </row>
    <row r="115" spans="2:12" s="11" customFormat="1" ht="16.5" customHeight="1" x14ac:dyDescent="0.35">
      <c r="B115" s="12"/>
      <c r="C115" s="499" t="s">
        <v>194</v>
      </c>
      <c r="D115" s="96" t="s">
        <v>103</v>
      </c>
      <c r="E115" s="602"/>
      <c r="F115" s="507"/>
      <c r="G115" s="560"/>
      <c r="H115" s="581"/>
      <c r="I115" s="581"/>
      <c r="J115" s="581"/>
      <c r="K115" s="581"/>
      <c r="L115" s="507"/>
    </row>
    <row r="116" spans="2:12" s="11" customFormat="1" ht="21.75" customHeight="1" x14ac:dyDescent="0.35">
      <c r="B116" s="12"/>
      <c r="C116" s="499"/>
      <c r="D116" s="96" t="s">
        <v>105</v>
      </c>
      <c r="E116" s="602" t="s">
        <v>213</v>
      </c>
      <c r="F116" s="507" t="s">
        <v>214</v>
      </c>
      <c r="G116" s="598">
        <v>0.95</v>
      </c>
      <c r="H116" s="599" t="s">
        <v>197</v>
      </c>
      <c r="I116" s="601">
        <v>0.95</v>
      </c>
      <c r="J116" s="601">
        <v>0.95</v>
      </c>
      <c r="K116" s="601">
        <v>0.95</v>
      </c>
      <c r="L116" s="507"/>
    </row>
    <row r="117" spans="2:12" s="11" customFormat="1" ht="21.75" customHeight="1" x14ac:dyDescent="0.35">
      <c r="B117" s="12"/>
      <c r="C117" s="499"/>
      <c r="D117" s="96" t="s">
        <v>106</v>
      </c>
      <c r="E117" s="602"/>
      <c r="F117" s="507"/>
      <c r="G117" s="598"/>
      <c r="H117" s="599"/>
      <c r="I117" s="601"/>
      <c r="J117" s="601"/>
      <c r="K117" s="601"/>
      <c r="L117" s="507"/>
    </row>
    <row r="118" spans="2:12" s="11" customFormat="1" ht="28" x14ac:dyDescent="0.35">
      <c r="B118" s="12"/>
      <c r="C118" s="499"/>
      <c r="D118" s="96" t="s">
        <v>107</v>
      </c>
      <c r="E118" s="91" t="s">
        <v>215</v>
      </c>
      <c r="F118" s="92" t="s">
        <v>216</v>
      </c>
      <c r="G118" s="175">
        <v>800</v>
      </c>
      <c r="H118" s="176" t="s">
        <v>197</v>
      </c>
      <c r="I118" s="176">
        <v>200</v>
      </c>
      <c r="J118" s="176">
        <v>300</v>
      </c>
      <c r="K118" s="176">
        <v>300</v>
      </c>
      <c r="L118" s="507"/>
    </row>
    <row r="119" spans="2:12" s="54" customFormat="1" x14ac:dyDescent="0.35">
      <c r="B119" s="329"/>
      <c r="C119" s="484" t="s">
        <v>109</v>
      </c>
      <c r="D119" s="484"/>
      <c r="E119" s="602" t="s">
        <v>217</v>
      </c>
      <c r="F119" s="507" t="s">
        <v>111</v>
      </c>
      <c r="G119" s="529">
        <v>0.95</v>
      </c>
      <c r="H119" s="528">
        <v>0.95</v>
      </c>
      <c r="I119" s="528">
        <v>0.95</v>
      </c>
      <c r="J119" s="528" t="s">
        <v>197</v>
      </c>
      <c r="K119" s="528" t="s">
        <v>197</v>
      </c>
      <c r="L119" s="507" t="s">
        <v>112</v>
      </c>
    </row>
    <row r="120" spans="2:12" s="54" customFormat="1" ht="38.25" customHeight="1" x14ac:dyDescent="0.35">
      <c r="B120" s="329"/>
      <c r="C120" s="471" t="s">
        <v>114</v>
      </c>
      <c r="D120" s="471"/>
      <c r="E120" s="602"/>
      <c r="F120" s="507"/>
      <c r="G120" s="529"/>
      <c r="H120" s="528"/>
      <c r="I120" s="528"/>
      <c r="J120" s="528"/>
      <c r="K120" s="528"/>
      <c r="L120" s="507"/>
    </row>
    <row r="121" spans="2:12" s="54" customFormat="1" ht="23.25" customHeight="1" x14ac:dyDescent="0.35">
      <c r="B121" s="55"/>
      <c r="C121" s="499" t="s">
        <v>194</v>
      </c>
      <c r="D121" s="96" t="s">
        <v>115</v>
      </c>
      <c r="E121" s="602"/>
      <c r="F121" s="507"/>
      <c r="G121" s="529"/>
      <c r="H121" s="528"/>
      <c r="I121" s="528"/>
      <c r="J121" s="528"/>
      <c r="K121" s="528"/>
      <c r="L121" s="507"/>
    </row>
    <row r="122" spans="2:12" s="54" customFormat="1" ht="23.25" customHeight="1" x14ac:dyDescent="0.35">
      <c r="B122" s="55"/>
      <c r="C122" s="499"/>
      <c r="D122" s="96" t="s">
        <v>116</v>
      </c>
      <c r="E122" s="602"/>
      <c r="F122" s="507"/>
      <c r="G122" s="529"/>
      <c r="H122" s="528"/>
      <c r="I122" s="528"/>
      <c r="J122" s="528"/>
      <c r="K122" s="528"/>
      <c r="L122" s="507"/>
    </row>
    <row r="123" spans="2:12" s="54" customFormat="1" ht="23.25" customHeight="1" x14ac:dyDescent="0.35">
      <c r="B123" s="55"/>
      <c r="C123" s="499"/>
      <c r="D123" s="96" t="s">
        <v>117</v>
      </c>
      <c r="E123" s="602"/>
      <c r="F123" s="507"/>
      <c r="G123" s="529"/>
      <c r="H123" s="528"/>
      <c r="I123" s="528"/>
      <c r="J123" s="528"/>
      <c r="K123" s="528"/>
      <c r="L123" s="507"/>
    </row>
    <row r="124" spans="2:12" x14ac:dyDescent="0.35">
      <c r="B124" s="306"/>
      <c r="C124" s="484" t="s">
        <v>118</v>
      </c>
      <c r="D124" s="484"/>
      <c r="E124" s="602" t="s">
        <v>218</v>
      </c>
      <c r="F124" s="507" t="s">
        <v>219</v>
      </c>
      <c r="G124" s="560">
        <v>0.95</v>
      </c>
      <c r="H124" s="581">
        <v>0.95</v>
      </c>
      <c r="I124" s="581">
        <v>0.95</v>
      </c>
      <c r="J124" s="581">
        <v>0.95</v>
      </c>
      <c r="K124" s="581">
        <v>0.95</v>
      </c>
      <c r="L124" s="507" t="s">
        <v>112</v>
      </c>
    </row>
    <row r="125" spans="2:12" ht="16.5" customHeight="1" x14ac:dyDescent="0.35">
      <c r="B125" s="306"/>
      <c r="C125" s="471" t="s">
        <v>122</v>
      </c>
      <c r="D125" s="471"/>
      <c r="E125" s="602"/>
      <c r="F125" s="507"/>
      <c r="G125" s="560"/>
      <c r="H125" s="581"/>
      <c r="I125" s="581"/>
      <c r="J125" s="581"/>
      <c r="K125" s="581"/>
      <c r="L125" s="507"/>
    </row>
    <row r="126" spans="2:12" ht="28" x14ac:dyDescent="0.35">
      <c r="B126" s="8"/>
      <c r="C126" s="93" t="s">
        <v>34</v>
      </c>
      <c r="D126" s="94" t="s">
        <v>220</v>
      </c>
      <c r="E126" s="602"/>
      <c r="F126" s="507"/>
      <c r="G126" s="560"/>
      <c r="H126" s="581"/>
      <c r="I126" s="581"/>
      <c r="J126" s="581"/>
      <c r="K126" s="581"/>
      <c r="L126" s="507"/>
    </row>
    <row r="127" spans="2:12" x14ac:dyDescent="0.35">
      <c r="B127" s="10"/>
      <c r="C127" s="496" t="s">
        <v>194</v>
      </c>
      <c r="D127" s="96" t="s">
        <v>124</v>
      </c>
      <c r="E127" s="602"/>
      <c r="F127" s="507"/>
      <c r="G127" s="560"/>
      <c r="H127" s="581"/>
      <c r="I127" s="581"/>
      <c r="J127" s="581"/>
      <c r="K127" s="581"/>
      <c r="L127" s="507"/>
    </row>
    <row r="128" spans="2:12" x14ac:dyDescent="0.35">
      <c r="B128" s="10"/>
      <c r="C128" s="496"/>
      <c r="D128" s="96" t="s">
        <v>125</v>
      </c>
      <c r="E128" s="602"/>
      <c r="F128" s="507"/>
      <c r="G128" s="560"/>
      <c r="H128" s="581"/>
      <c r="I128" s="581"/>
      <c r="J128" s="581"/>
      <c r="K128" s="581"/>
      <c r="L128" s="507"/>
    </row>
    <row r="129" spans="2:12" x14ac:dyDescent="0.35">
      <c r="B129" s="10"/>
      <c r="C129" s="496"/>
      <c r="D129" s="96" t="s">
        <v>126</v>
      </c>
      <c r="E129" s="602" t="s">
        <v>221</v>
      </c>
      <c r="F129" s="507"/>
      <c r="G129" s="560">
        <v>0.95</v>
      </c>
      <c r="H129" s="581">
        <v>0.95</v>
      </c>
      <c r="I129" s="581">
        <v>0.95</v>
      </c>
      <c r="J129" s="581">
        <v>0.95</v>
      </c>
      <c r="K129" s="581">
        <v>0.95</v>
      </c>
      <c r="L129" s="507"/>
    </row>
    <row r="130" spans="2:12" x14ac:dyDescent="0.35">
      <c r="B130" s="10"/>
      <c r="C130" s="496"/>
      <c r="D130" s="96" t="s">
        <v>128</v>
      </c>
      <c r="E130" s="602"/>
      <c r="F130" s="507"/>
      <c r="G130" s="560"/>
      <c r="H130" s="581"/>
      <c r="I130" s="581"/>
      <c r="J130" s="581"/>
      <c r="K130" s="581"/>
      <c r="L130" s="507"/>
    </row>
    <row r="131" spans="2:12" x14ac:dyDescent="0.35">
      <c r="B131" s="10"/>
      <c r="C131" s="496"/>
      <c r="D131" s="96" t="s">
        <v>129</v>
      </c>
      <c r="E131" s="602"/>
      <c r="F131" s="507"/>
      <c r="G131" s="560"/>
      <c r="H131" s="581"/>
      <c r="I131" s="581"/>
      <c r="J131" s="581"/>
      <c r="K131" s="581"/>
      <c r="L131" s="507"/>
    </row>
    <row r="132" spans="2:12" x14ac:dyDescent="0.35">
      <c r="B132" s="10"/>
      <c r="C132" s="496"/>
      <c r="D132" s="96" t="s">
        <v>130</v>
      </c>
      <c r="E132" s="602"/>
      <c r="F132" s="507"/>
      <c r="G132" s="560"/>
      <c r="H132" s="581"/>
      <c r="I132" s="581"/>
      <c r="J132" s="581"/>
      <c r="K132" s="581"/>
      <c r="L132" s="507"/>
    </row>
    <row r="133" spans="2:12" x14ac:dyDescent="0.35">
      <c r="B133" s="306"/>
      <c r="C133" s="484" t="s">
        <v>131</v>
      </c>
      <c r="D133" s="484"/>
      <c r="E133" s="602" t="s">
        <v>222</v>
      </c>
      <c r="F133" s="507" t="s">
        <v>223</v>
      </c>
      <c r="G133" s="603">
        <v>12</v>
      </c>
      <c r="H133" s="608">
        <v>3</v>
      </c>
      <c r="I133" s="608">
        <v>3</v>
      </c>
      <c r="J133" s="608">
        <v>3</v>
      </c>
      <c r="K133" s="608">
        <v>3</v>
      </c>
      <c r="L133" s="507" t="s">
        <v>134</v>
      </c>
    </row>
    <row r="134" spans="2:12" ht="50.25" customHeight="1" x14ac:dyDescent="0.35">
      <c r="B134" s="306"/>
      <c r="C134" s="471" t="s">
        <v>136</v>
      </c>
      <c r="D134" s="471"/>
      <c r="E134" s="602"/>
      <c r="F134" s="507"/>
      <c r="G134" s="603"/>
      <c r="H134" s="608"/>
      <c r="I134" s="608"/>
      <c r="J134" s="608"/>
      <c r="K134" s="608"/>
      <c r="L134" s="507"/>
    </row>
    <row r="135" spans="2:12" ht="28" x14ac:dyDescent="0.35">
      <c r="B135" s="8"/>
      <c r="C135" s="93" t="s">
        <v>34</v>
      </c>
      <c r="D135" s="94" t="s">
        <v>224</v>
      </c>
      <c r="E135" s="602"/>
      <c r="F135" s="507"/>
      <c r="G135" s="603"/>
      <c r="H135" s="608"/>
      <c r="I135" s="608"/>
      <c r="J135" s="608"/>
      <c r="K135" s="608"/>
      <c r="L135" s="507"/>
    </row>
    <row r="136" spans="2:12" x14ac:dyDescent="0.35">
      <c r="B136" s="8"/>
      <c r="C136" s="496" t="s">
        <v>194</v>
      </c>
      <c r="D136" s="96" t="s">
        <v>138</v>
      </c>
      <c r="E136" s="602" t="s">
        <v>225</v>
      </c>
      <c r="F136" s="507"/>
      <c r="G136" s="560">
        <v>0.95</v>
      </c>
      <c r="H136" s="611" t="s">
        <v>197</v>
      </c>
      <c r="I136" s="612">
        <v>0.95</v>
      </c>
      <c r="J136" s="612">
        <v>0.95</v>
      </c>
      <c r="K136" s="612">
        <v>0.95</v>
      </c>
      <c r="L136" s="507"/>
    </row>
    <row r="137" spans="2:12" x14ac:dyDescent="0.35">
      <c r="B137" s="8"/>
      <c r="C137" s="496"/>
      <c r="D137" s="96" t="s">
        <v>140</v>
      </c>
      <c r="E137" s="602"/>
      <c r="F137" s="507"/>
      <c r="G137" s="560"/>
      <c r="H137" s="611"/>
      <c r="I137" s="612"/>
      <c r="J137" s="612"/>
      <c r="K137" s="612"/>
      <c r="L137" s="507"/>
    </row>
    <row r="138" spans="2:12" x14ac:dyDescent="0.35">
      <c r="B138" s="8"/>
      <c r="C138" s="496"/>
      <c r="D138" s="96" t="s">
        <v>141</v>
      </c>
      <c r="E138" s="602"/>
      <c r="F138" s="507"/>
      <c r="G138" s="560"/>
      <c r="H138" s="611"/>
      <c r="I138" s="612"/>
      <c r="J138" s="612"/>
      <c r="K138" s="612"/>
      <c r="L138" s="507"/>
    </row>
    <row r="139" spans="2:12" x14ac:dyDescent="0.35">
      <c r="B139" s="70"/>
      <c r="C139" s="496"/>
      <c r="D139" s="96" t="s">
        <v>142</v>
      </c>
      <c r="E139" s="602"/>
      <c r="F139" s="507"/>
      <c r="G139" s="560"/>
      <c r="H139" s="611"/>
      <c r="I139" s="612"/>
      <c r="J139" s="612"/>
      <c r="K139" s="612"/>
      <c r="L139" s="507"/>
    </row>
    <row r="140" spans="2:12" x14ac:dyDescent="0.35">
      <c r="B140" s="306"/>
      <c r="C140" s="484" t="s">
        <v>143</v>
      </c>
      <c r="D140" s="484"/>
      <c r="E140" s="602" t="s">
        <v>226</v>
      </c>
      <c r="F140" s="507" t="s">
        <v>227</v>
      </c>
      <c r="G140" s="604">
        <v>4</v>
      </c>
      <c r="H140" s="599">
        <v>3</v>
      </c>
      <c r="I140" s="599">
        <v>1</v>
      </c>
      <c r="J140" s="599" t="s">
        <v>197</v>
      </c>
      <c r="K140" s="599" t="s">
        <v>197</v>
      </c>
      <c r="L140" s="507" t="s">
        <v>134</v>
      </c>
    </row>
    <row r="141" spans="2:12" ht="53" customHeight="1" x14ac:dyDescent="0.35">
      <c r="B141" s="306"/>
      <c r="C141" s="471" t="s">
        <v>228</v>
      </c>
      <c r="D141" s="471"/>
      <c r="E141" s="602"/>
      <c r="F141" s="613"/>
      <c r="G141" s="604"/>
      <c r="H141" s="599"/>
      <c r="I141" s="599"/>
      <c r="J141" s="599"/>
      <c r="K141" s="599"/>
      <c r="L141" s="507"/>
    </row>
    <row r="142" spans="2:12" ht="42" x14ac:dyDescent="0.35">
      <c r="B142" s="8"/>
      <c r="C142" s="93" t="s">
        <v>34</v>
      </c>
      <c r="D142" s="94" t="s">
        <v>229</v>
      </c>
      <c r="E142" s="91" t="s">
        <v>230</v>
      </c>
      <c r="F142" s="613"/>
      <c r="G142" s="99">
        <v>4</v>
      </c>
      <c r="H142" s="98">
        <v>3</v>
      </c>
      <c r="I142" s="98">
        <v>1</v>
      </c>
      <c r="J142" s="98" t="s">
        <v>197</v>
      </c>
      <c r="K142" s="98" t="s">
        <v>197</v>
      </c>
      <c r="L142" s="507"/>
    </row>
    <row r="143" spans="2:12" ht="56" x14ac:dyDescent="0.35">
      <c r="B143" s="8"/>
      <c r="C143" s="496" t="s">
        <v>194</v>
      </c>
      <c r="D143" s="96" t="s">
        <v>148</v>
      </c>
      <c r="E143" s="91" t="s">
        <v>231</v>
      </c>
      <c r="F143" s="92" t="s">
        <v>232</v>
      </c>
      <c r="G143" s="99">
        <v>8</v>
      </c>
      <c r="H143" s="98" t="s">
        <v>197</v>
      </c>
      <c r="I143" s="98">
        <v>2</v>
      </c>
      <c r="J143" s="98">
        <v>3</v>
      </c>
      <c r="K143" s="98">
        <v>3</v>
      </c>
      <c r="L143" s="507"/>
    </row>
    <row r="144" spans="2:12" x14ac:dyDescent="0.35">
      <c r="B144" s="10"/>
      <c r="C144" s="496"/>
      <c r="D144" s="96" t="s">
        <v>150</v>
      </c>
      <c r="E144" s="602" t="s">
        <v>233</v>
      </c>
      <c r="F144" s="507" t="s">
        <v>234</v>
      </c>
      <c r="G144" s="598">
        <v>1</v>
      </c>
      <c r="H144" s="599" t="s">
        <v>197</v>
      </c>
      <c r="I144" s="601">
        <v>1</v>
      </c>
      <c r="J144" s="601">
        <v>1</v>
      </c>
      <c r="K144" s="601">
        <v>1</v>
      </c>
      <c r="L144" s="507"/>
    </row>
    <row r="145" spans="2:12" x14ac:dyDescent="0.35">
      <c r="B145" s="10"/>
      <c r="C145" s="496"/>
      <c r="D145" s="97" t="s">
        <v>151</v>
      </c>
      <c r="E145" s="602"/>
      <c r="F145" s="507"/>
      <c r="G145" s="598"/>
      <c r="H145" s="599"/>
      <c r="I145" s="601"/>
      <c r="J145" s="601"/>
      <c r="K145" s="601"/>
      <c r="L145" s="507"/>
    </row>
    <row r="146" spans="2:12" x14ac:dyDescent="0.35">
      <c r="B146" s="306"/>
      <c r="C146" s="484" t="s">
        <v>153</v>
      </c>
      <c r="D146" s="484"/>
      <c r="E146" s="602" t="s">
        <v>235</v>
      </c>
      <c r="F146" s="507" t="s">
        <v>236</v>
      </c>
      <c r="G146" s="529">
        <v>1</v>
      </c>
      <c r="H146" s="528">
        <v>1</v>
      </c>
      <c r="I146" s="528">
        <v>1</v>
      </c>
      <c r="J146" s="528" t="s">
        <v>197</v>
      </c>
      <c r="K146" s="528" t="s">
        <v>197</v>
      </c>
      <c r="L146" s="507" t="s">
        <v>134</v>
      </c>
    </row>
    <row r="147" spans="2:12" ht="40.5" customHeight="1" x14ac:dyDescent="0.35">
      <c r="B147" s="306"/>
      <c r="C147" s="471" t="s">
        <v>157</v>
      </c>
      <c r="D147" s="471"/>
      <c r="E147" s="602"/>
      <c r="F147" s="507"/>
      <c r="G147" s="603"/>
      <c r="H147" s="528"/>
      <c r="I147" s="528"/>
      <c r="J147" s="528"/>
      <c r="K147" s="528"/>
      <c r="L147" s="507"/>
    </row>
    <row r="148" spans="2:12" ht="28" x14ac:dyDescent="0.35">
      <c r="B148" s="8"/>
      <c r="C148" s="93" t="s">
        <v>34</v>
      </c>
      <c r="D148" s="94" t="s">
        <v>237</v>
      </c>
      <c r="E148" s="602" t="s">
        <v>238</v>
      </c>
      <c r="F148" s="507"/>
      <c r="G148" s="529">
        <v>1</v>
      </c>
      <c r="H148" s="529" t="s">
        <v>197</v>
      </c>
      <c r="I148" s="529"/>
      <c r="J148" s="528">
        <v>1</v>
      </c>
      <c r="K148" s="528">
        <v>1</v>
      </c>
      <c r="L148" s="507"/>
    </row>
    <row r="149" spans="2:12" ht="28.5" customHeight="1" x14ac:dyDescent="0.35">
      <c r="B149" s="8"/>
      <c r="C149" s="496" t="s">
        <v>194</v>
      </c>
      <c r="D149" s="92" t="s">
        <v>160</v>
      </c>
      <c r="E149" s="602"/>
      <c r="F149" s="507"/>
      <c r="G149" s="529"/>
      <c r="H149" s="529"/>
      <c r="I149" s="529"/>
      <c r="J149" s="528"/>
      <c r="K149" s="528"/>
      <c r="L149" s="507"/>
    </row>
    <row r="150" spans="2:12" ht="21" customHeight="1" x14ac:dyDescent="0.35">
      <c r="B150" s="10"/>
      <c r="C150" s="496"/>
      <c r="D150" s="96" t="s">
        <v>161</v>
      </c>
      <c r="E150" s="602"/>
      <c r="F150" s="507"/>
      <c r="G150" s="529"/>
      <c r="H150" s="529"/>
      <c r="I150" s="529"/>
      <c r="J150" s="528"/>
      <c r="K150" s="528"/>
      <c r="L150" s="507"/>
    </row>
    <row r="151" spans="2:12" x14ac:dyDescent="0.35">
      <c r="C151" s="484" t="s">
        <v>162</v>
      </c>
      <c r="D151" s="484"/>
      <c r="E151" s="602" t="s">
        <v>239</v>
      </c>
      <c r="F151" s="507" t="s">
        <v>164</v>
      </c>
      <c r="G151" s="560">
        <v>1</v>
      </c>
      <c r="H151" s="581">
        <v>1</v>
      </c>
      <c r="I151" s="581">
        <v>1</v>
      </c>
      <c r="J151" s="581">
        <v>1</v>
      </c>
      <c r="K151" s="581">
        <v>1</v>
      </c>
      <c r="L151" s="507" t="s">
        <v>165</v>
      </c>
    </row>
    <row r="152" spans="2:12" ht="58.5" customHeight="1" x14ac:dyDescent="0.35">
      <c r="C152" s="471" t="s">
        <v>167</v>
      </c>
      <c r="D152" s="471"/>
      <c r="E152" s="602"/>
      <c r="F152" s="507"/>
      <c r="G152" s="560"/>
      <c r="H152" s="581"/>
      <c r="I152" s="581"/>
      <c r="J152" s="581"/>
      <c r="K152" s="581"/>
      <c r="L152" s="507"/>
    </row>
    <row r="153" spans="2:12" ht="28" x14ac:dyDescent="0.35">
      <c r="C153" s="93" t="s">
        <v>34</v>
      </c>
      <c r="D153" s="94" t="s">
        <v>168</v>
      </c>
      <c r="E153" s="602"/>
      <c r="F153" s="507"/>
      <c r="G153" s="560"/>
      <c r="H153" s="581"/>
      <c r="I153" s="581"/>
      <c r="J153" s="581"/>
      <c r="K153" s="581"/>
      <c r="L153" s="507"/>
    </row>
    <row r="154" spans="2:12" x14ac:dyDescent="0.35">
      <c r="C154" s="499" t="s">
        <v>194</v>
      </c>
      <c r="D154" s="100" t="s">
        <v>240</v>
      </c>
      <c r="E154" s="602" t="s">
        <v>241</v>
      </c>
      <c r="F154" s="507"/>
      <c r="G154" s="560">
        <v>1</v>
      </c>
      <c r="H154" s="581">
        <v>1</v>
      </c>
      <c r="I154" s="581">
        <v>1</v>
      </c>
      <c r="J154" s="581">
        <v>1</v>
      </c>
      <c r="K154" s="581">
        <v>1</v>
      </c>
      <c r="L154" s="507"/>
    </row>
    <row r="155" spans="2:12" x14ac:dyDescent="0.35">
      <c r="C155" s="499"/>
      <c r="D155" s="100" t="s">
        <v>242</v>
      </c>
      <c r="E155" s="602"/>
      <c r="F155" s="507"/>
      <c r="G155" s="560"/>
      <c r="H155" s="581"/>
      <c r="I155" s="581"/>
      <c r="J155" s="581"/>
      <c r="K155" s="581"/>
      <c r="L155" s="507"/>
    </row>
    <row r="156" spans="2:12" x14ac:dyDescent="0.35">
      <c r="C156" s="499"/>
      <c r="D156" s="100" t="s">
        <v>172</v>
      </c>
      <c r="E156" s="602" t="s">
        <v>243</v>
      </c>
      <c r="F156" s="507"/>
      <c r="G156" s="560">
        <v>1</v>
      </c>
      <c r="H156" s="581">
        <v>1</v>
      </c>
      <c r="I156" s="581">
        <v>1</v>
      </c>
      <c r="J156" s="581">
        <v>1</v>
      </c>
      <c r="K156" s="581">
        <v>1</v>
      </c>
      <c r="L156" s="507"/>
    </row>
    <row r="157" spans="2:12" ht="28" x14ac:dyDescent="0.35">
      <c r="C157" s="499"/>
      <c r="D157" s="100" t="s">
        <v>174</v>
      </c>
      <c r="E157" s="602"/>
      <c r="F157" s="507"/>
      <c r="G157" s="560"/>
      <c r="H157" s="581"/>
      <c r="I157" s="581"/>
      <c r="J157" s="581"/>
      <c r="K157" s="581"/>
      <c r="L157" s="507"/>
    </row>
    <row r="158" spans="2:12" x14ac:dyDescent="0.35">
      <c r="C158" s="484" t="s">
        <v>175</v>
      </c>
      <c r="D158" s="484"/>
      <c r="E158" s="600" t="s">
        <v>244</v>
      </c>
      <c r="F158" s="507" t="s">
        <v>245</v>
      </c>
      <c r="G158" s="560">
        <v>1</v>
      </c>
      <c r="H158" s="581">
        <v>1</v>
      </c>
      <c r="I158" s="581">
        <v>1</v>
      </c>
      <c r="J158" s="581">
        <v>1</v>
      </c>
      <c r="K158" s="581">
        <v>1</v>
      </c>
      <c r="L158" s="507" t="s">
        <v>165</v>
      </c>
    </row>
    <row r="159" spans="2:12" ht="42.75" customHeight="1" x14ac:dyDescent="0.35">
      <c r="C159" s="471" t="s">
        <v>179</v>
      </c>
      <c r="D159" s="471"/>
      <c r="E159" s="600"/>
      <c r="F159" s="507"/>
      <c r="G159" s="560"/>
      <c r="H159" s="581"/>
      <c r="I159" s="581"/>
      <c r="J159" s="581"/>
      <c r="K159" s="581"/>
      <c r="L159" s="507"/>
    </row>
    <row r="160" spans="2:12" x14ac:dyDescent="0.35">
      <c r="C160" s="93" t="s">
        <v>34</v>
      </c>
      <c r="D160" s="94" t="s">
        <v>246</v>
      </c>
      <c r="E160" s="600"/>
      <c r="F160" s="507"/>
      <c r="G160" s="560"/>
      <c r="H160" s="581"/>
      <c r="I160" s="581"/>
      <c r="J160" s="581"/>
      <c r="K160" s="581"/>
      <c r="L160" s="507"/>
    </row>
    <row r="161" spans="3:12" x14ac:dyDescent="0.35">
      <c r="C161" s="499" t="s">
        <v>194</v>
      </c>
      <c r="D161" s="100" t="s">
        <v>181</v>
      </c>
      <c r="E161" s="600" t="s">
        <v>247</v>
      </c>
      <c r="F161" s="507"/>
      <c r="G161" s="560">
        <v>0.92</v>
      </c>
      <c r="H161" s="581">
        <v>0.95</v>
      </c>
      <c r="I161" s="581">
        <v>0.93</v>
      </c>
      <c r="J161" s="581">
        <v>0.9</v>
      </c>
      <c r="K161" s="581">
        <v>0.9</v>
      </c>
      <c r="L161" s="507"/>
    </row>
    <row r="162" spans="3:12" x14ac:dyDescent="0.35">
      <c r="C162" s="499"/>
      <c r="D162" s="100" t="s">
        <v>183</v>
      </c>
      <c r="E162" s="600"/>
      <c r="F162" s="507"/>
      <c r="G162" s="560"/>
      <c r="H162" s="581"/>
      <c r="I162" s="581"/>
      <c r="J162" s="581"/>
      <c r="K162" s="581"/>
      <c r="L162" s="507"/>
    </row>
    <row r="163" spans="3:12" x14ac:dyDescent="0.35">
      <c r="C163" s="499"/>
      <c r="D163" s="100" t="s">
        <v>248</v>
      </c>
      <c r="E163" s="600"/>
      <c r="F163" s="507"/>
      <c r="G163" s="560"/>
      <c r="H163" s="581"/>
      <c r="I163" s="581"/>
      <c r="J163" s="581"/>
      <c r="K163" s="581"/>
      <c r="L163" s="507"/>
    </row>
    <row r="164" spans="3:12" x14ac:dyDescent="0.35">
      <c r="C164" s="499"/>
      <c r="D164" s="100" t="s">
        <v>249</v>
      </c>
      <c r="E164" s="600"/>
      <c r="F164" s="507"/>
      <c r="G164" s="560"/>
      <c r="H164" s="581"/>
      <c r="I164" s="581"/>
      <c r="J164" s="581"/>
      <c r="K164" s="581"/>
      <c r="L164" s="507"/>
    </row>
    <row r="165" spans="3:12" x14ac:dyDescent="0.35">
      <c r="C165" s="2"/>
      <c r="L165" s="67"/>
    </row>
    <row r="166" spans="3:12" ht="20" x14ac:dyDescent="0.35">
      <c r="C166" s="478" t="s">
        <v>250</v>
      </c>
      <c r="D166" s="478"/>
      <c r="E166" s="478"/>
      <c r="F166" s="478"/>
      <c r="G166" s="478"/>
      <c r="H166" s="478"/>
      <c r="I166" s="478"/>
      <c r="J166" s="478"/>
      <c r="K166" s="478"/>
      <c r="L166" s="478"/>
    </row>
    <row r="167" spans="3:12" ht="7.5" customHeight="1" x14ac:dyDescent="0.35"/>
    <row r="168" spans="3:12" x14ac:dyDescent="0.35">
      <c r="C168" s="523" t="s">
        <v>4</v>
      </c>
      <c r="D168" s="523"/>
      <c r="E168" s="523"/>
      <c r="F168" s="523"/>
      <c r="G168" s="523"/>
      <c r="H168" s="523"/>
      <c r="I168" s="69"/>
      <c r="J168" s="69"/>
      <c r="K168" s="69"/>
      <c r="L168" s="524" t="s">
        <v>187</v>
      </c>
    </row>
    <row r="169" spans="3:12" ht="28" x14ac:dyDescent="0.35">
      <c r="C169" s="525" t="s">
        <v>6</v>
      </c>
      <c r="D169" s="526"/>
      <c r="E169" s="179" t="s">
        <v>7</v>
      </c>
      <c r="F169" s="179" t="s">
        <v>8</v>
      </c>
      <c r="G169" s="180" t="s">
        <v>9</v>
      </c>
      <c r="H169" s="68" t="s">
        <v>188</v>
      </c>
      <c r="I169" s="68" t="s">
        <v>189</v>
      </c>
      <c r="J169" s="68" t="s">
        <v>190</v>
      </c>
      <c r="K169" s="71" t="s">
        <v>191</v>
      </c>
      <c r="L169" s="524"/>
    </row>
    <row r="170" spans="3:12" x14ac:dyDescent="0.35">
      <c r="C170" s="549" t="s">
        <v>251</v>
      </c>
      <c r="D170" s="550"/>
      <c r="E170" s="533" t="s">
        <v>252</v>
      </c>
      <c r="F170" s="551" t="s">
        <v>253</v>
      </c>
      <c r="G170" s="545">
        <v>1200</v>
      </c>
      <c r="H170" s="547">
        <v>300</v>
      </c>
      <c r="I170" s="547">
        <v>300</v>
      </c>
      <c r="J170" s="547">
        <v>300</v>
      </c>
      <c r="K170" s="548">
        <v>300</v>
      </c>
      <c r="L170" s="582" t="s">
        <v>254</v>
      </c>
    </row>
    <row r="171" spans="3:12" ht="33" customHeight="1" x14ac:dyDescent="0.35">
      <c r="C171" s="553" t="s">
        <v>255</v>
      </c>
      <c r="D171" s="554"/>
      <c r="E171" s="533"/>
      <c r="F171" s="551"/>
      <c r="G171" s="546"/>
      <c r="H171" s="548"/>
      <c r="I171" s="548"/>
      <c r="J171" s="548"/>
      <c r="K171" s="548"/>
      <c r="L171" s="583"/>
    </row>
    <row r="172" spans="3:12" x14ac:dyDescent="0.35">
      <c r="C172" s="140" t="s">
        <v>34</v>
      </c>
      <c r="D172" s="133" t="s">
        <v>256</v>
      </c>
      <c r="E172" s="533"/>
      <c r="F172" s="551"/>
      <c r="G172" s="546"/>
      <c r="H172" s="548"/>
      <c r="I172" s="548"/>
      <c r="J172" s="548"/>
      <c r="K172" s="548"/>
      <c r="L172" s="583"/>
    </row>
    <row r="173" spans="3:12" x14ac:dyDescent="0.35">
      <c r="C173" s="555" t="s">
        <v>194</v>
      </c>
      <c r="D173" s="558" t="s">
        <v>257</v>
      </c>
      <c r="E173" s="377"/>
      <c r="F173" s="552"/>
      <c r="G173" s="546"/>
      <c r="H173" s="548"/>
      <c r="I173" s="548"/>
      <c r="J173" s="548"/>
      <c r="K173" s="548"/>
      <c r="L173" s="583"/>
    </row>
    <row r="174" spans="3:12" x14ac:dyDescent="0.35">
      <c r="C174" s="556"/>
      <c r="D174" s="559"/>
      <c r="E174" s="377" t="s">
        <v>258</v>
      </c>
      <c r="F174" s="562" t="s">
        <v>259</v>
      </c>
      <c r="G174" s="587">
        <v>1</v>
      </c>
      <c r="H174" s="587">
        <v>1</v>
      </c>
      <c r="I174" s="587">
        <v>1</v>
      </c>
      <c r="J174" s="587">
        <v>1</v>
      </c>
      <c r="K174" s="587">
        <v>1</v>
      </c>
      <c r="L174" s="536"/>
    </row>
    <row r="175" spans="3:12" ht="28" x14ac:dyDescent="0.35">
      <c r="C175" s="556"/>
      <c r="D175" s="139" t="s">
        <v>260</v>
      </c>
      <c r="E175" s="533"/>
      <c r="F175" s="562"/>
      <c r="G175" s="588"/>
      <c r="H175" s="588"/>
      <c r="I175" s="588"/>
      <c r="J175" s="588"/>
      <c r="K175" s="588"/>
      <c r="L175" s="536"/>
    </row>
    <row r="176" spans="3:12" x14ac:dyDescent="0.35">
      <c r="C176" s="556"/>
      <c r="D176" s="136" t="s">
        <v>261</v>
      </c>
      <c r="E176" s="377"/>
      <c r="F176" s="562"/>
      <c r="G176" s="588"/>
      <c r="H176" s="588"/>
      <c r="I176" s="588"/>
      <c r="J176" s="588"/>
      <c r="K176" s="588"/>
      <c r="L176" s="536"/>
    </row>
    <row r="177" spans="3:12" x14ac:dyDescent="0.35">
      <c r="C177" s="557"/>
      <c r="D177" s="210" t="s">
        <v>262</v>
      </c>
      <c r="E177" s="561"/>
      <c r="F177" s="563"/>
      <c r="G177" s="589"/>
      <c r="H177" s="589"/>
      <c r="I177" s="589"/>
      <c r="J177" s="589"/>
      <c r="K177" s="589"/>
      <c r="L177" s="584"/>
    </row>
    <row r="178" spans="3:12" x14ac:dyDescent="0.35">
      <c r="C178" s="564" t="s">
        <v>263</v>
      </c>
      <c r="D178" s="565"/>
      <c r="E178" s="566" t="s">
        <v>264</v>
      </c>
      <c r="F178" s="569" t="s">
        <v>265</v>
      </c>
      <c r="G178" s="590">
        <v>182</v>
      </c>
      <c r="H178" s="592">
        <v>40</v>
      </c>
      <c r="I178" s="592">
        <v>48</v>
      </c>
      <c r="J178" s="592">
        <v>48</v>
      </c>
      <c r="K178" s="592">
        <v>46</v>
      </c>
      <c r="L178" s="585" t="s">
        <v>254</v>
      </c>
    </row>
    <row r="179" spans="3:12" ht="49.5" customHeight="1" x14ac:dyDescent="0.35">
      <c r="C179" s="534" t="s">
        <v>266</v>
      </c>
      <c r="D179" s="535"/>
      <c r="E179" s="567"/>
      <c r="F179" s="570"/>
      <c r="G179" s="588"/>
      <c r="H179" s="593"/>
      <c r="I179" s="593"/>
      <c r="J179" s="593"/>
      <c r="K179" s="593"/>
      <c r="L179" s="536"/>
    </row>
    <row r="180" spans="3:12" ht="28" x14ac:dyDescent="0.35">
      <c r="C180" s="138" t="s">
        <v>34</v>
      </c>
      <c r="D180" s="133" t="s">
        <v>267</v>
      </c>
      <c r="E180" s="568"/>
      <c r="F180" s="571"/>
      <c r="G180" s="588"/>
      <c r="H180" s="594"/>
      <c r="I180" s="594"/>
      <c r="J180" s="594"/>
      <c r="K180" s="594"/>
      <c r="L180" s="536"/>
    </row>
    <row r="181" spans="3:12" ht="14" customHeight="1" x14ac:dyDescent="0.35">
      <c r="C181" s="572" t="s">
        <v>194</v>
      </c>
      <c r="D181" s="136" t="s">
        <v>268</v>
      </c>
      <c r="E181" s="280" t="s">
        <v>269</v>
      </c>
      <c r="F181" s="579" t="s">
        <v>270</v>
      </c>
      <c r="G181" s="587">
        <v>1</v>
      </c>
      <c r="H181" s="595">
        <v>1</v>
      </c>
      <c r="I181" s="595">
        <v>1</v>
      </c>
      <c r="J181" s="595">
        <v>1</v>
      </c>
      <c r="K181" s="595">
        <v>1</v>
      </c>
      <c r="L181" s="536"/>
    </row>
    <row r="182" spans="3:12" ht="28" x14ac:dyDescent="0.35">
      <c r="C182" s="573"/>
      <c r="D182" s="137" t="s">
        <v>271</v>
      </c>
      <c r="E182" s="280"/>
      <c r="F182" s="580"/>
      <c r="G182" s="588"/>
      <c r="H182" s="596"/>
      <c r="I182" s="596"/>
      <c r="J182" s="596"/>
      <c r="K182" s="596"/>
      <c r="L182" s="536"/>
    </row>
    <row r="183" spans="3:12" ht="28" x14ac:dyDescent="0.35">
      <c r="C183" s="573"/>
      <c r="D183" s="84" t="s">
        <v>272</v>
      </c>
      <c r="E183" s="280"/>
      <c r="F183" s="580"/>
      <c r="G183" s="588"/>
      <c r="H183" s="596"/>
      <c r="I183" s="596"/>
      <c r="J183" s="596"/>
      <c r="K183" s="596"/>
      <c r="L183" s="536"/>
    </row>
    <row r="184" spans="3:12" x14ac:dyDescent="0.35">
      <c r="C184" s="574"/>
      <c r="D184" s="85" t="s">
        <v>273</v>
      </c>
      <c r="E184" s="280"/>
      <c r="F184" s="580"/>
      <c r="G184" s="591"/>
      <c r="H184" s="597"/>
      <c r="I184" s="597"/>
      <c r="J184" s="597"/>
      <c r="K184" s="597"/>
      <c r="L184" s="586"/>
    </row>
    <row r="185" spans="3:12" x14ac:dyDescent="0.35">
      <c r="C185" s="575" t="s">
        <v>274</v>
      </c>
      <c r="D185" s="576"/>
      <c r="E185" s="577" t="s">
        <v>275</v>
      </c>
      <c r="F185" s="324" t="s">
        <v>276</v>
      </c>
      <c r="G185" s="541">
        <v>1820</v>
      </c>
      <c r="H185" s="349">
        <v>1130</v>
      </c>
      <c r="I185" s="349">
        <v>375</v>
      </c>
      <c r="J185" s="349" t="s">
        <v>197</v>
      </c>
      <c r="K185" s="349" t="s">
        <v>197</v>
      </c>
      <c r="L185" s="536" t="s">
        <v>277</v>
      </c>
    </row>
    <row r="186" spans="3:12" ht="39.75" customHeight="1" x14ac:dyDescent="0.35">
      <c r="C186" s="534" t="s">
        <v>278</v>
      </c>
      <c r="D186" s="535"/>
      <c r="E186" s="578"/>
      <c r="F186" s="324"/>
      <c r="G186" s="542"/>
      <c r="H186" s="246"/>
      <c r="I186" s="246"/>
      <c r="J186" s="246"/>
      <c r="K186" s="246"/>
      <c r="L186" s="536"/>
    </row>
    <row r="187" spans="3:12" ht="28" x14ac:dyDescent="0.35">
      <c r="C187" s="134" t="s">
        <v>34</v>
      </c>
      <c r="D187" s="135" t="s">
        <v>279</v>
      </c>
      <c r="E187" s="116" t="s">
        <v>280</v>
      </c>
      <c r="F187" s="324"/>
      <c r="G187" s="73">
        <v>0.38</v>
      </c>
      <c r="H187" s="72">
        <v>0.38</v>
      </c>
      <c r="I187" s="72">
        <v>0.38</v>
      </c>
      <c r="J187" s="72">
        <v>0.38</v>
      </c>
      <c r="K187" s="72">
        <v>0.38</v>
      </c>
      <c r="L187" s="536"/>
    </row>
    <row r="188" spans="3:12" x14ac:dyDescent="0.35">
      <c r="C188" s="282" t="s">
        <v>194</v>
      </c>
      <c r="D188" s="74" t="s">
        <v>281</v>
      </c>
      <c r="E188" s="377" t="s">
        <v>282</v>
      </c>
      <c r="F188" s="324" t="s">
        <v>283</v>
      </c>
      <c r="G188" s="222">
        <v>0.8</v>
      </c>
      <c r="H188" s="543">
        <v>0.8</v>
      </c>
      <c r="I188" s="543">
        <v>0.8</v>
      </c>
      <c r="J188" s="543">
        <v>0.8</v>
      </c>
      <c r="K188" s="543">
        <v>0.8</v>
      </c>
      <c r="L188" s="536"/>
    </row>
    <row r="189" spans="3:12" x14ac:dyDescent="0.35">
      <c r="C189" s="282"/>
      <c r="D189" s="65" t="s">
        <v>284</v>
      </c>
      <c r="E189" s="377"/>
      <c r="F189" s="324"/>
      <c r="G189" s="226"/>
      <c r="H189" s="537"/>
      <c r="I189" s="537"/>
      <c r="J189" s="537"/>
      <c r="K189" s="537"/>
      <c r="L189" s="536"/>
    </row>
    <row r="190" spans="3:12" x14ac:dyDescent="0.35">
      <c r="C190" s="282"/>
      <c r="D190" s="65" t="s">
        <v>285</v>
      </c>
      <c r="E190" s="377"/>
      <c r="F190" s="324"/>
      <c r="G190" s="226"/>
      <c r="H190" s="537"/>
      <c r="I190" s="537"/>
      <c r="J190" s="537"/>
      <c r="K190" s="537"/>
      <c r="L190" s="536"/>
    </row>
    <row r="191" spans="3:12" x14ac:dyDescent="0.35">
      <c r="C191" s="344"/>
      <c r="D191" s="82" t="s">
        <v>286</v>
      </c>
      <c r="E191" s="377"/>
      <c r="F191" s="324"/>
      <c r="G191" s="227"/>
      <c r="H191" s="246"/>
      <c r="I191" s="246"/>
      <c r="J191" s="246"/>
      <c r="K191" s="246"/>
      <c r="L191" s="536"/>
    </row>
    <row r="192" spans="3:12" x14ac:dyDescent="0.35">
      <c r="C192" s="531" t="s">
        <v>287</v>
      </c>
      <c r="D192" s="532"/>
      <c r="E192" s="533" t="s">
        <v>288</v>
      </c>
      <c r="F192" s="324" t="s">
        <v>289</v>
      </c>
      <c r="G192" s="225">
        <v>1</v>
      </c>
      <c r="H192" s="349">
        <v>1</v>
      </c>
      <c r="I192" s="349" t="s">
        <v>197</v>
      </c>
      <c r="J192" s="349" t="s">
        <v>197</v>
      </c>
      <c r="K192" s="349" t="s">
        <v>197</v>
      </c>
      <c r="L192" s="536" t="s">
        <v>254</v>
      </c>
    </row>
    <row r="193" spans="3:12" ht="93.75" customHeight="1" x14ac:dyDescent="0.35">
      <c r="C193" s="534" t="s">
        <v>290</v>
      </c>
      <c r="D193" s="535"/>
      <c r="E193" s="533"/>
      <c r="F193" s="324"/>
      <c r="G193" s="226"/>
      <c r="H193" s="537"/>
      <c r="I193" s="537"/>
      <c r="J193" s="537"/>
      <c r="K193" s="537"/>
      <c r="L193" s="536"/>
    </row>
    <row r="194" spans="3:12" ht="28" x14ac:dyDescent="0.35">
      <c r="C194" s="134" t="s">
        <v>34</v>
      </c>
      <c r="D194" s="135" t="s">
        <v>291</v>
      </c>
      <c r="E194" s="377"/>
      <c r="F194" s="324"/>
      <c r="G194" s="227"/>
      <c r="H194" s="246"/>
      <c r="I194" s="246"/>
      <c r="J194" s="246"/>
      <c r="K194" s="246"/>
      <c r="L194" s="536"/>
    </row>
    <row r="195" spans="3:12" x14ac:dyDescent="0.35">
      <c r="C195" s="282" t="s">
        <v>194</v>
      </c>
      <c r="D195" s="65" t="s">
        <v>292</v>
      </c>
      <c r="E195" s="377" t="s">
        <v>293</v>
      </c>
      <c r="F195" s="538" t="s">
        <v>294</v>
      </c>
      <c r="G195" s="225">
        <v>1</v>
      </c>
      <c r="H195" s="349" t="s">
        <v>197</v>
      </c>
      <c r="I195" s="349" t="s">
        <v>197</v>
      </c>
      <c r="J195" s="349" t="s">
        <v>197</v>
      </c>
      <c r="K195" s="349">
        <v>1</v>
      </c>
      <c r="L195" s="536"/>
    </row>
    <row r="196" spans="3:12" x14ac:dyDescent="0.35">
      <c r="C196" s="282"/>
      <c r="D196" s="65" t="s">
        <v>295</v>
      </c>
      <c r="E196" s="377"/>
      <c r="F196" s="539"/>
      <c r="G196" s="226"/>
      <c r="H196" s="537"/>
      <c r="I196" s="537"/>
      <c r="J196" s="537"/>
      <c r="K196" s="537"/>
      <c r="L196" s="536"/>
    </row>
    <row r="197" spans="3:12" x14ac:dyDescent="0.35">
      <c r="C197" s="282"/>
      <c r="D197" s="65" t="s">
        <v>296</v>
      </c>
      <c r="E197" s="377"/>
      <c r="F197" s="539"/>
      <c r="G197" s="226"/>
      <c r="H197" s="537"/>
      <c r="I197" s="537"/>
      <c r="J197" s="537"/>
      <c r="K197" s="537"/>
      <c r="L197" s="536"/>
    </row>
    <row r="198" spans="3:12" x14ac:dyDescent="0.35">
      <c r="C198" s="282"/>
      <c r="D198" s="65" t="s">
        <v>297</v>
      </c>
      <c r="E198" s="377"/>
      <c r="F198" s="540"/>
      <c r="G198" s="227"/>
      <c r="H198" s="246"/>
      <c r="I198" s="246"/>
      <c r="J198" s="246"/>
      <c r="K198" s="246"/>
      <c r="L198" s="536"/>
    </row>
    <row r="199" spans="3:12" x14ac:dyDescent="0.35">
      <c r="C199" s="282"/>
      <c r="D199" s="65" t="s">
        <v>298</v>
      </c>
      <c r="E199" s="377" t="s">
        <v>299</v>
      </c>
      <c r="F199" s="242" t="s">
        <v>300</v>
      </c>
      <c r="G199" s="225">
        <v>1</v>
      </c>
      <c r="H199" s="349"/>
      <c r="I199" s="349" t="s">
        <v>197</v>
      </c>
      <c r="J199" s="349" t="s">
        <v>197</v>
      </c>
      <c r="K199" s="349">
        <v>1</v>
      </c>
      <c r="L199" s="536"/>
    </row>
    <row r="200" spans="3:12" x14ac:dyDescent="0.35">
      <c r="C200" s="544"/>
      <c r="D200" s="76" t="s">
        <v>301</v>
      </c>
      <c r="E200" s="377"/>
      <c r="F200" s="244"/>
      <c r="G200" s="227"/>
      <c r="H200" s="246"/>
      <c r="I200" s="246"/>
      <c r="J200" s="246"/>
      <c r="K200" s="246"/>
      <c r="L200" s="536"/>
    </row>
    <row r="202" spans="3:12" ht="20" x14ac:dyDescent="0.35">
      <c r="C202" s="478" t="s">
        <v>302</v>
      </c>
      <c r="D202" s="478"/>
      <c r="E202" s="478"/>
      <c r="F202" s="478"/>
      <c r="G202" s="478"/>
      <c r="H202" s="478"/>
      <c r="I202" s="478"/>
      <c r="J202" s="478"/>
      <c r="K202" s="478"/>
      <c r="L202" s="478"/>
    </row>
    <row r="203" spans="3:12" ht="5.25" customHeight="1" x14ac:dyDescent="0.35"/>
    <row r="204" spans="3:12" x14ac:dyDescent="0.35">
      <c r="C204" s="523" t="s">
        <v>4</v>
      </c>
      <c r="D204" s="523"/>
      <c r="E204" s="523"/>
      <c r="F204" s="523"/>
      <c r="G204" s="523"/>
      <c r="H204" s="523"/>
      <c r="I204" s="69"/>
      <c r="J204" s="69"/>
      <c r="K204" s="69"/>
      <c r="L204" s="524" t="s">
        <v>187</v>
      </c>
    </row>
    <row r="205" spans="3:12" ht="33" customHeight="1" x14ac:dyDescent="0.35">
      <c r="C205" s="525" t="s">
        <v>6</v>
      </c>
      <c r="D205" s="526"/>
      <c r="E205" s="179" t="s">
        <v>7</v>
      </c>
      <c r="F205" s="179" t="s">
        <v>8</v>
      </c>
      <c r="G205" s="180" t="s">
        <v>9</v>
      </c>
      <c r="H205" s="68" t="s">
        <v>188</v>
      </c>
      <c r="I205" s="68" t="s">
        <v>189</v>
      </c>
      <c r="J205" s="68" t="s">
        <v>190</v>
      </c>
      <c r="K205" s="71" t="s">
        <v>191</v>
      </c>
      <c r="L205" s="524"/>
    </row>
    <row r="206" spans="3:12" ht="16.5" customHeight="1" x14ac:dyDescent="0.35">
      <c r="C206" s="484" t="s">
        <v>303</v>
      </c>
      <c r="D206" s="484"/>
      <c r="E206" s="615" t="s">
        <v>304</v>
      </c>
      <c r="F206" s="377" t="s">
        <v>305</v>
      </c>
      <c r="G206" s="394">
        <v>1</v>
      </c>
      <c r="H206" s="379">
        <v>1</v>
      </c>
      <c r="I206" s="379">
        <v>1</v>
      </c>
      <c r="J206" s="379" t="s">
        <v>197</v>
      </c>
      <c r="K206" s="379" t="s">
        <v>197</v>
      </c>
      <c r="L206" s="392" t="s">
        <v>1441</v>
      </c>
    </row>
    <row r="207" spans="3:12" ht="42.75" customHeight="1" x14ac:dyDescent="0.35">
      <c r="C207" s="471" t="s">
        <v>307</v>
      </c>
      <c r="D207" s="471"/>
      <c r="E207" s="615"/>
      <c r="F207" s="377"/>
      <c r="G207" s="394"/>
      <c r="H207" s="379"/>
      <c r="I207" s="379"/>
      <c r="J207" s="379"/>
      <c r="K207" s="379"/>
      <c r="L207" s="392"/>
    </row>
    <row r="208" spans="3:12" ht="28" x14ac:dyDescent="0.35">
      <c r="C208" s="93" t="s">
        <v>34</v>
      </c>
      <c r="D208" s="94" t="s">
        <v>308</v>
      </c>
      <c r="E208" s="377" t="s">
        <v>309</v>
      </c>
      <c r="F208" s="377"/>
      <c r="G208" s="394">
        <v>1</v>
      </c>
      <c r="H208" s="379" t="s">
        <v>197</v>
      </c>
      <c r="I208" s="379">
        <v>1</v>
      </c>
      <c r="J208" s="379">
        <v>1</v>
      </c>
      <c r="K208" s="379">
        <v>1</v>
      </c>
      <c r="L208" s="392"/>
    </row>
    <row r="209" spans="3:12" ht="20.25" customHeight="1" x14ac:dyDescent="0.35">
      <c r="C209" s="496" t="s">
        <v>194</v>
      </c>
      <c r="D209" s="96" t="s">
        <v>310</v>
      </c>
      <c r="E209" s="377"/>
      <c r="F209" s="377"/>
      <c r="G209" s="394"/>
      <c r="H209" s="379"/>
      <c r="I209" s="379"/>
      <c r="J209" s="379"/>
      <c r="K209" s="379"/>
      <c r="L209" s="392"/>
    </row>
    <row r="210" spans="3:12" x14ac:dyDescent="0.35">
      <c r="C210" s="496"/>
      <c r="D210" s="96" t="s">
        <v>311</v>
      </c>
      <c r="E210" s="377"/>
      <c r="F210" s="377"/>
      <c r="G210" s="394"/>
      <c r="H210" s="379"/>
      <c r="I210" s="379"/>
      <c r="J210" s="379"/>
      <c r="K210" s="379"/>
      <c r="L210" s="392"/>
    </row>
    <row r="211" spans="3:12" x14ac:dyDescent="0.35">
      <c r="C211" s="496"/>
      <c r="D211" s="96" t="s">
        <v>312</v>
      </c>
      <c r="E211" s="377"/>
      <c r="F211" s="377"/>
      <c r="G211" s="394"/>
      <c r="H211" s="379"/>
      <c r="I211" s="379"/>
      <c r="J211" s="379"/>
      <c r="K211" s="379"/>
      <c r="L211" s="392"/>
    </row>
    <row r="212" spans="3:12" x14ac:dyDescent="0.35">
      <c r="C212" s="496"/>
      <c r="D212" s="96" t="s">
        <v>313</v>
      </c>
      <c r="E212" s="377"/>
      <c r="F212" s="377"/>
      <c r="G212" s="394"/>
      <c r="H212" s="379"/>
      <c r="I212" s="379"/>
      <c r="J212" s="379"/>
      <c r="K212" s="379"/>
      <c r="L212" s="392"/>
    </row>
    <row r="213" spans="3:12" ht="16.5" customHeight="1" x14ac:dyDescent="0.35">
      <c r="C213" s="484" t="s">
        <v>314</v>
      </c>
      <c r="D213" s="484"/>
      <c r="E213" s="377" t="s">
        <v>315</v>
      </c>
      <c r="F213" s="507" t="s">
        <v>316</v>
      </c>
      <c r="G213" s="394">
        <v>1</v>
      </c>
      <c r="H213" s="379">
        <v>1</v>
      </c>
      <c r="I213" s="379">
        <v>1</v>
      </c>
      <c r="J213" s="379" t="s">
        <v>197</v>
      </c>
      <c r="K213" s="379" t="s">
        <v>197</v>
      </c>
      <c r="L213" s="392"/>
    </row>
    <row r="214" spans="3:12" ht="29.25" customHeight="1" x14ac:dyDescent="0.35">
      <c r="C214" s="471" t="s">
        <v>307</v>
      </c>
      <c r="D214" s="471"/>
      <c r="E214" s="377"/>
      <c r="F214" s="507"/>
      <c r="G214" s="394"/>
      <c r="H214" s="379"/>
      <c r="I214" s="379"/>
      <c r="J214" s="379"/>
      <c r="K214" s="379"/>
      <c r="L214" s="392"/>
    </row>
    <row r="215" spans="3:12" ht="28" x14ac:dyDescent="0.35">
      <c r="C215" s="93" t="s">
        <v>34</v>
      </c>
      <c r="D215" s="94" t="s">
        <v>317</v>
      </c>
      <c r="E215" s="615" t="s">
        <v>318</v>
      </c>
      <c r="F215" s="507"/>
      <c r="G215" s="394">
        <v>1</v>
      </c>
      <c r="H215" s="379" t="s">
        <v>197</v>
      </c>
      <c r="I215" s="379">
        <v>1</v>
      </c>
      <c r="J215" s="379">
        <v>1</v>
      </c>
      <c r="K215" s="379">
        <v>1</v>
      </c>
      <c r="L215" s="392"/>
    </row>
    <row r="216" spans="3:12" ht="16.5" customHeight="1" x14ac:dyDescent="0.35">
      <c r="C216" s="496" t="s">
        <v>194</v>
      </c>
      <c r="D216" s="96" t="s">
        <v>319</v>
      </c>
      <c r="E216" s="615"/>
      <c r="F216" s="507"/>
      <c r="G216" s="394"/>
      <c r="H216" s="379"/>
      <c r="I216" s="379"/>
      <c r="J216" s="379"/>
      <c r="K216" s="379"/>
      <c r="L216" s="392"/>
    </row>
    <row r="217" spans="3:12" x14ac:dyDescent="0.35">
      <c r="C217" s="496"/>
      <c r="D217" s="96" t="s">
        <v>320</v>
      </c>
      <c r="E217" s="615"/>
      <c r="F217" s="507"/>
      <c r="G217" s="394"/>
      <c r="H217" s="379"/>
      <c r="I217" s="379"/>
      <c r="J217" s="379"/>
      <c r="K217" s="379"/>
      <c r="L217" s="392"/>
    </row>
    <row r="218" spans="3:12" x14ac:dyDescent="0.35">
      <c r="C218" s="496"/>
      <c r="D218" s="96" t="s">
        <v>321</v>
      </c>
      <c r="E218" s="615"/>
      <c r="F218" s="507"/>
      <c r="G218" s="394"/>
      <c r="H218" s="379"/>
      <c r="I218" s="379"/>
      <c r="J218" s="379"/>
      <c r="K218" s="379"/>
      <c r="L218" s="392"/>
    </row>
    <row r="219" spans="3:12" x14ac:dyDescent="0.35">
      <c r="C219" s="496"/>
      <c r="D219" s="96" t="s">
        <v>322</v>
      </c>
      <c r="E219" s="615"/>
      <c r="F219" s="507"/>
      <c r="G219" s="394"/>
      <c r="H219" s="379"/>
      <c r="I219" s="379"/>
      <c r="J219" s="379"/>
      <c r="K219" s="379"/>
      <c r="L219" s="392"/>
    </row>
    <row r="220" spans="3:12" x14ac:dyDescent="0.35">
      <c r="C220" s="484" t="s">
        <v>323</v>
      </c>
      <c r="D220" s="484"/>
      <c r="E220" s="615" t="s">
        <v>324</v>
      </c>
      <c r="F220" s="505" t="s">
        <v>325</v>
      </c>
      <c r="G220" s="394">
        <v>1</v>
      </c>
      <c r="H220" s="379">
        <v>1</v>
      </c>
      <c r="I220" s="379" t="s">
        <v>197</v>
      </c>
      <c r="J220" s="379" t="s">
        <v>197</v>
      </c>
      <c r="K220" s="379" t="s">
        <v>197</v>
      </c>
      <c r="L220" s="392" t="s">
        <v>306</v>
      </c>
    </row>
    <row r="221" spans="3:12" ht="42.75" customHeight="1" x14ac:dyDescent="0.35">
      <c r="C221" s="471" t="s">
        <v>326</v>
      </c>
      <c r="D221" s="471"/>
      <c r="E221" s="615"/>
      <c r="F221" s="505"/>
      <c r="G221" s="394"/>
      <c r="H221" s="379"/>
      <c r="I221" s="379"/>
      <c r="J221" s="379"/>
      <c r="K221" s="379"/>
      <c r="L221" s="392"/>
    </row>
    <row r="222" spans="3:12" ht="21.75" customHeight="1" x14ac:dyDescent="0.35">
      <c r="C222" s="93" t="s">
        <v>34</v>
      </c>
      <c r="D222" s="94" t="s">
        <v>327</v>
      </c>
      <c r="E222" s="615" t="s">
        <v>328</v>
      </c>
      <c r="F222" s="615" t="s">
        <v>329</v>
      </c>
      <c r="G222" s="394">
        <v>1</v>
      </c>
      <c r="H222" s="379" t="s">
        <v>197</v>
      </c>
      <c r="I222" s="379">
        <v>1</v>
      </c>
      <c r="J222" s="379">
        <v>1</v>
      </c>
      <c r="K222" s="379">
        <v>1</v>
      </c>
      <c r="L222" s="392"/>
    </row>
    <row r="223" spans="3:12" ht="21.75" customHeight="1" x14ac:dyDescent="0.35">
      <c r="C223" s="496" t="s">
        <v>194</v>
      </c>
      <c r="D223" s="96" t="s">
        <v>330</v>
      </c>
      <c r="E223" s="615"/>
      <c r="F223" s="615"/>
      <c r="G223" s="394"/>
      <c r="H223" s="379"/>
      <c r="I223" s="379"/>
      <c r="J223" s="379"/>
      <c r="K223" s="379"/>
      <c r="L223" s="392"/>
    </row>
    <row r="224" spans="3:12" ht="21.75" customHeight="1" x14ac:dyDescent="0.35">
      <c r="C224" s="496"/>
      <c r="D224" s="96" t="s">
        <v>331</v>
      </c>
      <c r="E224" s="615"/>
      <c r="F224" s="615"/>
      <c r="G224" s="394"/>
      <c r="H224" s="379"/>
      <c r="I224" s="379"/>
      <c r="J224" s="379"/>
      <c r="K224" s="379"/>
      <c r="L224" s="392"/>
    </row>
    <row r="225" spans="3:12" ht="21.75" customHeight="1" x14ac:dyDescent="0.35">
      <c r="C225" s="496"/>
      <c r="D225" s="96" t="s">
        <v>332</v>
      </c>
      <c r="E225" s="615"/>
      <c r="F225" s="615"/>
      <c r="G225" s="394"/>
      <c r="H225" s="379"/>
      <c r="I225" s="379"/>
      <c r="J225" s="379"/>
      <c r="K225" s="379"/>
      <c r="L225" s="392"/>
    </row>
    <row r="226" spans="3:12" ht="28" x14ac:dyDescent="0.35">
      <c r="C226" s="95"/>
      <c r="D226" s="96" t="s">
        <v>333</v>
      </c>
      <c r="E226" s="91" t="s">
        <v>334</v>
      </c>
      <c r="F226" s="92" t="s">
        <v>335</v>
      </c>
      <c r="G226" s="101">
        <v>1</v>
      </c>
      <c r="H226" s="102" t="s">
        <v>197</v>
      </c>
      <c r="I226" s="102">
        <v>1</v>
      </c>
      <c r="J226" s="102">
        <v>1</v>
      </c>
      <c r="K226" s="102">
        <v>1</v>
      </c>
      <c r="L226" s="392" t="s">
        <v>306</v>
      </c>
    </row>
    <row r="227" spans="3:12" x14ac:dyDescent="0.35">
      <c r="C227" s="484" t="s">
        <v>336</v>
      </c>
      <c r="D227" s="484"/>
      <c r="E227" s="377" t="s">
        <v>337</v>
      </c>
      <c r="F227" s="377" t="s">
        <v>338</v>
      </c>
      <c r="G227" s="394">
        <v>1</v>
      </c>
      <c r="H227" s="379">
        <v>1</v>
      </c>
      <c r="I227" s="379">
        <v>1</v>
      </c>
      <c r="J227" s="379" t="s">
        <v>197</v>
      </c>
      <c r="K227" s="379" t="s">
        <v>197</v>
      </c>
      <c r="L227" s="392"/>
    </row>
    <row r="228" spans="3:12" ht="40.5" customHeight="1" x14ac:dyDescent="0.35">
      <c r="C228" s="471" t="s">
        <v>339</v>
      </c>
      <c r="D228" s="471"/>
      <c r="E228" s="377"/>
      <c r="F228" s="377"/>
      <c r="G228" s="394"/>
      <c r="H228" s="379"/>
      <c r="I228" s="379"/>
      <c r="J228" s="379"/>
      <c r="K228" s="379"/>
      <c r="L228" s="392"/>
    </row>
    <row r="229" spans="3:12" ht="28" x14ac:dyDescent="0.35">
      <c r="C229" s="93" t="s">
        <v>34</v>
      </c>
      <c r="D229" s="94" t="s">
        <v>340</v>
      </c>
      <c r="E229" s="377" t="s">
        <v>341</v>
      </c>
      <c r="F229" s="377"/>
      <c r="G229" s="394">
        <v>1</v>
      </c>
      <c r="H229" s="379" t="s">
        <v>197</v>
      </c>
      <c r="I229" s="379">
        <v>1</v>
      </c>
      <c r="J229" s="379">
        <v>1</v>
      </c>
      <c r="K229" s="379">
        <v>1</v>
      </c>
      <c r="L229" s="392"/>
    </row>
    <row r="230" spans="3:12" x14ac:dyDescent="0.35">
      <c r="C230" s="496" t="s">
        <v>194</v>
      </c>
      <c r="D230" s="96" t="s">
        <v>342</v>
      </c>
      <c r="E230" s="377"/>
      <c r="F230" s="377"/>
      <c r="G230" s="394"/>
      <c r="H230" s="379"/>
      <c r="I230" s="379"/>
      <c r="J230" s="379"/>
      <c r="K230" s="379"/>
      <c r="L230" s="392"/>
    </row>
    <row r="231" spans="3:12" x14ac:dyDescent="0.35">
      <c r="C231" s="496"/>
      <c r="D231" s="96" t="s">
        <v>343</v>
      </c>
      <c r="E231" s="377"/>
      <c r="F231" s="377"/>
      <c r="G231" s="394"/>
      <c r="H231" s="379"/>
      <c r="I231" s="379"/>
      <c r="J231" s="379"/>
      <c r="K231" s="379"/>
      <c r="L231" s="392"/>
    </row>
    <row r="232" spans="3:12" x14ac:dyDescent="0.35">
      <c r="C232" s="496"/>
      <c r="D232" s="96" t="s">
        <v>344</v>
      </c>
      <c r="E232" s="377"/>
      <c r="F232" s="377"/>
      <c r="G232" s="394"/>
      <c r="H232" s="379"/>
      <c r="I232" s="379"/>
      <c r="J232" s="379"/>
      <c r="K232" s="379"/>
      <c r="L232" s="392"/>
    </row>
    <row r="233" spans="3:12" x14ac:dyDescent="0.35">
      <c r="C233" s="496"/>
      <c r="D233" s="96" t="s">
        <v>345</v>
      </c>
      <c r="E233" s="377"/>
      <c r="F233" s="377"/>
      <c r="G233" s="394"/>
      <c r="H233" s="379"/>
      <c r="I233" s="379"/>
      <c r="J233" s="379"/>
      <c r="K233" s="379"/>
      <c r="L233" s="392"/>
    </row>
    <row r="234" spans="3:12" x14ac:dyDescent="0.35">
      <c r="C234" s="415" t="s">
        <v>346</v>
      </c>
      <c r="D234" s="415"/>
      <c r="E234" s="377" t="s">
        <v>347</v>
      </c>
      <c r="F234" s="377" t="s">
        <v>348</v>
      </c>
      <c r="G234" s="394">
        <v>1</v>
      </c>
      <c r="H234" s="379">
        <v>1</v>
      </c>
      <c r="I234" s="379" t="s">
        <v>197</v>
      </c>
      <c r="J234" s="379" t="s">
        <v>197</v>
      </c>
      <c r="K234" s="379" t="s">
        <v>197</v>
      </c>
      <c r="L234" s="392"/>
    </row>
    <row r="235" spans="3:12" ht="33" customHeight="1" x14ac:dyDescent="0.35">
      <c r="C235" s="471" t="s">
        <v>349</v>
      </c>
      <c r="D235" s="471"/>
      <c r="E235" s="377"/>
      <c r="F235" s="377"/>
      <c r="G235" s="394"/>
      <c r="H235" s="379"/>
      <c r="I235" s="379"/>
      <c r="J235" s="379"/>
      <c r="K235" s="379"/>
      <c r="L235" s="392"/>
    </row>
    <row r="236" spans="3:12" ht="28" x14ac:dyDescent="0.35">
      <c r="C236" s="93" t="s">
        <v>34</v>
      </c>
      <c r="D236" s="94" t="s">
        <v>350</v>
      </c>
      <c r="E236" s="377" t="s">
        <v>351</v>
      </c>
      <c r="F236" s="377"/>
      <c r="G236" s="394">
        <v>1</v>
      </c>
      <c r="H236" s="379" t="s">
        <v>197</v>
      </c>
      <c r="I236" s="379">
        <v>1</v>
      </c>
      <c r="J236" s="379">
        <v>1</v>
      </c>
      <c r="K236" s="379">
        <v>1</v>
      </c>
      <c r="L236" s="392"/>
    </row>
    <row r="237" spans="3:12" x14ac:dyDescent="0.35">
      <c r="C237" s="496" t="s">
        <v>194</v>
      </c>
      <c r="D237" s="96" t="s">
        <v>352</v>
      </c>
      <c r="E237" s="377"/>
      <c r="F237" s="377"/>
      <c r="G237" s="394"/>
      <c r="H237" s="379"/>
      <c r="I237" s="379"/>
      <c r="J237" s="379"/>
      <c r="K237" s="379"/>
      <c r="L237" s="392"/>
    </row>
    <row r="238" spans="3:12" x14ac:dyDescent="0.35">
      <c r="C238" s="496"/>
      <c r="D238" s="96" t="s">
        <v>353</v>
      </c>
      <c r="E238" s="377"/>
      <c r="F238" s="377"/>
      <c r="G238" s="394"/>
      <c r="H238" s="379"/>
      <c r="I238" s="379"/>
      <c r="J238" s="379"/>
      <c r="K238" s="379"/>
      <c r="L238" s="392"/>
    </row>
    <row r="239" spans="3:12" x14ac:dyDescent="0.35">
      <c r="C239" s="496"/>
      <c r="D239" s="96" t="s">
        <v>354</v>
      </c>
      <c r="E239" s="377"/>
      <c r="F239" s="377"/>
      <c r="G239" s="394"/>
      <c r="H239" s="379"/>
      <c r="I239" s="379"/>
      <c r="J239" s="379"/>
      <c r="K239" s="379"/>
      <c r="L239" s="392"/>
    </row>
    <row r="241" spans="3:12" ht="20.399999999999999" customHeight="1" x14ac:dyDescent="0.35">
      <c r="C241" s="520" t="s">
        <v>355</v>
      </c>
      <c r="D241" s="521"/>
      <c r="E241" s="521"/>
      <c r="F241" s="521"/>
      <c r="G241" s="521"/>
      <c r="H241" s="521"/>
      <c r="I241" s="521"/>
      <c r="J241" s="521"/>
      <c r="K241" s="521"/>
      <c r="L241" s="522"/>
    </row>
    <row r="242" spans="3:12" ht="8.25" customHeight="1" x14ac:dyDescent="0.35">
      <c r="C242" s="104"/>
      <c r="D242" s="105"/>
      <c r="E242" s="105"/>
      <c r="F242" s="105"/>
      <c r="G242" s="104"/>
      <c r="H242" s="104"/>
      <c r="I242" s="104"/>
      <c r="J242" s="104"/>
      <c r="K242" s="104"/>
      <c r="L242" s="106"/>
    </row>
    <row r="243" spans="3:12" ht="14" customHeight="1" x14ac:dyDescent="0.35">
      <c r="C243" s="523" t="s">
        <v>4</v>
      </c>
      <c r="D243" s="523"/>
      <c r="E243" s="523"/>
      <c r="F243" s="523"/>
      <c r="G243" s="523"/>
      <c r="H243" s="523"/>
      <c r="I243" s="69"/>
      <c r="J243" s="69"/>
      <c r="K243" s="69"/>
      <c r="L243" s="524" t="s">
        <v>187</v>
      </c>
    </row>
    <row r="244" spans="3:12" ht="27.65" customHeight="1" x14ac:dyDescent="0.35">
      <c r="C244" s="525" t="s">
        <v>6</v>
      </c>
      <c r="D244" s="526"/>
      <c r="E244" s="179" t="s">
        <v>7</v>
      </c>
      <c r="F244" s="179" t="s">
        <v>8</v>
      </c>
      <c r="G244" s="180" t="s">
        <v>9</v>
      </c>
      <c r="H244" s="68" t="s">
        <v>188</v>
      </c>
      <c r="I244" s="68" t="s">
        <v>189</v>
      </c>
      <c r="J244" s="68" t="s">
        <v>190</v>
      </c>
      <c r="K244" s="71" t="s">
        <v>191</v>
      </c>
      <c r="L244" s="524"/>
    </row>
    <row r="245" spans="3:12" ht="17.25" customHeight="1" x14ac:dyDescent="0.35">
      <c r="C245" s="415" t="s">
        <v>356</v>
      </c>
      <c r="D245" s="415"/>
      <c r="E245" s="501" t="s">
        <v>357</v>
      </c>
      <c r="F245" s="516" t="s">
        <v>358</v>
      </c>
      <c r="G245" s="517">
        <v>88</v>
      </c>
      <c r="H245" s="518">
        <v>16</v>
      </c>
      <c r="I245" s="518">
        <v>26</v>
      </c>
      <c r="J245" s="518">
        <v>25</v>
      </c>
      <c r="K245" s="518">
        <v>21</v>
      </c>
      <c r="L245" s="475" t="s">
        <v>359</v>
      </c>
    </row>
    <row r="246" spans="3:12" ht="48" customHeight="1" x14ac:dyDescent="0.35">
      <c r="C246" s="471" t="s">
        <v>360</v>
      </c>
      <c r="D246" s="471"/>
      <c r="E246" s="501"/>
      <c r="F246" s="516"/>
      <c r="G246" s="517"/>
      <c r="H246" s="518"/>
      <c r="I246" s="518"/>
      <c r="J246" s="518"/>
      <c r="K246" s="518"/>
      <c r="L246" s="475"/>
    </row>
    <row r="247" spans="3:12" ht="27.65" customHeight="1" x14ac:dyDescent="0.35">
      <c r="C247" s="93" t="s">
        <v>34</v>
      </c>
      <c r="D247" s="94" t="s">
        <v>361</v>
      </c>
      <c r="E247" s="501"/>
      <c r="F247" s="516"/>
      <c r="G247" s="517"/>
      <c r="H247" s="518"/>
      <c r="I247" s="518"/>
      <c r="J247" s="518"/>
      <c r="K247" s="518"/>
      <c r="L247" s="475"/>
    </row>
    <row r="248" spans="3:12" ht="15.75" customHeight="1" x14ac:dyDescent="0.35">
      <c r="C248" s="496" t="s">
        <v>194</v>
      </c>
      <c r="D248" s="96" t="s">
        <v>362</v>
      </c>
      <c r="E248" s="501"/>
      <c r="F248" s="516"/>
      <c r="G248" s="517"/>
      <c r="H248" s="518"/>
      <c r="I248" s="518"/>
      <c r="J248" s="518"/>
      <c r="K248" s="518"/>
      <c r="L248" s="475"/>
    </row>
    <row r="249" spans="3:12" ht="15.75" customHeight="1" x14ac:dyDescent="0.35">
      <c r="C249" s="496"/>
      <c r="D249" s="96" t="s">
        <v>363</v>
      </c>
      <c r="E249" s="501"/>
      <c r="F249" s="516"/>
      <c r="G249" s="517"/>
      <c r="H249" s="518"/>
      <c r="I249" s="518"/>
      <c r="J249" s="518"/>
      <c r="K249" s="518"/>
      <c r="L249" s="475"/>
    </row>
    <row r="250" spans="3:12" ht="15.75" customHeight="1" x14ac:dyDescent="0.35">
      <c r="C250" s="496"/>
      <c r="D250" s="96" t="s">
        <v>364</v>
      </c>
      <c r="E250" s="501" t="s">
        <v>365</v>
      </c>
      <c r="F250" s="519" t="s">
        <v>366</v>
      </c>
      <c r="G250" s="394">
        <v>1</v>
      </c>
      <c r="H250" s="379" t="s">
        <v>197</v>
      </c>
      <c r="I250" s="379" t="s">
        <v>197</v>
      </c>
      <c r="J250" s="379">
        <v>1</v>
      </c>
      <c r="K250" s="379">
        <v>1</v>
      </c>
      <c r="L250" s="475"/>
    </row>
    <row r="251" spans="3:12" ht="15.75" customHeight="1" x14ac:dyDescent="0.35">
      <c r="C251" s="496"/>
      <c r="D251" s="96" t="s">
        <v>367</v>
      </c>
      <c r="E251" s="501"/>
      <c r="F251" s="519"/>
      <c r="G251" s="394"/>
      <c r="H251" s="379"/>
      <c r="I251" s="379"/>
      <c r="J251" s="379"/>
      <c r="K251" s="379"/>
      <c r="L251" s="475"/>
    </row>
    <row r="252" spans="3:12" ht="15.75" customHeight="1" x14ac:dyDescent="0.35">
      <c r="C252" s="496"/>
      <c r="D252" s="96" t="s">
        <v>368</v>
      </c>
      <c r="E252" s="501"/>
      <c r="F252" s="519"/>
      <c r="G252" s="394"/>
      <c r="H252" s="379"/>
      <c r="I252" s="379"/>
      <c r="J252" s="379"/>
      <c r="K252" s="379"/>
      <c r="L252" s="475"/>
    </row>
    <row r="253" spans="3:12" ht="15.75" customHeight="1" x14ac:dyDescent="0.35">
      <c r="C253" s="496"/>
      <c r="D253" s="96" t="s">
        <v>369</v>
      </c>
      <c r="E253" s="501"/>
      <c r="F253" s="519"/>
      <c r="G253" s="394"/>
      <c r="H253" s="379"/>
      <c r="I253" s="379"/>
      <c r="J253" s="379"/>
      <c r="K253" s="379"/>
      <c r="L253" s="475"/>
    </row>
    <row r="254" spans="3:12" x14ac:dyDescent="0.35">
      <c r="C254" s="415" t="s">
        <v>370</v>
      </c>
      <c r="D254" s="415"/>
      <c r="E254" s="377" t="s">
        <v>371</v>
      </c>
      <c r="F254" s="416" t="s">
        <v>372</v>
      </c>
      <c r="G254" s="511">
        <v>12</v>
      </c>
      <c r="H254" s="512">
        <v>3</v>
      </c>
      <c r="I254" s="512">
        <v>3</v>
      </c>
      <c r="J254" s="512">
        <v>3</v>
      </c>
      <c r="K254" s="512">
        <v>3</v>
      </c>
      <c r="L254" s="377" t="s">
        <v>359</v>
      </c>
    </row>
    <row r="255" spans="3:12" ht="58" customHeight="1" x14ac:dyDescent="0.35">
      <c r="C255" s="471" t="s">
        <v>373</v>
      </c>
      <c r="D255" s="471"/>
      <c r="E255" s="377"/>
      <c r="F255" s="416"/>
      <c r="G255" s="511"/>
      <c r="H255" s="512"/>
      <c r="I255" s="512"/>
      <c r="J255" s="512"/>
      <c r="K255" s="512"/>
      <c r="L255" s="377"/>
    </row>
    <row r="256" spans="3:12" ht="28" x14ac:dyDescent="0.35">
      <c r="C256" s="93" t="s">
        <v>34</v>
      </c>
      <c r="D256" s="94" t="s">
        <v>374</v>
      </c>
      <c r="E256" s="377"/>
      <c r="F256" s="416"/>
      <c r="G256" s="511"/>
      <c r="H256" s="512"/>
      <c r="I256" s="512"/>
      <c r="J256" s="512"/>
      <c r="K256" s="512"/>
      <c r="L256" s="377"/>
    </row>
    <row r="257" spans="3:12" x14ac:dyDescent="0.35">
      <c r="C257" s="496" t="s">
        <v>194</v>
      </c>
      <c r="D257" s="96" t="s">
        <v>342</v>
      </c>
      <c r="E257" s="377"/>
      <c r="F257" s="416"/>
      <c r="G257" s="511"/>
      <c r="H257" s="512"/>
      <c r="I257" s="512"/>
      <c r="J257" s="512"/>
      <c r="K257" s="512"/>
      <c r="L257" s="377"/>
    </row>
    <row r="258" spans="3:12" x14ac:dyDescent="0.35">
      <c r="C258" s="496"/>
      <c r="D258" s="96" t="s">
        <v>375</v>
      </c>
      <c r="E258" s="377"/>
      <c r="F258" s="416"/>
      <c r="G258" s="511"/>
      <c r="H258" s="512"/>
      <c r="I258" s="512"/>
      <c r="J258" s="512"/>
      <c r="K258" s="512"/>
      <c r="L258" s="377"/>
    </row>
    <row r="259" spans="3:12" x14ac:dyDescent="0.35">
      <c r="C259" s="496"/>
      <c r="D259" s="96" t="s">
        <v>364</v>
      </c>
      <c r="E259" s="377"/>
      <c r="F259" s="416"/>
      <c r="G259" s="511"/>
      <c r="H259" s="512"/>
      <c r="I259" s="512"/>
      <c r="J259" s="512"/>
      <c r="K259" s="512"/>
      <c r="L259" s="377"/>
    </row>
    <row r="260" spans="3:12" x14ac:dyDescent="0.35">
      <c r="C260" s="415" t="s">
        <v>376</v>
      </c>
      <c r="D260" s="415"/>
      <c r="E260" s="377" t="s">
        <v>377</v>
      </c>
      <c r="F260" s="416" t="s">
        <v>378</v>
      </c>
      <c r="G260" s="394">
        <v>0.9</v>
      </c>
      <c r="H260" s="509">
        <v>0.9</v>
      </c>
      <c r="I260" s="509">
        <v>0.9</v>
      </c>
      <c r="J260" s="509">
        <v>0.9</v>
      </c>
      <c r="K260" s="509">
        <v>0.9</v>
      </c>
      <c r="L260" s="377" t="s">
        <v>379</v>
      </c>
    </row>
    <row r="261" spans="3:12" ht="69" customHeight="1" x14ac:dyDescent="0.35">
      <c r="C261" s="471" t="s">
        <v>380</v>
      </c>
      <c r="D261" s="471"/>
      <c r="E261" s="377"/>
      <c r="F261" s="416"/>
      <c r="G261" s="394"/>
      <c r="H261" s="510"/>
      <c r="I261" s="510"/>
      <c r="J261" s="510"/>
      <c r="K261" s="510"/>
      <c r="L261" s="377"/>
    </row>
    <row r="262" spans="3:12" ht="40.5" customHeight="1" x14ac:dyDescent="0.35">
      <c r="C262" s="93" t="s">
        <v>34</v>
      </c>
      <c r="D262" s="94" t="s">
        <v>381</v>
      </c>
      <c r="E262" s="377" t="s">
        <v>382</v>
      </c>
      <c r="F262" s="416" t="s">
        <v>383</v>
      </c>
      <c r="G262" s="394">
        <v>0.9</v>
      </c>
      <c r="H262" s="509" t="s">
        <v>197</v>
      </c>
      <c r="I262" s="379" t="s">
        <v>197</v>
      </c>
      <c r="J262" s="379">
        <v>0.9</v>
      </c>
      <c r="K262" s="379">
        <v>0.9</v>
      </c>
      <c r="L262" s="377"/>
    </row>
    <row r="263" spans="3:12" x14ac:dyDescent="0.35">
      <c r="C263" s="496" t="s">
        <v>194</v>
      </c>
      <c r="D263" s="96" t="s">
        <v>384</v>
      </c>
      <c r="E263" s="377"/>
      <c r="F263" s="416"/>
      <c r="G263" s="394"/>
      <c r="H263" s="530"/>
      <c r="I263" s="379"/>
      <c r="J263" s="379"/>
      <c r="K263" s="379"/>
      <c r="L263" s="377"/>
    </row>
    <row r="264" spans="3:12" x14ac:dyDescent="0.35">
      <c r="C264" s="496"/>
      <c r="D264" s="96" t="s">
        <v>385</v>
      </c>
      <c r="E264" s="377"/>
      <c r="F264" s="416"/>
      <c r="G264" s="394"/>
      <c r="H264" s="530"/>
      <c r="I264" s="379"/>
      <c r="J264" s="379"/>
      <c r="K264" s="379"/>
      <c r="L264" s="377"/>
    </row>
    <row r="265" spans="3:12" x14ac:dyDescent="0.35">
      <c r="C265" s="496"/>
      <c r="D265" s="96" t="s">
        <v>386</v>
      </c>
      <c r="E265" s="377"/>
      <c r="F265" s="416"/>
      <c r="G265" s="394"/>
      <c r="H265" s="530"/>
      <c r="I265" s="379"/>
      <c r="J265" s="379"/>
      <c r="K265" s="379"/>
      <c r="L265" s="377"/>
    </row>
    <row r="266" spans="3:12" x14ac:dyDescent="0.35">
      <c r="C266" s="496"/>
      <c r="D266" s="96" t="s">
        <v>387</v>
      </c>
      <c r="E266" s="377"/>
      <c r="F266" s="416"/>
      <c r="G266" s="394"/>
      <c r="H266" s="530"/>
      <c r="I266" s="379"/>
      <c r="J266" s="379"/>
      <c r="K266" s="379"/>
      <c r="L266" s="377"/>
    </row>
    <row r="267" spans="3:12" x14ac:dyDescent="0.35">
      <c r="C267" s="496"/>
      <c r="D267" s="96" t="s">
        <v>388</v>
      </c>
      <c r="E267" s="377"/>
      <c r="F267" s="416"/>
      <c r="G267" s="394"/>
      <c r="H267" s="510"/>
      <c r="I267" s="379"/>
      <c r="J267" s="379"/>
      <c r="K267" s="379"/>
      <c r="L267" s="377"/>
    </row>
    <row r="270" spans="3:12" ht="20" x14ac:dyDescent="0.35">
      <c r="C270" s="478" t="s">
        <v>389</v>
      </c>
      <c r="D270" s="478"/>
      <c r="E270" s="478"/>
      <c r="F270" s="478"/>
      <c r="G270" s="478"/>
      <c r="H270" s="478"/>
      <c r="I270" s="478"/>
      <c r="J270" s="478"/>
      <c r="K270" s="478"/>
      <c r="L270" s="478"/>
    </row>
    <row r="271" spans="3:12" ht="9.75" customHeight="1" x14ac:dyDescent="0.35">
      <c r="D271" s="4"/>
      <c r="E271" s="4"/>
      <c r="L271" s="67"/>
    </row>
    <row r="272" spans="3:12" x14ac:dyDescent="0.35">
      <c r="C272" s="523" t="s">
        <v>4</v>
      </c>
      <c r="D272" s="523"/>
      <c r="E272" s="523"/>
      <c r="F272" s="523"/>
      <c r="G272" s="523"/>
      <c r="H272" s="523"/>
      <c r="I272" s="69"/>
      <c r="J272" s="69"/>
      <c r="K272" s="69"/>
      <c r="L272" s="524" t="s">
        <v>187</v>
      </c>
    </row>
    <row r="273" spans="3:12" ht="33" customHeight="1" x14ac:dyDescent="0.35">
      <c r="C273" s="525" t="s">
        <v>6</v>
      </c>
      <c r="D273" s="526"/>
      <c r="E273" s="179" t="s">
        <v>7</v>
      </c>
      <c r="F273" s="179" t="s">
        <v>8</v>
      </c>
      <c r="G273" s="180" t="s">
        <v>9</v>
      </c>
      <c r="H273" s="68" t="s">
        <v>188</v>
      </c>
      <c r="I273" s="68" t="s">
        <v>189</v>
      </c>
      <c r="J273" s="68" t="s">
        <v>190</v>
      </c>
      <c r="K273" s="71" t="s">
        <v>191</v>
      </c>
      <c r="L273" s="524"/>
    </row>
    <row r="274" spans="3:12" x14ac:dyDescent="0.35">
      <c r="C274" s="484" t="s">
        <v>390</v>
      </c>
      <c r="D274" s="484"/>
      <c r="E274" s="501" t="s">
        <v>391</v>
      </c>
      <c r="F274" s="377" t="s">
        <v>392</v>
      </c>
      <c r="G274" s="490">
        <v>1</v>
      </c>
      <c r="H274" s="477">
        <v>1</v>
      </c>
      <c r="I274" s="477">
        <v>1</v>
      </c>
      <c r="J274" s="477">
        <v>1</v>
      </c>
      <c r="K274" s="477">
        <v>1</v>
      </c>
      <c r="L274" s="377" t="s">
        <v>393</v>
      </c>
    </row>
    <row r="275" spans="3:12" ht="43" customHeight="1" x14ac:dyDescent="0.35">
      <c r="C275" s="471" t="s">
        <v>394</v>
      </c>
      <c r="D275" s="471"/>
      <c r="E275" s="501"/>
      <c r="F275" s="377"/>
      <c r="G275" s="490"/>
      <c r="H275" s="477"/>
      <c r="I275" s="477"/>
      <c r="J275" s="477"/>
      <c r="K275" s="477"/>
      <c r="L275" s="377"/>
    </row>
    <row r="276" spans="3:12" ht="32.5" customHeight="1" x14ac:dyDescent="0.35">
      <c r="C276" s="93" t="s">
        <v>34</v>
      </c>
      <c r="D276" s="94" t="s">
        <v>395</v>
      </c>
      <c r="E276" s="501"/>
      <c r="F276" s="377"/>
      <c r="G276" s="490"/>
      <c r="H276" s="477"/>
      <c r="I276" s="477"/>
      <c r="J276" s="477"/>
      <c r="K276" s="477"/>
      <c r="L276" s="377"/>
    </row>
    <row r="277" spans="3:12" x14ac:dyDescent="0.35">
      <c r="C277" s="496" t="s">
        <v>194</v>
      </c>
      <c r="D277" s="96" t="s">
        <v>396</v>
      </c>
      <c r="E277" s="501"/>
      <c r="F277" s="377"/>
      <c r="G277" s="490"/>
      <c r="H277" s="477"/>
      <c r="I277" s="477"/>
      <c r="J277" s="477"/>
      <c r="K277" s="477"/>
      <c r="L277" s="377"/>
    </row>
    <row r="278" spans="3:12" x14ac:dyDescent="0.35">
      <c r="C278" s="496"/>
      <c r="D278" s="96" t="s">
        <v>397</v>
      </c>
      <c r="E278" s="501"/>
      <c r="F278" s="377"/>
      <c r="G278" s="490"/>
      <c r="H278" s="477"/>
      <c r="I278" s="477"/>
      <c r="J278" s="477"/>
      <c r="K278" s="477"/>
      <c r="L278" s="377"/>
    </row>
    <row r="279" spans="3:12" x14ac:dyDescent="0.35">
      <c r="C279" s="496"/>
      <c r="D279" s="96" t="s">
        <v>398</v>
      </c>
      <c r="E279" s="501"/>
      <c r="F279" s="377"/>
      <c r="G279" s="490"/>
      <c r="H279" s="477"/>
      <c r="I279" s="477"/>
      <c r="J279" s="477"/>
      <c r="K279" s="477"/>
      <c r="L279" s="377"/>
    </row>
    <row r="280" spans="3:12" x14ac:dyDescent="0.35">
      <c r="C280" s="496"/>
      <c r="D280" s="96" t="s">
        <v>399</v>
      </c>
      <c r="E280" s="501"/>
      <c r="F280" s="377"/>
      <c r="G280" s="490"/>
      <c r="H280" s="477"/>
      <c r="I280" s="477"/>
      <c r="J280" s="477"/>
      <c r="K280" s="477"/>
      <c r="L280" s="377"/>
    </row>
    <row r="281" spans="3:12" ht="28" x14ac:dyDescent="0.35">
      <c r="C281" s="496"/>
      <c r="D281" s="96" t="s">
        <v>400</v>
      </c>
      <c r="E281" s="501"/>
      <c r="F281" s="377"/>
      <c r="G281" s="490"/>
      <c r="H281" s="477"/>
      <c r="I281" s="477"/>
      <c r="J281" s="477"/>
      <c r="K281" s="477"/>
      <c r="L281" s="377"/>
    </row>
    <row r="282" spans="3:12" x14ac:dyDescent="0.35">
      <c r="C282" s="496"/>
      <c r="D282" s="96" t="s">
        <v>401</v>
      </c>
      <c r="E282" s="501"/>
      <c r="F282" s="377"/>
      <c r="G282" s="490"/>
      <c r="H282" s="477"/>
      <c r="I282" s="477"/>
      <c r="J282" s="477"/>
      <c r="K282" s="477"/>
      <c r="L282" s="377"/>
    </row>
    <row r="283" spans="3:12" ht="21" customHeight="1" x14ac:dyDescent="0.35">
      <c r="C283" s="484" t="s">
        <v>402</v>
      </c>
      <c r="D283" s="484"/>
      <c r="E283" s="501" t="s">
        <v>403</v>
      </c>
      <c r="F283" s="377" t="s">
        <v>404</v>
      </c>
      <c r="G283" s="493">
        <v>4</v>
      </c>
      <c r="H283" s="493">
        <v>1</v>
      </c>
      <c r="I283" s="493">
        <v>1</v>
      </c>
      <c r="J283" s="493">
        <v>1</v>
      </c>
      <c r="K283" s="493">
        <v>1</v>
      </c>
      <c r="L283" s="377" t="s">
        <v>405</v>
      </c>
    </row>
    <row r="284" spans="3:12" ht="39.5" customHeight="1" x14ac:dyDescent="0.35">
      <c r="C284" s="471" t="s">
        <v>406</v>
      </c>
      <c r="D284" s="471"/>
      <c r="E284" s="501"/>
      <c r="F284" s="377"/>
      <c r="G284" s="493"/>
      <c r="H284" s="493"/>
      <c r="I284" s="493"/>
      <c r="J284" s="493"/>
      <c r="K284" s="493"/>
      <c r="L284" s="377"/>
    </row>
    <row r="285" spans="3:12" ht="29" customHeight="1" x14ac:dyDescent="0.35">
      <c r="C285" s="93" t="s">
        <v>407</v>
      </c>
      <c r="D285" s="94" t="s">
        <v>408</v>
      </c>
      <c r="E285" s="501"/>
      <c r="F285" s="377"/>
      <c r="G285" s="493"/>
      <c r="H285" s="493"/>
      <c r="I285" s="493"/>
      <c r="J285" s="493"/>
      <c r="K285" s="493"/>
      <c r="L285" s="377"/>
    </row>
    <row r="286" spans="3:12" x14ac:dyDescent="0.35">
      <c r="C286" s="496" t="s">
        <v>194</v>
      </c>
      <c r="D286" s="96" t="s">
        <v>409</v>
      </c>
      <c r="E286" s="501" t="s">
        <v>410</v>
      </c>
      <c r="F286" s="377" t="s">
        <v>411</v>
      </c>
      <c r="G286" s="490">
        <v>1</v>
      </c>
      <c r="H286" s="477">
        <v>1</v>
      </c>
      <c r="I286" s="477">
        <v>1</v>
      </c>
      <c r="J286" s="477">
        <v>1</v>
      </c>
      <c r="K286" s="477">
        <v>1</v>
      </c>
      <c r="L286" s="377"/>
    </row>
    <row r="287" spans="3:12" x14ac:dyDescent="0.35">
      <c r="C287" s="496"/>
      <c r="D287" s="96" t="s">
        <v>412</v>
      </c>
      <c r="E287" s="501"/>
      <c r="F287" s="377"/>
      <c r="G287" s="490"/>
      <c r="H287" s="477"/>
      <c r="I287" s="477"/>
      <c r="J287" s="477"/>
      <c r="K287" s="477"/>
      <c r="L287" s="377"/>
    </row>
    <row r="288" spans="3:12" x14ac:dyDescent="0.35">
      <c r="C288" s="496"/>
      <c r="D288" s="96" t="s">
        <v>413</v>
      </c>
      <c r="E288" s="501"/>
      <c r="F288" s="377"/>
      <c r="G288" s="490"/>
      <c r="H288" s="477"/>
      <c r="I288" s="477"/>
      <c r="J288" s="477"/>
      <c r="K288" s="477"/>
      <c r="L288" s="377"/>
    </row>
    <row r="289" spans="3:12" x14ac:dyDescent="0.35">
      <c r="C289" s="496"/>
      <c r="D289" s="96" t="s">
        <v>414</v>
      </c>
      <c r="E289" s="501"/>
      <c r="F289" s="377"/>
      <c r="G289" s="490"/>
      <c r="H289" s="477"/>
      <c r="I289" s="477"/>
      <c r="J289" s="477"/>
      <c r="K289" s="477"/>
      <c r="L289" s="377"/>
    </row>
    <row r="290" spans="3:12" ht="23.25" customHeight="1" x14ac:dyDescent="0.35">
      <c r="C290" s="484" t="s">
        <v>415</v>
      </c>
      <c r="D290" s="484"/>
      <c r="E290" s="501" t="s">
        <v>416</v>
      </c>
      <c r="F290" s="377" t="s">
        <v>417</v>
      </c>
      <c r="G290" s="614">
        <v>4</v>
      </c>
      <c r="H290" s="493">
        <v>1</v>
      </c>
      <c r="I290" s="493">
        <v>1</v>
      </c>
      <c r="J290" s="493">
        <v>1</v>
      </c>
      <c r="K290" s="493">
        <v>1</v>
      </c>
      <c r="L290" s="617" t="s">
        <v>393</v>
      </c>
    </row>
    <row r="291" spans="3:12" ht="42" customHeight="1" x14ac:dyDescent="0.35">
      <c r="C291" s="471" t="s">
        <v>418</v>
      </c>
      <c r="D291" s="471"/>
      <c r="E291" s="501"/>
      <c r="F291" s="377"/>
      <c r="G291" s="614"/>
      <c r="H291" s="493"/>
      <c r="I291" s="493"/>
      <c r="J291" s="493"/>
      <c r="K291" s="493"/>
      <c r="L291" s="617"/>
    </row>
    <row r="292" spans="3:12" ht="27" customHeight="1" x14ac:dyDescent="0.35">
      <c r="C292" s="93" t="s">
        <v>34</v>
      </c>
      <c r="D292" s="94" t="s">
        <v>419</v>
      </c>
      <c r="E292" s="501"/>
      <c r="F292" s="377"/>
      <c r="G292" s="614"/>
      <c r="H292" s="493"/>
      <c r="I292" s="493"/>
      <c r="J292" s="493"/>
      <c r="K292" s="493"/>
      <c r="L292" s="617"/>
    </row>
    <row r="293" spans="3:12" ht="28" x14ac:dyDescent="0.35">
      <c r="C293" s="496" t="s">
        <v>194</v>
      </c>
      <c r="D293" s="96" t="s">
        <v>420</v>
      </c>
      <c r="E293" s="501"/>
      <c r="F293" s="377"/>
      <c r="G293" s="614"/>
      <c r="H293" s="493"/>
      <c r="I293" s="493"/>
      <c r="J293" s="493"/>
      <c r="K293" s="493"/>
      <c r="L293" s="617"/>
    </row>
    <row r="294" spans="3:12" x14ac:dyDescent="0.35">
      <c r="C294" s="496"/>
      <c r="D294" s="96" t="s">
        <v>421</v>
      </c>
      <c r="E294" s="501"/>
      <c r="F294" s="377"/>
      <c r="G294" s="614"/>
      <c r="H294" s="493"/>
      <c r="I294" s="493"/>
      <c r="J294" s="493"/>
      <c r="K294" s="493"/>
      <c r="L294" s="617"/>
    </row>
    <row r="295" spans="3:12" x14ac:dyDescent="0.35">
      <c r="C295" s="496"/>
      <c r="D295" s="96" t="s">
        <v>422</v>
      </c>
      <c r="E295" s="501"/>
      <c r="F295" s="377"/>
      <c r="G295" s="614"/>
      <c r="H295" s="493"/>
      <c r="I295" s="493"/>
      <c r="J295" s="493"/>
      <c r="K295" s="493"/>
      <c r="L295" s="617"/>
    </row>
    <row r="296" spans="3:12" x14ac:dyDescent="0.35">
      <c r="C296" s="496"/>
      <c r="D296" s="96" t="s">
        <v>423</v>
      </c>
      <c r="E296" s="501"/>
      <c r="F296" s="377"/>
      <c r="G296" s="614"/>
      <c r="H296" s="493"/>
      <c r="I296" s="493"/>
      <c r="J296" s="493"/>
      <c r="K296" s="493"/>
      <c r="L296" s="617"/>
    </row>
    <row r="297" spans="3:12" ht="21" customHeight="1" x14ac:dyDescent="0.35">
      <c r="C297" s="496"/>
      <c r="D297" s="96" t="s">
        <v>424</v>
      </c>
      <c r="E297" s="501"/>
      <c r="F297" s="377"/>
      <c r="G297" s="614"/>
      <c r="H297" s="493"/>
      <c r="I297" s="493"/>
      <c r="J297" s="493"/>
      <c r="K297" s="493"/>
      <c r="L297" s="617"/>
    </row>
    <row r="298" spans="3:12" x14ac:dyDescent="0.35">
      <c r="C298" s="484" t="s">
        <v>425</v>
      </c>
      <c r="D298" s="484"/>
      <c r="E298" s="501" t="s">
        <v>426</v>
      </c>
      <c r="F298" s="616" t="s">
        <v>427</v>
      </c>
      <c r="G298" s="490">
        <v>0.9</v>
      </c>
      <c r="H298" s="477">
        <v>0.9</v>
      </c>
      <c r="I298" s="477">
        <v>0.9</v>
      </c>
      <c r="J298" s="477">
        <v>0.9</v>
      </c>
      <c r="K298" s="477">
        <v>0.9</v>
      </c>
      <c r="L298" s="377" t="s">
        <v>405</v>
      </c>
    </row>
    <row r="299" spans="3:12" ht="78" customHeight="1" x14ac:dyDescent="0.35">
      <c r="C299" s="471" t="s">
        <v>428</v>
      </c>
      <c r="D299" s="471"/>
      <c r="E299" s="501"/>
      <c r="F299" s="377"/>
      <c r="G299" s="490"/>
      <c r="H299" s="477"/>
      <c r="I299" s="477"/>
      <c r="J299" s="477"/>
      <c r="K299" s="477"/>
      <c r="L299" s="377"/>
    </row>
    <row r="300" spans="3:12" ht="22.5" customHeight="1" x14ac:dyDescent="0.35">
      <c r="C300" s="93" t="s">
        <v>34</v>
      </c>
      <c r="D300" s="94" t="s">
        <v>429</v>
      </c>
      <c r="E300" s="501"/>
      <c r="F300" s="377"/>
      <c r="G300" s="490"/>
      <c r="H300" s="477"/>
      <c r="I300" s="477"/>
      <c r="J300" s="477"/>
      <c r="K300" s="477"/>
      <c r="L300" s="377"/>
    </row>
    <row r="301" spans="3:12" ht="22.5" customHeight="1" x14ac:dyDescent="0.35">
      <c r="C301" s="496" t="s">
        <v>194</v>
      </c>
      <c r="D301" s="96" t="s">
        <v>430</v>
      </c>
      <c r="E301" s="501"/>
      <c r="F301" s="377"/>
      <c r="G301" s="490"/>
      <c r="H301" s="477"/>
      <c r="I301" s="477"/>
      <c r="J301" s="477"/>
      <c r="K301" s="477"/>
      <c r="L301" s="377"/>
    </row>
    <row r="302" spans="3:12" ht="28" x14ac:dyDescent="0.35">
      <c r="C302" s="496"/>
      <c r="D302" s="96" t="s">
        <v>431</v>
      </c>
      <c r="E302" s="501"/>
      <c r="F302" s="377"/>
      <c r="G302" s="490"/>
      <c r="H302" s="477"/>
      <c r="I302" s="477"/>
      <c r="J302" s="477"/>
      <c r="K302" s="477"/>
      <c r="L302" s="377"/>
    </row>
    <row r="303" spans="3:12" ht="21.75" customHeight="1" x14ac:dyDescent="0.35">
      <c r="C303" s="496"/>
      <c r="D303" s="96" t="s">
        <v>432</v>
      </c>
      <c r="E303" s="501"/>
      <c r="F303" s="377"/>
      <c r="G303" s="490"/>
      <c r="H303" s="477"/>
      <c r="I303" s="477"/>
      <c r="J303" s="477"/>
      <c r="K303" s="477"/>
      <c r="L303" s="377"/>
    </row>
    <row r="304" spans="3:12" ht="21.75" customHeight="1" x14ac:dyDescent="0.35">
      <c r="C304" s="496"/>
      <c r="D304" s="96" t="s">
        <v>433</v>
      </c>
      <c r="E304" s="501"/>
      <c r="F304" s="377"/>
      <c r="G304" s="490"/>
      <c r="H304" s="477"/>
      <c r="I304" s="477"/>
      <c r="J304" s="477"/>
      <c r="K304" s="477"/>
      <c r="L304" s="377"/>
    </row>
    <row r="305" spans="3:12" ht="21.75" customHeight="1" x14ac:dyDescent="0.35">
      <c r="C305" s="496"/>
      <c r="D305" s="96" t="s">
        <v>434</v>
      </c>
      <c r="E305" s="501"/>
      <c r="F305" s="377"/>
      <c r="G305" s="490"/>
      <c r="H305" s="477"/>
      <c r="I305" s="477"/>
      <c r="J305" s="477"/>
      <c r="K305" s="477"/>
      <c r="L305" s="377"/>
    </row>
    <row r="306" spans="3:12" ht="21.75" customHeight="1" x14ac:dyDescent="0.35">
      <c r="C306" s="496"/>
      <c r="D306" s="96" t="s">
        <v>435</v>
      </c>
      <c r="E306" s="501"/>
      <c r="F306" s="377"/>
      <c r="G306" s="490"/>
      <c r="H306" s="477"/>
      <c r="I306" s="477"/>
      <c r="J306" s="477"/>
      <c r="K306" s="477"/>
      <c r="L306" s="377"/>
    </row>
    <row r="307" spans="3:12" x14ac:dyDescent="0.35">
      <c r="C307" s="484" t="s">
        <v>436</v>
      </c>
      <c r="D307" s="484"/>
      <c r="E307" s="501" t="s">
        <v>437</v>
      </c>
      <c r="F307" s="377" t="s">
        <v>438</v>
      </c>
      <c r="G307" s="492">
        <v>22</v>
      </c>
      <c r="H307" s="493">
        <v>6</v>
      </c>
      <c r="I307" s="493">
        <v>6</v>
      </c>
      <c r="J307" s="493">
        <v>5</v>
      </c>
      <c r="K307" s="493">
        <v>5</v>
      </c>
      <c r="L307" s="377" t="s">
        <v>393</v>
      </c>
    </row>
    <row r="308" spans="3:12" ht="111" customHeight="1" x14ac:dyDescent="0.35">
      <c r="C308" s="471" t="s">
        <v>439</v>
      </c>
      <c r="D308" s="471"/>
      <c r="E308" s="501"/>
      <c r="F308" s="377"/>
      <c r="G308" s="492"/>
      <c r="H308" s="493"/>
      <c r="I308" s="493"/>
      <c r="J308" s="493"/>
      <c r="K308" s="493"/>
      <c r="L308" s="377"/>
    </row>
    <row r="309" spans="3:12" ht="23.25" customHeight="1" x14ac:dyDescent="0.35">
      <c r="C309" s="93" t="s">
        <v>34</v>
      </c>
      <c r="D309" s="94" t="s">
        <v>440</v>
      </c>
      <c r="E309" s="501" t="s">
        <v>441</v>
      </c>
      <c r="F309" s="377" t="s">
        <v>442</v>
      </c>
      <c r="G309" s="490">
        <v>1</v>
      </c>
      <c r="H309" s="477">
        <v>1</v>
      </c>
      <c r="I309" s="477">
        <v>1</v>
      </c>
      <c r="J309" s="477">
        <v>1</v>
      </c>
      <c r="K309" s="477">
        <v>1</v>
      </c>
      <c r="L309" s="377"/>
    </row>
    <row r="310" spans="3:12" ht="21" customHeight="1" x14ac:dyDescent="0.35">
      <c r="C310" s="496" t="s">
        <v>194</v>
      </c>
      <c r="D310" s="96" t="s">
        <v>443</v>
      </c>
      <c r="E310" s="501"/>
      <c r="F310" s="377"/>
      <c r="G310" s="490"/>
      <c r="H310" s="477"/>
      <c r="I310" s="477"/>
      <c r="J310" s="477"/>
      <c r="K310" s="477"/>
      <c r="L310" s="377"/>
    </row>
    <row r="311" spans="3:12" ht="21" customHeight="1" x14ac:dyDescent="0.35">
      <c r="C311" s="496"/>
      <c r="D311" s="96" t="s">
        <v>444</v>
      </c>
      <c r="E311" s="501"/>
      <c r="F311" s="377"/>
      <c r="G311" s="490"/>
      <c r="H311" s="477"/>
      <c r="I311" s="477"/>
      <c r="J311" s="477"/>
      <c r="K311" s="477"/>
      <c r="L311" s="377"/>
    </row>
    <row r="312" spans="3:12" ht="21" customHeight="1" x14ac:dyDescent="0.35">
      <c r="C312" s="496"/>
      <c r="D312" s="96" t="s">
        <v>445</v>
      </c>
      <c r="E312" s="501"/>
      <c r="F312" s="377"/>
      <c r="G312" s="490"/>
      <c r="H312" s="477"/>
      <c r="I312" s="477"/>
      <c r="J312" s="477"/>
      <c r="K312" s="477"/>
      <c r="L312" s="377"/>
    </row>
    <row r="313" spans="3:12" ht="21" customHeight="1" x14ac:dyDescent="0.35">
      <c r="C313" s="496"/>
      <c r="D313" s="96" t="s">
        <v>446</v>
      </c>
      <c r="E313" s="501"/>
      <c r="F313" s="377"/>
      <c r="G313" s="490"/>
      <c r="H313" s="477"/>
      <c r="I313" s="477"/>
      <c r="J313" s="477"/>
      <c r="K313" s="477"/>
      <c r="L313" s="377"/>
    </row>
    <row r="314" spans="3:12" ht="21" customHeight="1" x14ac:dyDescent="0.35">
      <c r="C314" s="496"/>
      <c r="D314" s="96" t="s">
        <v>447</v>
      </c>
      <c r="E314" s="501"/>
      <c r="F314" s="377"/>
      <c r="G314" s="490"/>
      <c r="H314" s="477"/>
      <c r="I314" s="477"/>
      <c r="J314" s="477"/>
      <c r="K314" s="477"/>
      <c r="L314" s="377"/>
    </row>
    <row r="315" spans="3:12" x14ac:dyDescent="0.35">
      <c r="C315" s="484" t="s">
        <v>448</v>
      </c>
      <c r="D315" s="484"/>
      <c r="E315" s="501" t="s">
        <v>449</v>
      </c>
      <c r="F315" s="377" t="s">
        <v>450</v>
      </c>
      <c r="G315" s="492">
        <v>1</v>
      </c>
      <c r="H315" s="395">
        <v>1</v>
      </c>
      <c r="I315" s="395" t="s">
        <v>197</v>
      </c>
      <c r="J315" s="395" t="s">
        <v>197</v>
      </c>
      <c r="K315" s="395" t="s">
        <v>197</v>
      </c>
      <c r="L315" s="377" t="s">
        <v>405</v>
      </c>
    </row>
    <row r="316" spans="3:12" ht="34.5" customHeight="1" x14ac:dyDescent="0.35">
      <c r="C316" s="471" t="s">
        <v>451</v>
      </c>
      <c r="D316" s="471"/>
      <c r="E316" s="501"/>
      <c r="F316" s="377"/>
      <c r="G316" s="492"/>
      <c r="H316" s="395"/>
      <c r="I316" s="395"/>
      <c r="J316" s="395"/>
      <c r="K316" s="395"/>
      <c r="L316" s="377"/>
    </row>
    <row r="317" spans="3:12" ht="22.5" customHeight="1" x14ac:dyDescent="0.35">
      <c r="C317" s="93" t="s">
        <v>34</v>
      </c>
      <c r="D317" s="94" t="s">
        <v>452</v>
      </c>
      <c r="E317" s="501"/>
      <c r="F317" s="377"/>
      <c r="G317" s="492"/>
      <c r="H317" s="395"/>
      <c r="I317" s="395"/>
      <c r="J317" s="395"/>
      <c r="K317" s="395"/>
      <c r="L317" s="377"/>
    </row>
    <row r="318" spans="3:12" ht="19.5" customHeight="1" x14ac:dyDescent="0.35">
      <c r="C318" s="496" t="s">
        <v>194</v>
      </c>
      <c r="D318" s="96" t="s">
        <v>453</v>
      </c>
      <c r="E318" s="501"/>
      <c r="F318" s="377"/>
      <c r="G318" s="492"/>
      <c r="H318" s="395"/>
      <c r="I318" s="395"/>
      <c r="J318" s="395"/>
      <c r="K318" s="395"/>
      <c r="L318" s="377"/>
    </row>
    <row r="319" spans="3:12" ht="19.5" customHeight="1" x14ac:dyDescent="0.35">
      <c r="C319" s="496"/>
      <c r="D319" s="96" t="s">
        <v>454</v>
      </c>
      <c r="E319" s="501"/>
      <c r="F319" s="377"/>
      <c r="G319" s="492"/>
      <c r="H319" s="395"/>
      <c r="I319" s="395"/>
      <c r="J319" s="395"/>
      <c r="K319" s="395"/>
      <c r="L319" s="377"/>
    </row>
    <row r="320" spans="3:12" ht="19.5" customHeight="1" x14ac:dyDescent="0.35">
      <c r="C320" s="496"/>
      <c r="D320" s="96" t="s">
        <v>455</v>
      </c>
      <c r="E320" s="501"/>
      <c r="F320" s="377"/>
      <c r="G320" s="492"/>
      <c r="H320" s="395"/>
      <c r="I320" s="395"/>
      <c r="J320" s="395"/>
      <c r="K320" s="395"/>
      <c r="L320" s="377"/>
    </row>
    <row r="321" spans="3:12" ht="19.5" customHeight="1" x14ac:dyDescent="0.35">
      <c r="C321" s="496"/>
      <c r="D321" s="96" t="s">
        <v>456</v>
      </c>
      <c r="E321" s="501"/>
      <c r="F321" s="377"/>
      <c r="G321" s="492"/>
      <c r="H321" s="395"/>
      <c r="I321" s="395"/>
      <c r="J321" s="395"/>
      <c r="K321" s="395"/>
      <c r="L321" s="377"/>
    </row>
    <row r="322" spans="3:12" ht="22.5" customHeight="1" x14ac:dyDescent="0.35">
      <c r="C322" s="484" t="s">
        <v>457</v>
      </c>
      <c r="D322" s="484"/>
      <c r="E322" s="501" t="s">
        <v>458</v>
      </c>
      <c r="F322" s="377" t="s">
        <v>459</v>
      </c>
      <c r="G322" s="492">
        <v>48</v>
      </c>
      <c r="H322" s="395">
        <v>12</v>
      </c>
      <c r="I322" s="395">
        <v>12</v>
      </c>
      <c r="J322" s="395">
        <v>12</v>
      </c>
      <c r="K322" s="395">
        <v>12</v>
      </c>
      <c r="L322" s="377" t="s">
        <v>405</v>
      </c>
    </row>
    <row r="323" spans="3:12" ht="53.5" customHeight="1" x14ac:dyDescent="0.35">
      <c r="C323" s="471" t="s">
        <v>460</v>
      </c>
      <c r="D323" s="471"/>
      <c r="E323" s="501"/>
      <c r="F323" s="377"/>
      <c r="G323" s="492"/>
      <c r="H323" s="395"/>
      <c r="I323" s="395"/>
      <c r="J323" s="395"/>
      <c r="K323" s="395"/>
      <c r="L323" s="377"/>
    </row>
    <row r="324" spans="3:12" ht="50.25" customHeight="1" x14ac:dyDescent="0.35">
      <c r="C324" s="93" t="s">
        <v>34</v>
      </c>
      <c r="D324" s="94" t="s">
        <v>461</v>
      </c>
      <c r="E324" s="501"/>
      <c r="F324" s="377"/>
      <c r="G324" s="492"/>
      <c r="H324" s="395"/>
      <c r="I324" s="395"/>
      <c r="J324" s="395"/>
      <c r="K324" s="395"/>
      <c r="L324" s="377"/>
    </row>
    <row r="325" spans="3:12" ht="22.5" customHeight="1" x14ac:dyDescent="0.35">
      <c r="C325" s="496" t="s">
        <v>194</v>
      </c>
      <c r="D325" s="96" t="s">
        <v>462</v>
      </c>
      <c r="E325" s="501"/>
      <c r="F325" s="377"/>
      <c r="G325" s="492"/>
      <c r="H325" s="395"/>
      <c r="I325" s="395"/>
      <c r="J325" s="395"/>
      <c r="K325" s="395"/>
      <c r="L325" s="377"/>
    </row>
    <row r="326" spans="3:12" ht="22.5" customHeight="1" x14ac:dyDescent="0.35">
      <c r="C326" s="496"/>
      <c r="D326" s="96" t="s">
        <v>463</v>
      </c>
      <c r="E326" s="501"/>
      <c r="F326" s="377"/>
      <c r="G326" s="492"/>
      <c r="H326" s="395"/>
      <c r="I326" s="395"/>
      <c r="J326" s="395"/>
      <c r="K326" s="395"/>
      <c r="L326" s="377"/>
    </row>
    <row r="327" spans="3:12" ht="22.5" customHeight="1" x14ac:dyDescent="0.35">
      <c r="C327" s="496"/>
      <c r="D327" s="96" t="s">
        <v>464</v>
      </c>
      <c r="E327" s="501"/>
      <c r="F327" s="377"/>
      <c r="G327" s="492"/>
      <c r="H327" s="395"/>
      <c r="I327" s="395"/>
      <c r="J327" s="395"/>
      <c r="K327" s="395"/>
      <c r="L327" s="377"/>
    </row>
    <row r="328" spans="3:12" ht="22.5" customHeight="1" x14ac:dyDescent="0.35">
      <c r="C328" s="496"/>
      <c r="D328" s="96" t="s">
        <v>465</v>
      </c>
      <c r="E328" s="501"/>
      <c r="F328" s="377"/>
      <c r="G328" s="492"/>
      <c r="H328" s="395"/>
      <c r="I328" s="395"/>
      <c r="J328" s="395"/>
      <c r="K328" s="395"/>
      <c r="L328" s="377"/>
    </row>
    <row r="329" spans="3:12" ht="22.5" customHeight="1" x14ac:dyDescent="0.35">
      <c r="C329" s="496"/>
      <c r="D329" s="96" t="s">
        <v>466</v>
      </c>
      <c r="E329" s="501"/>
      <c r="F329" s="377"/>
      <c r="G329" s="492"/>
      <c r="H329" s="395"/>
      <c r="I329" s="395"/>
      <c r="J329" s="395"/>
      <c r="K329" s="395"/>
      <c r="L329" s="377"/>
    </row>
    <row r="330" spans="3:12" ht="39" customHeight="1" x14ac:dyDescent="0.35">
      <c r="C330" s="380" t="s">
        <v>467</v>
      </c>
      <c r="D330" s="381"/>
      <c r="E330" s="381"/>
      <c r="F330" s="382"/>
      <c r="G330" s="119">
        <v>1</v>
      </c>
      <c r="H330" s="123" t="s">
        <v>197</v>
      </c>
      <c r="I330" s="123">
        <v>1</v>
      </c>
      <c r="J330" s="123" t="s">
        <v>197</v>
      </c>
      <c r="K330" s="123" t="s">
        <v>197</v>
      </c>
      <c r="L330" s="118" t="s">
        <v>405</v>
      </c>
    </row>
    <row r="331" spans="3:12" ht="39" customHeight="1" x14ac:dyDescent="0.35">
      <c r="C331" s="380" t="s">
        <v>468</v>
      </c>
      <c r="D331" s="381"/>
      <c r="E331" s="381"/>
      <c r="F331" s="382"/>
      <c r="G331" s="119">
        <v>1</v>
      </c>
      <c r="H331" s="123" t="s">
        <v>197</v>
      </c>
      <c r="I331" s="123">
        <v>1</v>
      </c>
      <c r="J331" s="123" t="s">
        <v>197</v>
      </c>
      <c r="K331" s="123" t="s">
        <v>197</v>
      </c>
      <c r="L331" s="118" t="s">
        <v>405</v>
      </c>
    </row>
    <row r="332" spans="3:12" ht="39" customHeight="1" x14ac:dyDescent="0.35">
      <c r="C332" s="380" t="s">
        <v>469</v>
      </c>
      <c r="D332" s="381"/>
      <c r="E332" s="381"/>
      <c r="F332" s="382"/>
      <c r="G332" s="119">
        <v>1</v>
      </c>
      <c r="H332" s="123" t="s">
        <v>197</v>
      </c>
      <c r="I332" s="123" t="s">
        <v>197</v>
      </c>
      <c r="J332" s="123">
        <v>1</v>
      </c>
      <c r="K332" s="123" t="s">
        <v>197</v>
      </c>
      <c r="L332" s="118" t="s">
        <v>405</v>
      </c>
    </row>
    <row r="333" spans="3:12" ht="39" customHeight="1" x14ac:dyDescent="0.35">
      <c r="C333" s="380" t="s">
        <v>470</v>
      </c>
      <c r="D333" s="381"/>
      <c r="E333" s="381"/>
      <c r="F333" s="382"/>
      <c r="G333" s="119">
        <v>1</v>
      </c>
      <c r="H333" s="123" t="s">
        <v>197</v>
      </c>
      <c r="I333" s="123" t="s">
        <v>197</v>
      </c>
      <c r="J333" s="123"/>
      <c r="K333" s="123">
        <v>1</v>
      </c>
      <c r="L333" s="118" t="s">
        <v>405</v>
      </c>
    </row>
    <row r="334" spans="3:12" ht="14" customHeight="1" x14ac:dyDescent="0.35">
      <c r="C334" s="187"/>
      <c r="D334" s="189"/>
      <c r="E334" s="189"/>
      <c r="F334" s="188"/>
    </row>
    <row r="335" spans="3:12" ht="20" x14ac:dyDescent="0.35">
      <c r="C335" s="478" t="s">
        <v>471</v>
      </c>
      <c r="D335" s="478"/>
      <c r="E335" s="478"/>
      <c r="F335" s="478"/>
      <c r="G335" s="478"/>
      <c r="H335" s="478"/>
      <c r="I335" s="478"/>
      <c r="J335" s="478"/>
      <c r="K335" s="478"/>
      <c r="L335" s="478"/>
    </row>
    <row r="336" spans="3:12" ht="8.25" customHeight="1" x14ac:dyDescent="0.35">
      <c r="C336" s="120"/>
      <c r="D336" s="120"/>
      <c r="E336" s="120"/>
      <c r="F336" s="120"/>
      <c r="G336" s="120"/>
      <c r="H336" s="120"/>
      <c r="I336" s="120"/>
      <c r="J336" s="120"/>
      <c r="K336" s="120"/>
      <c r="L336" s="120"/>
    </row>
    <row r="337" spans="3:12" x14ac:dyDescent="0.35">
      <c r="C337" s="479" t="s">
        <v>4</v>
      </c>
      <c r="D337" s="479"/>
      <c r="E337" s="479"/>
      <c r="F337" s="479"/>
      <c r="G337" s="479"/>
      <c r="H337" s="479"/>
      <c r="I337" s="479"/>
      <c r="J337" s="479"/>
      <c r="K337" s="479"/>
      <c r="L337" s="121" t="s">
        <v>187</v>
      </c>
    </row>
    <row r="338" spans="3:12" ht="28" x14ac:dyDescent="0.35">
      <c r="C338" s="480" t="s">
        <v>6</v>
      </c>
      <c r="D338" s="480"/>
      <c r="E338" s="178" t="s">
        <v>7</v>
      </c>
      <c r="F338" s="178" t="s">
        <v>8</v>
      </c>
      <c r="G338" s="178" t="s">
        <v>9</v>
      </c>
      <c r="H338" s="89" t="s">
        <v>188</v>
      </c>
      <c r="I338" s="89" t="s">
        <v>189</v>
      </c>
      <c r="J338" s="89" t="s">
        <v>190</v>
      </c>
      <c r="K338" s="89" t="s">
        <v>191</v>
      </c>
      <c r="L338" s="121"/>
    </row>
    <row r="339" spans="3:12" ht="24.75" customHeight="1" x14ac:dyDescent="0.35">
      <c r="C339" s="122" t="s">
        <v>472</v>
      </c>
      <c r="D339" s="122"/>
      <c r="E339" s="383" t="s">
        <v>473</v>
      </c>
      <c r="F339" s="398" t="s">
        <v>474</v>
      </c>
      <c r="G339" s="445">
        <v>1</v>
      </c>
      <c r="H339" s="407"/>
      <c r="I339" s="448">
        <v>1</v>
      </c>
      <c r="J339" s="448">
        <v>1</v>
      </c>
      <c r="K339" s="448">
        <v>1</v>
      </c>
      <c r="L339" s="442" t="s">
        <v>475</v>
      </c>
    </row>
    <row r="340" spans="3:12" ht="37" customHeight="1" x14ac:dyDescent="0.35">
      <c r="C340" s="413" t="s">
        <v>476</v>
      </c>
      <c r="D340" s="414"/>
      <c r="E340" s="384"/>
      <c r="F340" s="399"/>
      <c r="G340" s="446"/>
      <c r="H340" s="408"/>
      <c r="I340" s="449"/>
      <c r="J340" s="449"/>
      <c r="K340" s="449"/>
      <c r="L340" s="443"/>
    </row>
    <row r="341" spans="3:12" ht="35.25" customHeight="1" x14ac:dyDescent="0.35">
      <c r="C341" s="93" t="s">
        <v>34</v>
      </c>
      <c r="D341" s="94" t="s">
        <v>477</v>
      </c>
      <c r="E341" s="384"/>
      <c r="F341" s="399"/>
      <c r="G341" s="446"/>
      <c r="H341" s="408"/>
      <c r="I341" s="449"/>
      <c r="J341" s="449"/>
      <c r="K341" s="449"/>
      <c r="L341" s="443"/>
    </row>
    <row r="342" spans="3:12" x14ac:dyDescent="0.35">
      <c r="C342" s="451" t="s">
        <v>194</v>
      </c>
      <c r="D342" s="96" t="s">
        <v>478</v>
      </c>
      <c r="E342" s="385"/>
      <c r="F342" s="400"/>
      <c r="G342" s="447"/>
      <c r="H342" s="409"/>
      <c r="I342" s="450"/>
      <c r="J342" s="450"/>
      <c r="K342" s="450"/>
      <c r="L342" s="443"/>
    </row>
    <row r="343" spans="3:12" x14ac:dyDescent="0.35">
      <c r="C343" s="452"/>
      <c r="D343" s="96" t="s">
        <v>479</v>
      </c>
      <c r="E343" s="513" t="s">
        <v>480</v>
      </c>
      <c r="F343" s="643" t="s">
        <v>481</v>
      </c>
      <c r="G343" s="454">
        <v>2850</v>
      </c>
      <c r="H343" s="439" t="s">
        <v>197</v>
      </c>
      <c r="I343" s="457">
        <v>250</v>
      </c>
      <c r="J343" s="439" t="s">
        <v>197</v>
      </c>
      <c r="K343" s="439" t="s">
        <v>197</v>
      </c>
      <c r="L343" s="443"/>
    </row>
    <row r="344" spans="3:12" x14ac:dyDescent="0.35">
      <c r="C344" s="452"/>
      <c r="D344" s="96" t="s">
        <v>482</v>
      </c>
      <c r="E344" s="514"/>
      <c r="F344" s="644"/>
      <c r="G344" s="455"/>
      <c r="H344" s="440"/>
      <c r="I344" s="458"/>
      <c r="J344" s="440"/>
      <c r="K344" s="440"/>
      <c r="L344" s="443"/>
    </row>
    <row r="345" spans="3:12" x14ac:dyDescent="0.35">
      <c r="C345" s="453"/>
      <c r="D345" s="96" t="s">
        <v>483</v>
      </c>
      <c r="E345" s="515"/>
      <c r="F345" s="645"/>
      <c r="G345" s="456"/>
      <c r="H345" s="441"/>
      <c r="I345" s="459"/>
      <c r="J345" s="441"/>
      <c r="K345" s="441"/>
      <c r="L345" s="444"/>
    </row>
    <row r="346" spans="3:12" ht="23.25" customHeight="1" x14ac:dyDescent="0.35">
      <c r="C346" s="122" t="s">
        <v>484</v>
      </c>
      <c r="D346" s="122"/>
      <c r="E346" s="383" t="s">
        <v>485</v>
      </c>
      <c r="F346" s="398" t="s">
        <v>486</v>
      </c>
      <c r="G346" s="445">
        <v>1</v>
      </c>
      <c r="H346" s="407" t="s">
        <v>197</v>
      </c>
      <c r="I346" s="407" t="s">
        <v>197</v>
      </c>
      <c r="J346" s="448">
        <v>1</v>
      </c>
      <c r="K346" s="407" t="s">
        <v>197</v>
      </c>
      <c r="L346" s="383" t="s">
        <v>475</v>
      </c>
    </row>
    <row r="347" spans="3:12" ht="48" customHeight="1" x14ac:dyDescent="0.35">
      <c r="C347" s="413" t="s">
        <v>487</v>
      </c>
      <c r="D347" s="414"/>
      <c r="E347" s="384"/>
      <c r="F347" s="399"/>
      <c r="G347" s="446"/>
      <c r="H347" s="408"/>
      <c r="I347" s="408"/>
      <c r="J347" s="449"/>
      <c r="K347" s="408"/>
      <c r="L347" s="384"/>
    </row>
    <row r="348" spans="3:12" ht="31.5" customHeight="1" x14ac:dyDescent="0.35">
      <c r="C348" s="93" t="s">
        <v>34</v>
      </c>
      <c r="D348" s="94" t="s">
        <v>488</v>
      </c>
      <c r="E348" s="384"/>
      <c r="F348" s="399"/>
      <c r="G348" s="446"/>
      <c r="H348" s="408"/>
      <c r="I348" s="408"/>
      <c r="J348" s="449"/>
      <c r="K348" s="408"/>
      <c r="L348" s="384"/>
    </row>
    <row r="349" spans="3:12" x14ac:dyDescent="0.35">
      <c r="C349" s="451" t="s">
        <v>194</v>
      </c>
      <c r="D349" s="96" t="s">
        <v>489</v>
      </c>
      <c r="E349" s="384"/>
      <c r="F349" s="399"/>
      <c r="G349" s="446"/>
      <c r="H349" s="408"/>
      <c r="I349" s="408"/>
      <c r="J349" s="449"/>
      <c r="K349" s="408"/>
      <c r="L349" s="384"/>
    </row>
    <row r="350" spans="3:12" x14ac:dyDescent="0.35">
      <c r="C350" s="452"/>
      <c r="D350" s="96" t="s">
        <v>490</v>
      </c>
      <c r="E350" s="384"/>
      <c r="F350" s="399"/>
      <c r="G350" s="446"/>
      <c r="H350" s="408"/>
      <c r="I350" s="408"/>
      <c r="J350" s="449"/>
      <c r="K350" s="408"/>
      <c r="L350" s="384"/>
    </row>
    <row r="351" spans="3:12" x14ac:dyDescent="0.35">
      <c r="C351" s="452"/>
      <c r="D351" s="96" t="s">
        <v>491</v>
      </c>
      <c r="E351" s="384"/>
      <c r="F351" s="399"/>
      <c r="G351" s="446"/>
      <c r="H351" s="408"/>
      <c r="I351" s="408"/>
      <c r="J351" s="449"/>
      <c r="K351" s="408"/>
      <c r="L351" s="384"/>
    </row>
    <row r="352" spans="3:12" x14ac:dyDescent="0.35">
      <c r="C352" s="453"/>
      <c r="D352" s="96" t="s">
        <v>492</v>
      </c>
      <c r="E352" s="385"/>
      <c r="F352" s="400"/>
      <c r="G352" s="447"/>
      <c r="H352" s="409"/>
      <c r="I352" s="409"/>
      <c r="J352" s="450"/>
      <c r="K352" s="409"/>
      <c r="L352" s="385"/>
    </row>
    <row r="353" spans="3:12" ht="21" customHeight="1" x14ac:dyDescent="0.35">
      <c r="C353" s="122" t="s">
        <v>493</v>
      </c>
      <c r="D353" s="122"/>
      <c r="E353" s="383" t="s">
        <v>494</v>
      </c>
      <c r="F353" s="398" t="s">
        <v>495</v>
      </c>
      <c r="G353" s="386">
        <v>1014</v>
      </c>
      <c r="H353" s="407">
        <v>253</v>
      </c>
      <c r="I353" s="407">
        <v>255</v>
      </c>
      <c r="J353" s="407">
        <v>253</v>
      </c>
      <c r="K353" s="407">
        <v>253</v>
      </c>
      <c r="L353" s="383" t="s">
        <v>496</v>
      </c>
    </row>
    <row r="354" spans="3:12" ht="48.75" customHeight="1" x14ac:dyDescent="0.35">
      <c r="C354" s="413" t="s">
        <v>497</v>
      </c>
      <c r="D354" s="414"/>
      <c r="E354" s="384"/>
      <c r="F354" s="399"/>
      <c r="G354" s="387"/>
      <c r="H354" s="408"/>
      <c r="I354" s="408"/>
      <c r="J354" s="408"/>
      <c r="K354" s="408"/>
      <c r="L354" s="384"/>
    </row>
    <row r="355" spans="3:12" ht="35.25" customHeight="1" x14ac:dyDescent="0.35">
      <c r="C355" s="93" t="s">
        <v>34</v>
      </c>
      <c r="D355" s="94" t="s">
        <v>498</v>
      </c>
      <c r="E355" s="384"/>
      <c r="F355" s="399"/>
      <c r="G355" s="387"/>
      <c r="H355" s="408"/>
      <c r="I355" s="408"/>
      <c r="J355" s="408"/>
      <c r="K355" s="408"/>
      <c r="L355" s="384"/>
    </row>
    <row r="356" spans="3:12" x14ac:dyDescent="0.35">
      <c r="C356" s="451" t="s">
        <v>194</v>
      </c>
      <c r="D356" s="96" t="s">
        <v>478</v>
      </c>
      <c r="E356" s="384"/>
      <c r="F356" s="399"/>
      <c r="G356" s="387"/>
      <c r="H356" s="408"/>
      <c r="I356" s="408"/>
      <c r="J356" s="408"/>
      <c r="K356" s="408"/>
      <c r="L356" s="384"/>
    </row>
    <row r="357" spans="3:12" x14ac:dyDescent="0.35">
      <c r="C357" s="452"/>
      <c r="D357" s="96" t="s">
        <v>479</v>
      </c>
      <c r="E357" s="384"/>
      <c r="F357" s="399"/>
      <c r="G357" s="387"/>
      <c r="H357" s="408"/>
      <c r="I357" s="408"/>
      <c r="J357" s="408"/>
      <c r="K357" s="408"/>
      <c r="L357" s="384"/>
    </row>
    <row r="358" spans="3:12" x14ac:dyDescent="0.35">
      <c r="C358" s="452"/>
      <c r="D358" s="96" t="s">
        <v>482</v>
      </c>
      <c r="E358" s="384"/>
      <c r="F358" s="399"/>
      <c r="G358" s="387"/>
      <c r="H358" s="408"/>
      <c r="I358" s="408"/>
      <c r="J358" s="408"/>
      <c r="K358" s="408"/>
      <c r="L358" s="384"/>
    </row>
    <row r="359" spans="3:12" x14ac:dyDescent="0.35">
      <c r="C359" s="453"/>
      <c r="D359" s="96" t="s">
        <v>499</v>
      </c>
      <c r="E359" s="385"/>
      <c r="F359" s="400"/>
      <c r="G359" s="388"/>
      <c r="H359" s="409"/>
      <c r="I359" s="409"/>
      <c r="J359" s="409"/>
      <c r="K359" s="409"/>
      <c r="L359" s="385"/>
    </row>
    <row r="360" spans="3:12" ht="23.25" customHeight="1" x14ac:dyDescent="0.35">
      <c r="C360" s="122" t="s">
        <v>500</v>
      </c>
      <c r="D360" s="122"/>
      <c r="E360" s="383" t="s">
        <v>501</v>
      </c>
      <c r="F360" s="398" t="s">
        <v>502</v>
      </c>
      <c r="G360" s="401">
        <v>825</v>
      </c>
      <c r="H360" s="407">
        <v>206</v>
      </c>
      <c r="I360" s="407">
        <v>206</v>
      </c>
      <c r="J360" s="407">
        <v>206</v>
      </c>
      <c r="K360" s="407">
        <v>207</v>
      </c>
      <c r="L360" s="383" t="s">
        <v>496</v>
      </c>
    </row>
    <row r="361" spans="3:12" ht="51.75" customHeight="1" x14ac:dyDescent="0.35">
      <c r="C361" s="413" t="s">
        <v>503</v>
      </c>
      <c r="D361" s="414"/>
      <c r="E361" s="384"/>
      <c r="F361" s="399"/>
      <c r="G361" s="402"/>
      <c r="H361" s="408"/>
      <c r="I361" s="408"/>
      <c r="J361" s="408"/>
      <c r="K361" s="408"/>
      <c r="L361" s="384"/>
    </row>
    <row r="362" spans="3:12" ht="37.5" customHeight="1" x14ac:dyDescent="0.35">
      <c r="C362" s="93" t="s">
        <v>34</v>
      </c>
      <c r="D362" s="94" t="s">
        <v>504</v>
      </c>
      <c r="E362" s="385"/>
      <c r="F362" s="399"/>
      <c r="G362" s="403"/>
      <c r="H362" s="409"/>
      <c r="I362" s="409"/>
      <c r="J362" s="409"/>
      <c r="K362" s="409"/>
      <c r="L362" s="384"/>
    </row>
    <row r="363" spans="3:12" x14ac:dyDescent="0.35">
      <c r="C363" s="451" t="s">
        <v>194</v>
      </c>
      <c r="D363" s="96" t="s">
        <v>478</v>
      </c>
      <c r="E363" s="383" t="s">
        <v>505</v>
      </c>
      <c r="F363" s="399"/>
      <c r="G363" s="404">
        <v>0.8</v>
      </c>
      <c r="H363" s="407" t="s">
        <v>197</v>
      </c>
      <c r="I363" s="410">
        <v>0.8</v>
      </c>
      <c r="J363" s="410">
        <v>0.8</v>
      </c>
      <c r="K363" s="410">
        <v>0.8</v>
      </c>
      <c r="L363" s="384"/>
    </row>
    <row r="364" spans="3:12" x14ac:dyDescent="0.35">
      <c r="C364" s="452"/>
      <c r="D364" s="96" t="s">
        <v>479</v>
      </c>
      <c r="E364" s="384"/>
      <c r="F364" s="399"/>
      <c r="G364" s="405"/>
      <c r="H364" s="408"/>
      <c r="I364" s="411"/>
      <c r="J364" s="411"/>
      <c r="K364" s="411"/>
      <c r="L364" s="384"/>
    </row>
    <row r="365" spans="3:12" x14ac:dyDescent="0.35">
      <c r="C365" s="452"/>
      <c r="D365" s="96" t="s">
        <v>482</v>
      </c>
      <c r="E365" s="384"/>
      <c r="F365" s="399"/>
      <c r="G365" s="405"/>
      <c r="H365" s="408"/>
      <c r="I365" s="411"/>
      <c r="J365" s="411"/>
      <c r="K365" s="411"/>
      <c r="L365" s="384"/>
    </row>
    <row r="366" spans="3:12" x14ac:dyDescent="0.35">
      <c r="C366" s="453"/>
      <c r="D366" s="96" t="s">
        <v>506</v>
      </c>
      <c r="E366" s="385"/>
      <c r="F366" s="400"/>
      <c r="G366" s="406"/>
      <c r="H366" s="409"/>
      <c r="I366" s="412"/>
      <c r="J366" s="412"/>
      <c r="K366" s="412"/>
      <c r="L366" s="385"/>
    </row>
    <row r="367" spans="3:12" ht="23.25" customHeight="1" x14ac:dyDescent="0.35">
      <c r="C367" s="122" t="s">
        <v>507</v>
      </c>
      <c r="D367" s="122"/>
      <c r="E367" s="465" t="s">
        <v>508</v>
      </c>
      <c r="F367" s="398" t="s">
        <v>509</v>
      </c>
      <c r="G367" s="404">
        <v>0.95</v>
      </c>
      <c r="H367" s="407" t="s">
        <v>197</v>
      </c>
      <c r="I367" s="410">
        <v>0.95</v>
      </c>
      <c r="J367" s="410">
        <v>0.95</v>
      </c>
      <c r="K367" s="410">
        <v>0.95</v>
      </c>
      <c r="L367" s="468" t="s">
        <v>510</v>
      </c>
    </row>
    <row r="368" spans="3:12" ht="39.75" customHeight="1" x14ac:dyDescent="0.35">
      <c r="C368" s="413" t="s">
        <v>511</v>
      </c>
      <c r="D368" s="414"/>
      <c r="E368" s="466"/>
      <c r="F368" s="399"/>
      <c r="G368" s="405"/>
      <c r="H368" s="408"/>
      <c r="I368" s="411"/>
      <c r="J368" s="411"/>
      <c r="K368" s="411"/>
      <c r="L368" s="469"/>
    </row>
    <row r="369" spans="3:12" ht="33.75" customHeight="1" x14ac:dyDescent="0.35">
      <c r="C369" s="93" t="s">
        <v>34</v>
      </c>
      <c r="D369" s="94" t="s">
        <v>512</v>
      </c>
      <c r="E369" s="467"/>
      <c r="F369" s="400"/>
      <c r="G369" s="406"/>
      <c r="H369" s="409"/>
      <c r="I369" s="412"/>
      <c r="J369" s="412"/>
      <c r="K369" s="412"/>
      <c r="L369" s="469"/>
    </row>
    <row r="370" spans="3:12" x14ac:dyDescent="0.35">
      <c r="C370" s="451" t="s">
        <v>194</v>
      </c>
      <c r="D370" s="96" t="s">
        <v>478</v>
      </c>
      <c r="E370" s="383" t="s">
        <v>513</v>
      </c>
      <c r="F370" s="398" t="s">
        <v>514</v>
      </c>
      <c r="G370" s="404">
        <v>1</v>
      </c>
      <c r="H370" s="407" t="s">
        <v>197</v>
      </c>
      <c r="I370" s="410">
        <v>1</v>
      </c>
      <c r="J370" s="410">
        <v>1</v>
      </c>
      <c r="K370" s="410">
        <v>1</v>
      </c>
      <c r="L370" s="469"/>
    </row>
    <row r="371" spans="3:12" x14ac:dyDescent="0.35">
      <c r="C371" s="452"/>
      <c r="D371" s="96" t="s">
        <v>515</v>
      </c>
      <c r="E371" s="384"/>
      <c r="F371" s="399"/>
      <c r="G371" s="405"/>
      <c r="H371" s="408"/>
      <c r="I371" s="411"/>
      <c r="J371" s="411"/>
      <c r="K371" s="411"/>
      <c r="L371" s="469"/>
    </row>
    <row r="372" spans="3:12" x14ac:dyDescent="0.35">
      <c r="C372" s="452"/>
      <c r="D372" s="96" t="s">
        <v>516</v>
      </c>
      <c r="E372" s="384"/>
      <c r="F372" s="399"/>
      <c r="G372" s="405"/>
      <c r="H372" s="408"/>
      <c r="I372" s="411"/>
      <c r="J372" s="411"/>
      <c r="K372" s="411"/>
      <c r="L372" s="469"/>
    </row>
    <row r="373" spans="3:12" x14ac:dyDescent="0.35">
      <c r="C373" s="452"/>
      <c r="D373" s="96" t="s">
        <v>517</v>
      </c>
      <c r="E373" s="384"/>
      <c r="F373" s="399"/>
      <c r="G373" s="405"/>
      <c r="H373" s="408"/>
      <c r="I373" s="411"/>
      <c r="J373" s="411"/>
      <c r="K373" s="411"/>
      <c r="L373" s="469"/>
    </row>
    <row r="374" spans="3:12" x14ac:dyDescent="0.35">
      <c r="C374" s="453"/>
      <c r="D374" s="96" t="s">
        <v>518</v>
      </c>
      <c r="E374" s="385"/>
      <c r="F374" s="400"/>
      <c r="G374" s="406"/>
      <c r="H374" s="409"/>
      <c r="I374" s="412"/>
      <c r="J374" s="412"/>
      <c r="K374" s="412"/>
      <c r="L374" s="470"/>
    </row>
    <row r="376" spans="3:12" ht="20" x14ac:dyDescent="0.35">
      <c r="C376" s="478" t="s">
        <v>519</v>
      </c>
      <c r="D376" s="478"/>
      <c r="E376" s="478"/>
      <c r="F376" s="478"/>
      <c r="G376" s="478"/>
      <c r="H376" s="478"/>
      <c r="I376" s="478"/>
      <c r="J376" s="478"/>
      <c r="K376" s="478"/>
      <c r="L376" s="478"/>
    </row>
    <row r="377" spans="3:12" ht="9.5" customHeight="1" x14ac:dyDescent="0.35">
      <c r="C377" s="83"/>
      <c r="D377" s="83"/>
      <c r="E377" s="83"/>
      <c r="F377" s="83"/>
      <c r="G377" s="83"/>
      <c r="H377" s="83"/>
      <c r="I377" s="83"/>
      <c r="J377" s="83"/>
      <c r="K377" s="83"/>
      <c r="L377" s="83"/>
    </row>
    <row r="378" spans="3:12" x14ac:dyDescent="0.35">
      <c r="C378" s="479" t="s">
        <v>4</v>
      </c>
      <c r="D378" s="479"/>
      <c r="E378" s="479"/>
      <c r="F378" s="479"/>
      <c r="G378" s="479"/>
      <c r="H378" s="479"/>
      <c r="I378" s="89"/>
      <c r="J378" s="89"/>
      <c r="K378" s="89"/>
      <c r="L378" s="479" t="s">
        <v>187</v>
      </c>
    </row>
    <row r="379" spans="3:12" ht="28" x14ac:dyDescent="0.35">
      <c r="C379" s="480" t="s">
        <v>6</v>
      </c>
      <c r="D379" s="480"/>
      <c r="E379" s="178" t="s">
        <v>7</v>
      </c>
      <c r="F379" s="178" t="s">
        <v>8</v>
      </c>
      <c r="G379" s="178" t="s">
        <v>9</v>
      </c>
      <c r="H379" s="89" t="s">
        <v>188</v>
      </c>
      <c r="I379" s="89" t="s">
        <v>189</v>
      </c>
      <c r="J379" s="89" t="s">
        <v>190</v>
      </c>
      <c r="K379" s="89" t="s">
        <v>191</v>
      </c>
      <c r="L379" s="479"/>
    </row>
    <row r="380" spans="3:12" ht="19.5" customHeight="1" x14ac:dyDescent="0.35">
      <c r="C380" s="680" t="s">
        <v>520</v>
      </c>
      <c r="D380" s="681"/>
      <c r="E380" s="682" t="s">
        <v>521</v>
      </c>
      <c r="F380" s="660" t="s">
        <v>522</v>
      </c>
      <c r="G380" s="685">
        <v>1</v>
      </c>
      <c r="H380" s="702">
        <v>1</v>
      </c>
      <c r="I380" s="702">
        <v>1</v>
      </c>
      <c r="J380" s="702">
        <v>1</v>
      </c>
      <c r="K380" s="702">
        <v>1</v>
      </c>
      <c r="L380" s="705" t="s">
        <v>523</v>
      </c>
    </row>
    <row r="381" spans="3:12" ht="25.5" customHeight="1" x14ac:dyDescent="0.35">
      <c r="C381" s="657" t="s">
        <v>524</v>
      </c>
      <c r="D381" s="688"/>
      <c r="E381" s="683"/>
      <c r="F381" s="661"/>
      <c r="G381" s="686"/>
      <c r="H381" s="703"/>
      <c r="I381" s="703"/>
      <c r="J381" s="703"/>
      <c r="K381" s="703"/>
      <c r="L381" s="706"/>
    </row>
    <row r="382" spans="3:12" ht="24" customHeight="1" x14ac:dyDescent="0.35">
      <c r="C382" s="93" t="s">
        <v>34</v>
      </c>
      <c r="D382" s="23" t="s">
        <v>525</v>
      </c>
      <c r="E382" s="683"/>
      <c r="F382" s="661"/>
      <c r="G382" s="686"/>
      <c r="H382" s="703"/>
      <c r="I382" s="703"/>
      <c r="J382" s="703"/>
      <c r="K382" s="703"/>
      <c r="L382" s="706"/>
    </row>
    <row r="383" spans="3:12" x14ac:dyDescent="0.35">
      <c r="C383" s="666" t="s">
        <v>194</v>
      </c>
      <c r="D383" s="146" t="s">
        <v>526</v>
      </c>
      <c r="E383" s="683"/>
      <c r="F383" s="661"/>
      <c r="G383" s="686"/>
      <c r="H383" s="703"/>
      <c r="I383" s="703"/>
      <c r="J383" s="703"/>
      <c r="K383" s="703"/>
      <c r="L383" s="706"/>
    </row>
    <row r="384" spans="3:12" x14ac:dyDescent="0.35">
      <c r="C384" s="667"/>
      <c r="D384" s="20" t="s">
        <v>527</v>
      </c>
      <c r="E384" s="683"/>
      <c r="F384" s="661"/>
      <c r="G384" s="686"/>
      <c r="H384" s="703"/>
      <c r="I384" s="703"/>
      <c r="J384" s="703"/>
      <c r="K384" s="703"/>
      <c r="L384" s="706"/>
    </row>
    <row r="385" spans="3:12" x14ac:dyDescent="0.35">
      <c r="C385" s="667"/>
      <c r="D385" s="20" t="s">
        <v>528</v>
      </c>
      <c r="E385" s="683"/>
      <c r="F385" s="661"/>
      <c r="G385" s="686"/>
      <c r="H385" s="703"/>
      <c r="I385" s="703"/>
      <c r="J385" s="703"/>
      <c r="K385" s="703"/>
      <c r="L385" s="706"/>
    </row>
    <row r="386" spans="3:12" x14ac:dyDescent="0.35">
      <c r="C386" s="668"/>
      <c r="D386" s="20" t="s">
        <v>529</v>
      </c>
      <c r="E386" s="684"/>
      <c r="F386" s="346"/>
      <c r="G386" s="687"/>
      <c r="H386" s="704"/>
      <c r="I386" s="704"/>
      <c r="J386" s="704"/>
      <c r="K386" s="704"/>
      <c r="L386" s="707"/>
    </row>
    <row r="387" spans="3:12" ht="21.75" customHeight="1" x14ac:dyDescent="0.35">
      <c r="C387" s="689" t="s">
        <v>530</v>
      </c>
      <c r="D387" s="690"/>
      <c r="E387" s="691" t="s">
        <v>531</v>
      </c>
      <c r="F387" s="660" t="s">
        <v>532</v>
      </c>
      <c r="G387" s="673">
        <v>1</v>
      </c>
      <c r="H387" s="724">
        <v>1</v>
      </c>
      <c r="I387" s="724" t="s">
        <v>197</v>
      </c>
      <c r="J387" s="724">
        <v>1</v>
      </c>
      <c r="K387" s="724">
        <v>1</v>
      </c>
      <c r="L387" s="724" t="s">
        <v>523</v>
      </c>
    </row>
    <row r="388" spans="3:12" ht="27.5" customHeight="1" x14ac:dyDescent="0.35">
      <c r="C388" s="657" t="s">
        <v>533</v>
      </c>
      <c r="D388" s="688"/>
      <c r="E388" s="692"/>
      <c r="F388" s="661"/>
      <c r="G388" s="674"/>
      <c r="H388" s="725"/>
      <c r="I388" s="725"/>
      <c r="J388" s="725"/>
      <c r="K388" s="725"/>
      <c r="L388" s="725"/>
    </row>
    <row r="389" spans="3:12" ht="35.25" customHeight="1" x14ac:dyDescent="0.35">
      <c r="C389" s="93" t="s">
        <v>34</v>
      </c>
      <c r="D389" s="23" t="s">
        <v>534</v>
      </c>
      <c r="E389" s="692"/>
      <c r="F389" s="661"/>
      <c r="G389" s="674"/>
      <c r="H389" s="725"/>
      <c r="I389" s="725"/>
      <c r="J389" s="725"/>
      <c r="K389" s="725"/>
      <c r="L389" s="725"/>
    </row>
    <row r="390" spans="3:12" x14ac:dyDescent="0.35">
      <c r="C390" s="666" t="s">
        <v>194</v>
      </c>
      <c r="D390" s="146" t="s">
        <v>535</v>
      </c>
      <c r="E390" s="692"/>
      <c r="F390" s="661"/>
      <c r="G390" s="674"/>
      <c r="H390" s="725"/>
      <c r="I390" s="725"/>
      <c r="J390" s="725"/>
      <c r="K390" s="725"/>
      <c r="L390" s="725"/>
    </row>
    <row r="391" spans="3:12" x14ac:dyDescent="0.35">
      <c r="C391" s="667"/>
      <c r="D391" s="20" t="s">
        <v>536</v>
      </c>
      <c r="E391" s="692"/>
      <c r="F391" s="661"/>
      <c r="G391" s="674"/>
      <c r="H391" s="725"/>
      <c r="I391" s="725"/>
      <c r="J391" s="725"/>
      <c r="K391" s="725"/>
      <c r="L391" s="725"/>
    </row>
    <row r="392" spans="3:12" x14ac:dyDescent="0.35">
      <c r="C392" s="696"/>
      <c r="D392" s="211" t="s">
        <v>537</v>
      </c>
      <c r="E392" s="693"/>
      <c r="F392" s="694"/>
      <c r="G392" s="695"/>
      <c r="H392" s="729"/>
      <c r="I392" s="729"/>
      <c r="J392" s="729"/>
      <c r="K392" s="729"/>
      <c r="L392" s="729"/>
    </row>
    <row r="393" spans="3:12" ht="20.25" customHeight="1" x14ac:dyDescent="0.35">
      <c r="C393" s="697" t="s">
        <v>538</v>
      </c>
      <c r="D393" s="698"/>
      <c r="E393" s="699" t="s">
        <v>539</v>
      </c>
      <c r="F393" s="700" t="s">
        <v>540</v>
      </c>
      <c r="G393" s="655">
        <v>1</v>
      </c>
      <c r="H393" s="730" t="s">
        <v>197</v>
      </c>
      <c r="I393" s="730">
        <v>1</v>
      </c>
      <c r="J393" s="730">
        <v>1</v>
      </c>
      <c r="K393" s="730">
        <v>1</v>
      </c>
      <c r="L393" s="659" t="s">
        <v>541</v>
      </c>
    </row>
    <row r="394" spans="3:12" ht="41" customHeight="1" x14ac:dyDescent="0.35">
      <c r="C394" s="657" t="s">
        <v>542</v>
      </c>
      <c r="D394" s="658"/>
      <c r="E394" s="633"/>
      <c r="F394" s="672"/>
      <c r="G394" s="656"/>
      <c r="H394" s="731"/>
      <c r="I394" s="731"/>
      <c r="J394" s="731"/>
      <c r="K394" s="731"/>
      <c r="L394" s="234"/>
    </row>
    <row r="395" spans="3:12" ht="35.25" customHeight="1" x14ac:dyDescent="0.35">
      <c r="C395" s="93" t="s">
        <v>34</v>
      </c>
      <c r="D395" s="173" t="s">
        <v>543</v>
      </c>
      <c r="E395" s="633"/>
      <c r="F395" s="672"/>
      <c r="G395" s="656"/>
      <c r="H395" s="731"/>
      <c r="I395" s="731"/>
      <c r="J395" s="731"/>
      <c r="K395" s="731"/>
      <c r="L395" s="234"/>
    </row>
    <row r="396" spans="3:12" x14ac:dyDescent="0.35">
      <c r="C396" s="666" t="s">
        <v>194</v>
      </c>
      <c r="D396" s="148" t="s">
        <v>544</v>
      </c>
      <c r="E396" s="717" t="s">
        <v>545</v>
      </c>
      <c r="F396" s="719" t="s">
        <v>546</v>
      </c>
      <c r="G396" s="674">
        <v>1</v>
      </c>
      <c r="H396" s="725">
        <v>1</v>
      </c>
      <c r="I396" s="725" t="s">
        <v>197</v>
      </c>
      <c r="J396" s="725" t="s">
        <v>197</v>
      </c>
      <c r="K396" s="725" t="s">
        <v>197</v>
      </c>
      <c r="L396" s="234"/>
    </row>
    <row r="397" spans="3:12" x14ac:dyDescent="0.35">
      <c r="C397" s="667"/>
      <c r="D397" s="74" t="s">
        <v>547</v>
      </c>
      <c r="E397" s="717"/>
      <c r="F397" s="719"/>
      <c r="G397" s="674"/>
      <c r="H397" s="725"/>
      <c r="I397" s="725"/>
      <c r="J397" s="725"/>
      <c r="K397" s="725"/>
      <c r="L397" s="234"/>
    </row>
    <row r="398" spans="3:12" x14ac:dyDescent="0.35">
      <c r="C398" s="668"/>
      <c r="D398" s="74" t="s">
        <v>548</v>
      </c>
      <c r="E398" s="718"/>
      <c r="F398" s="720"/>
      <c r="G398" s="675"/>
      <c r="H398" s="726"/>
      <c r="I398" s="726"/>
      <c r="J398" s="726"/>
      <c r="K398" s="726"/>
      <c r="L398" s="235"/>
    </row>
    <row r="399" spans="3:12" ht="23.25" customHeight="1" x14ac:dyDescent="0.35">
      <c r="C399" s="670" t="s">
        <v>549</v>
      </c>
      <c r="D399" s="670"/>
      <c r="E399" s="709" t="s">
        <v>550</v>
      </c>
      <c r="F399" s="660" t="s">
        <v>551</v>
      </c>
      <c r="G399" s="662">
        <v>0.98</v>
      </c>
      <c r="H399" s="721" t="s">
        <v>197</v>
      </c>
      <c r="I399" s="721">
        <v>0.98</v>
      </c>
      <c r="J399" s="721">
        <v>0.98</v>
      </c>
      <c r="K399" s="721">
        <v>0.98</v>
      </c>
      <c r="L399" s="233" t="s">
        <v>541</v>
      </c>
    </row>
    <row r="400" spans="3:12" ht="37" customHeight="1" x14ac:dyDescent="0.35">
      <c r="C400" s="627" t="s">
        <v>552</v>
      </c>
      <c r="D400" s="665"/>
      <c r="E400" s="709"/>
      <c r="F400" s="661"/>
      <c r="G400" s="663"/>
      <c r="H400" s="722"/>
      <c r="I400" s="722"/>
      <c r="J400" s="722"/>
      <c r="K400" s="722"/>
      <c r="L400" s="234"/>
    </row>
    <row r="401" spans="3:12" ht="21" customHeight="1" x14ac:dyDescent="0.35">
      <c r="C401" s="93" t="s">
        <v>34</v>
      </c>
      <c r="D401" s="23" t="s">
        <v>553</v>
      </c>
      <c r="E401" s="692"/>
      <c r="F401" s="661"/>
      <c r="G401" s="663"/>
      <c r="H401" s="722"/>
      <c r="I401" s="722"/>
      <c r="J401" s="722"/>
      <c r="K401" s="722"/>
      <c r="L401" s="234"/>
    </row>
    <row r="402" spans="3:12" x14ac:dyDescent="0.35">
      <c r="C402" s="666" t="s">
        <v>194</v>
      </c>
      <c r="D402" s="149" t="s">
        <v>544</v>
      </c>
      <c r="E402" s="709"/>
      <c r="F402" s="661"/>
      <c r="G402" s="663"/>
      <c r="H402" s="722"/>
      <c r="I402" s="722"/>
      <c r="J402" s="722"/>
      <c r="K402" s="722"/>
      <c r="L402" s="234"/>
    </row>
    <row r="403" spans="3:12" x14ac:dyDescent="0.35">
      <c r="C403" s="667"/>
      <c r="D403" s="150" t="s">
        <v>554</v>
      </c>
      <c r="E403" s="709"/>
      <c r="F403" s="661"/>
      <c r="G403" s="663"/>
      <c r="H403" s="722"/>
      <c r="I403" s="722"/>
      <c r="J403" s="722"/>
      <c r="K403" s="722"/>
      <c r="L403" s="234"/>
    </row>
    <row r="404" spans="3:12" x14ac:dyDescent="0.35">
      <c r="C404" s="668"/>
      <c r="D404" s="151" t="s">
        <v>548</v>
      </c>
      <c r="E404" s="710"/>
      <c r="F404" s="346"/>
      <c r="G404" s="664"/>
      <c r="H404" s="723"/>
      <c r="I404" s="723"/>
      <c r="J404" s="723"/>
      <c r="K404" s="723"/>
      <c r="L404" s="235"/>
    </row>
    <row r="405" spans="3:12" ht="22.5" customHeight="1" x14ac:dyDescent="0.35">
      <c r="C405" s="669" t="s">
        <v>555</v>
      </c>
      <c r="D405" s="670"/>
      <c r="E405" s="671" t="s">
        <v>556</v>
      </c>
      <c r="F405" s="672" t="s">
        <v>557</v>
      </c>
      <c r="G405" s="673">
        <v>1</v>
      </c>
      <c r="H405" s="724" t="s">
        <v>197</v>
      </c>
      <c r="I405" s="724" t="s">
        <v>197</v>
      </c>
      <c r="J405" s="724">
        <v>1</v>
      </c>
      <c r="K405" s="724">
        <v>1</v>
      </c>
      <c r="L405" s="280" t="s">
        <v>558</v>
      </c>
    </row>
    <row r="406" spans="3:12" ht="35" customHeight="1" x14ac:dyDescent="0.35">
      <c r="C406" s="627" t="s">
        <v>559</v>
      </c>
      <c r="D406" s="665"/>
      <c r="E406" s="671"/>
      <c r="F406" s="672"/>
      <c r="G406" s="674"/>
      <c r="H406" s="725"/>
      <c r="I406" s="725"/>
      <c r="J406" s="725"/>
      <c r="K406" s="725"/>
      <c r="L406" s="280"/>
    </row>
    <row r="407" spans="3:12" ht="21.75" customHeight="1" x14ac:dyDescent="0.35">
      <c r="C407" s="93" t="s">
        <v>34</v>
      </c>
      <c r="D407" s="23" t="s">
        <v>560</v>
      </c>
      <c r="E407" s="671"/>
      <c r="F407" s="672"/>
      <c r="G407" s="674"/>
      <c r="H407" s="725"/>
      <c r="I407" s="725"/>
      <c r="J407" s="725"/>
      <c r="K407" s="725"/>
      <c r="L407" s="280"/>
    </row>
    <row r="408" spans="3:12" x14ac:dyDescent="0.35">
      <c r="C408" s="676" t="s">
        <v>194</v>
      </c>
      <c r="D408" s="146" t="s">
        <v>544</v>
      </c>
      <c r="E408" s="671"/>
      <c r="F408" s="672"/>
      <c r="G408" s="675"/>
      <c r="H408" s="726"/>
      <c r="I408" s="726"/>
      <c r="J408" s="726"/>
      <c r="K408" s="726"/>
      <c r="L408" s="280"/>
    </row>
    <row r="409" spans="3:12" x14ac:dyDescent="0.35">
      <c r="C409" s="676"/>
      <c r="D409" s="20" t="s">
        <v>561</v>
      </c>
      <c r="E409" s="677" t="s">
        <v>562</v>
      </c>
      <c r="F409" s="679" t="s">
        <v>557</v>
      </c>
      <c r="G409" s="673">
        <v>1</v>
      </c>
      <c r="H409" s="724">
        <v>1</v>
      </c>
      <c r="I409" s="724">
        <v>1</v>
      </c>
      <c r="J409" s="724" t="s">
        <v>197</v>
      </c>
      <c r="K409" s="724" t="s">
        <v>197</v>
      </c>
      <c r="L409" s="280"/>
    </row>
    <row r="410" spans="3:12" x14ac:dyDescent="0.35">
      <c r="C410" s="676"/>
      <c r="D410" s="20" t="s">
        <v>563</v>
      </c>
      <c r="E410" s="677"/>
      <c r="F410" s="679"/>
      <c r="G410" s="674"/>
      <c r="H410" s="725"/>
      <c r="I410" s="725"/>
      <c r="J410" s="725"/>
      <c r="K410" s="725"/>
      <c r="L410" s="280"/>
    </row>
    <row r="411" spans="3:12" x14ac:dyDescent="0.35">
      <c r="C411" s="676"/>
      <c r="D411" s="20" t="s">
        <v>564</v>
      </c>
      <c r="E411" s="677"/>
      <c r="F411" s="679"/>
      <c r="G411" s="674"/>
      <c r="H411" s="725"/>
      <c r="I411" s="725"/>
      <c r="J411" s="725"/>
      <c r="K411" s="725"/>
      <c r="L411" s="280"/>
    </row>
    <row r="412" spans="3:12" x14ac:dyDescent="0.35">
      <c r="C412" s="676"/>
      <c r="D412" s="20" t="s">
        <v>565</v>
      </c>
      <c r="E412" s="678"/>
      <c r="F412" s="679"/>
      <c r="G412" s="675"/>
      <c r="H412" s="726"/>
      <c r="I412" s="726"/>
      <c r="J412" s="726"/>
      <c r="K412" s="726"/>
      <c r="L412" s="280"/>
    </row>
    <row r="413" spans="3:12" ht="21" customHeight="1" x14ac:dyDescent="0.35">
      <c r="C413" s="669" t="s">
        <v>566</v>
      </c>
      <c r="D413" s="669"/>
      <c r="E413" s="708" t="s">
        <v>567</v>
      </c>
      <c r="F413" s="430" t="s">
        <v>568</v>
      </c>
      <c r="G413" s="712">
        <v>12</v>
      </c>
      <c r="H413" s="433">
        <v>13</v>
      </c>
      <c r="I413" s="433">
        <v>1</v>
      </c>
      <c r="J413" s="433">
        <v>1</v>
      </c>
      <c r="K413" s="433">
        <v>1</v>
      </c>
      <c r="L413" s="280" t="s">
        <v>558</v>
      </c>
    </row>
    <row r="414" spans="3:12" ht="38.5" customHeight="1" x14ac:dyDescent="0.35">
      <c r="C414" s="627" t="s">
        <v>569</v>
      </c>
      <c r="D414" s="665"/>
      <c r="E414" s="709"/>
      <c r="F414" s="431"/>
      <c r="G414" s="713"/>
      <c r="H414" s="727"/>
      <c r="I414" s="727"/>
      <c r="J414" s="727"/>
      <c r="K414" s="727"/>
      <c r="L414" s="280"/>
    </row>
    <row r="415" spans="3:12" ht="33" customHeight="1" x14ac:dyDescent="0.35">
      <c r="C415" s="93" t="s">
        <v>34</v>
      </c>
      <c r="D415" s="23" t="s">
        <v>570</v>
      </c>
      <c r="E415" s="692"/>
      <c r="F415" s="711"/>
      <c r="G415" s="714"/>
      <c r="H415" s="728"/>
      <c r="I415" s="728"/>
      <c r="J415" s="728"/>
      <c r="K415" s="728"/>
      <c r="L415" s="280"/>
    </row>
    <row r="416" spans="3:12" x14ac:dyDescent="0.35">
      <c r="C416" s="666" t="s">
        <v>194</v>
      </c>
      <c r="D416" s="149" t="s">
        <v>544</v>
      </c>
      <c r="E416" s="709"/>
      <c r="F416" s="431"/>
      <c r="G416" s="713"/>
      <c r="H416" s="727"/>
      <c r="I416" s="727"/>
      <c r="J416" s="727"/>
      <c r="K416" s="727"/>
      <c r="L416" s="280"/>
    </row>
    <row r="417" spans="3:12" x14ac:dyDescent="0.35">
      <c r="C417" s="667"/>
      <c r="D417" s="150" t="s">
        <v>544</v>
      </c>
      <c r="E417" s="709"/>
      <c r="F417" s="431"/>
      <c r="G417" s="713"/>
      <c r="H417" s="727"/>
      <c r="I417" s="727"/>
      <c r="J417" s="727"/>
      <c r="K417" s="727"/>
      <c r="L417" s="280"/>
    </row>
    <row r="418" spans="3:12" x14ac:dyDescent="0.35">
      <c r="C418" s="667"/>
      <c r="D418" s="150" t="s">
        <v>571</v>
      </c>
      <c r="E418" s="709"/>
      <c r="F418" s="431"/>
      <c r="G418" s="713"/>
      <c r="H418" s="727"/>
      <c r="I418" s="727"/>
      <c r="J418" s="727"/>
      <c r="K418" s="727"/>
      <c r="L418" s="280"/>
    </row>
    <row r="419" spans="3:12" x14ac:dyDescent="0.35">
      <c r="C419" s="667"/>
      <c r="D419" s="150" t="s">
        <v>564</v>
      </c>
      <c r="E419" s="709"/>
      <c r="F419" s="431"/>
      <c r="G419" s="713"/>
      <c r="H419" s="727"/>
      <c r="I419" s="727"/>
      <c r="J419" s="727"/>
      <c r="K419" s="727"/>
      <c r="L419" s="280"/>
    </row>
    <row r="420" spans="3:12" x14ac:dyDescent="0.35">
      <c r="C420" s="668"/>
      <c r="D420" s="150" t="s">
        <v>565</v>
      </c>
      <c r="E420" s="710"/>
      <c r="F420" s="432"/>
      <c r="G420" s="715"/>
      <c r="H420" s="434"/>
      <c r="I420" s="434"/>
      <c r="J420" s="434"/>
      <c r="K420" s="434"/>
      <c r="L420" s="280"/>
    </row>
    <row r="421" spans="3:12" ht="22.5" customHeight="1" x14ac:dyDescent="0.35">
      <c r="C421" s="669" t="s">
        <v>572</v>
      </c>
      <c r="D421" s="670"/>
      <c r="E421" s="708" t="s">
        <v>573</v>
      </c>
      <c r="F421" s="660" t="s">
        <v>574</v>
      </c>
      <c r="G421" s="673">
        <v>1</v>
      </c>
      <c r="H421" s="724">
        <v>1</v>
      </c>
      <c r="I421" s="724">
        <v>1</v>
      </c>
      <c r="J421" s="724">
        <v>1</v>
      </c>
      <c r="K421" s="724">
        <v>1</v>
      </c>
      <c r="L421" s="724" t="s">
        <v>575</v>
      </c>
    </row>
    <row r="422" spans="3:12" ht="55" customHeight="1" x14ac:dyDescent="0.35">
      <c r="C422" s="627" t="s">
        <v>576</v>
      </c>
      <c r="D422" s="665"/>
      <c r="E422" s="709"/>
      <c r="F422" s="661"/>
      <c r="G422" s="674"/>
      <c r="H422" s="725"/>
      <c r="I422" s="725"/>
      <c r="J422" s="725"/>
      <c r="K422" s="725"/>
      <c r="L422" s="725"/>
    </row>
    <row r="423" spans="3:12" ht="22.5" customHeight="1" x14ac:dyDescent="0.35">
      <c r="C423" s="93" t="s">
        <v>34</v>
      </c>
      <c r="D423" s="23" t="s">
        <v>577</v>
      </c>
      <c r="E423" s="692"/>
      <c r="F423" s="661"/>
      <c r="G423" s="674"/>
      <c r="H423" s="725"/>
      <c r="I423" s="725"/>
      <c r="J423" s="725"/>
      <c r="K423" s="725"/>
      <c r="L423" s="725"/>
    </row>
    <row r="424" spans="3:12" ht="23.25" customHeight="1" x14ac:dyDescent="0.35">
      <c r="C424" s="716" t="s">
        <v>194</v>
      </c>
      <c r="D424" s="146" t="s">
        <v>578</v>
      </c>
      <c r="E424" s="709"/>
      <c r="F424" s="661"/>
      <c r="G424" s="674"/>
      <c r="H424" s="725"/>
      <c r="I424" s="725"/>
      <c r="J424" s="725"/>
      <c r="K424" s="725"/>
      <c r="L424" s="725"/>
    </row>
    <row r="425" spans="3:12" ht="23.25" customHeight="1" x14ac:dyDescent="0.35">
      <c r="C425" s="716"/>
      <c r="D425" s="20" t="s">
        <v>579</v>
      </c>
      <c r="E425" s="710"/>
      <c r="F425" s="661"/>
      <c r="G425" s="674"/>
      <c r="H425" s="725"/>
      <c r="I425" s="725"/>
      <c r="J425" s="725"/>
      <c r="K425" s="725"/>
      <c r="L425" s="725"/>
    </row>
    <row r="426" spans="3:12" ht="22.5" customHeight="1" x14ac:dyDescent="0.35">
      <c r="C426" s="670" t="s">
        <v>580</v>
      </c>
      <c r="D426" s="670"/>
      <c r="E426" s="708" t="s">
        <v>581</v>
      </c>
      <c r="F426" s="660" t="s">
        <v>582</v>
      </c>
      <c r="G426" s="673">
        <v>1</v>
      </c>
      <c r="H426" s="724">
        <v>1</v>
      </c>
      <c r="I426" s="724">
        <v>1</v>
      </c>
      <c r="J426" s="724">
        <v>1</v>
      </c>
      <c r="K426" s="724">
        <v>1</v>
      </c>
      <c r="L426" s="724" t="s">
        <v>575</v>
      </c>
    </row>
    <row r="427" spans="3:12" ht="23.25" customHeight="1" x14ac:dyDescent="0.35">
      <c r="C427" s="627" t="s">
        <v>583</v>
      </c>
      <c r="D427" s="665"/>
      <c r="E427" s="709"/>
      <c r="F427" s="661"/>
      <c r="G427" s="674"/>
      <c r="H427" s="725"/>
      <c r="I427" s="725"/>
      <c r="J427" s="725"/>
      <c r="K427" s="725"/>
      <c r="L427" s="725"/>
    </row>
    <row r="428" spans="3:12" ht="25.5" customHeight="1" x14ac:dyDescent="0.35">
      <c r="C428" s="171" t="s">
        <v>34</v>
      </c>
      <c r="D428" s="23" t="s">
        <v>584</v>
      </c>
      <c r="E428" s="692"/>
      <c r="F428" s="661"/>
      <c r="G428" s="674"/>
      <c r="H428" s="725"/>
      <c r="I428" s="725"/>
      <c r="J428" s="725"/>
      <c r="K428" s="725"/>
      <c r="L428" s="725"/>
    </row>
    <row r="429" spans="3:12" x14ac:dyDescent="0.35">
      <c r="C429" s="666" t="s">
        <v>194</v>
      </c>
      <c r="D429" s="146" t="s">
        <v>585</v>
      </c>
      <c r="E429" s="709"/>
      <c r="F429" s="661"/>
      <c r="G429" s="674"/>
      <c r="H429" s="725"/>
      <c r="I429" s="725"/>
      <c r="J429" s="725"/>
      <c r="K429" s="725"/>
      <c r="L429" s="725"/>
    </row>
    <row r="430" spans="3:12" x14ac:dyDescent="0.35">
      <c r="C430" s="667"/>
      <c r="D430" s="20" t="s">
        <v>586</v>
      </c>
      <c r="E430" s="709"/>
      <c r="F430" s="661"/>
      <c r="G430" s="674"/>
      <c r="H430" s="725"/>
      <c r="I430" s="725"/>
      <c r="J430" s="725"/>
      <c r="K430" s="725"/>
      <c r="L430" s="725"/>
    </row>
    <row r="431" spans="3:12" x14ac:dyDescent="0.35">
      <c r="C431" s="667"/>
      <c r="D431" s="147" t="s">
        <v>587</v>
      </c>
      <c r="E431" s="709"/>
      <c r="F431" s="661"/>
      <c r="G431" s="674"/>
      <c r="H431" s="725"/>
      <c r="I431" s="725"/>
      <c r="J431" s="725"/>
      <c r="K431" s="725"/>
      <c r="L431" s="725"/>
    </row>
    <row r="432" spans="3:12" ht="33" customHeight="1" x14ac:dyDescent="0.35">
      <c r="C432" s="670" t="s">
        <v>588</v>
      </c>
      <c r="D432" s="670"/>
      <c r="E432" s="185" t="s">
        <v>589</v>
      </c>
      <c r="F432" s="347" t="s">
        <v>590</v>
      </c>
      <c r="G432" s="152">
        <v>0.9</v>
      </c>
      <c r="H432" s="153">
        <v>0.9</v>
      </c>
      <c r="I432" s="153" t="s">
        <v>197</v>
      </c>
      <c r="J432" s="153" t="s">
        <v>197</v>
      </c>
      <c r="K432" s="153" t="s">
        <v>197</v>
      </c>
      <c r="L432" s="740" t="s">
        <v>591</v>
      </c>
    </row>
    <row r="433" spans="3:12" ht="57.75" customHeight="1" x14ac:dyDescent="0.35">
      <c r="C433" s="743" t="s">
        <v>592</v>
      </c>
      <c r="D433" s="744"/>
      <c r="E433" s="633" t="s">
        <v>593</v>
      </c>
      <c r="F433" s="347"/>
      <c r="G433" s="701">
        <v>1</v>
      </c>
      <c r="H433" s="739" t="s">
        <v>197</v>
      </c>
      <c r="I433" s="739">
        <v>1</v>
      </c>
      <c r="J433" s="739">
        <v>1</v>
      </c>
      <c r="K433" s="739">
        <v>1</v>
      </c>
      <c r="L433" s="741"/>
    </row>
    <row r="434" spans="3:12" ht="31.5" customHeight="1" x14ac:dyDescent="0.35">
      <c r="C434" s="171" t="s">
        <v>34</v>
      </c>
      <c r="D434" s="174" t="s">
        <v>594</v>
      </c>
      <c r="E434" s="633"/>
      <c r="F434" s="347"/>
      <c r="G434" s="701"/>
      <c r="H434" s="739"/>
      <c r="I434" s="739"/>
      <c r="J434" s="739"/>
      <c r="K434" s="739"/>
      <c r="L434" s="741"/>
    </row>
    <row r="435" spans="3:12" ht="16.5" customHeight="1" x14ac:dyDescent="0.35">
      <c r="C435" s="667" t="s">
        <v>194</v>
      </c>
      <c r="D435" s="146" t="s">
        <v>595</v>
      </c>
      <c r="E435" s="633" t="s">
        <v>596</v>
      </c>
      <c r="F435" s="347"/>
      <c r="G435" s="701">
        <v>1</v>
      </c>
      <c r="H435" s="739" t="s">
        <v>197</v>
      </c>
      <c r="I435" s="739" t="s">
        <v>197</v>
      </c>
      <c r="J435" s="739">
        <v>1</v>
      </c>
      <c r="K435" s="739">
        <v>1</v>
      </c>
      <c r="L435" s="741"/>
    </row>
    <row r="436" spans="3:12" x14ac:dyDescent="0.35">
      <c r="C436" s="667"/>
      <c r="D436" s="20" t="s">
        <v>597</v>
      </c>
      <c r="E436" s="633"/>
      <c r="F436" s="347"/>
      <c r="G436" s="701"/>
      <c r="H436" s="739"/>
      <c r="I436" s="739"/>
      <c r="J436" s="739"/>
      <c r="K436" s="739"/>
      <c r="L436" s="741"/>
    </row>
    <row r="437" spans="3:12" x14ac:dyDescent="0.35">
      <c r="C437" s="667"/>
      <c r="D437" s="20" t="s">
        <v>598</v>
      </c>
      <c r="E437" s="633"/>
      <c r="F437" s="347"/>
      <c r="G437" s="701"/>
      <c r="H437" s="739"/>
      <c r="I437" s="739"/>
      <c r="J437" s="739"/>
      <c r="K437" s="739"/>
      <c r="L437" s="741"/>
    </row>
    <row r="438" spans="3:12" x14ac:dyDescent="0.35">
      <c r="C438" s="667"/>
      <c r="D438" s="20" t="s">
        <v>599</v>
      </c>
      <c r="E438" s="633"/>
      <c r="F438" s="347"/>
      <c r="G438" s="701"/>
      <c r="H438" s="739"/>
      <c r="I438" s="739"/>
      <c r="J438" s="739"/>
      <c r="K438" s="739"/>
      <c r="L438" s="741"/>
    </row>
    <row r="439" spans="3:12" x14ac:dyDescent="0.35">
      <c r="C439" s="667"/>
      <c r="D439" s="20" t="s">
        <v>600</v>
      </c>
      <c r="E439" s="633"/>
      <c r="F439" s="347"/>
      <c r="G439" s="701"/>
      <c r="H439" s="739"/>
      <c r="I439" s="739"/>
      <c r="J439" s="739"/>
      <c r="K439" s="739"/>
      <c r="L439" s="741"/>
    </row>
    <row r="440" spans="3:12" x14ac:dyDescent="0.35">
      <c r="C440" s="668"/>
      <c r="D440" s="20" t="s">
        <v>601</v>
      </c>
      <c r="E440" s="633"/>
      <c r="F440" s="347"/>
      <c r="G440" s="701"/>
      <c r="H440" s="739"/>
      <c r="I440" s="739"/>
      <c r="J440" s="739"/>
      <c r="K440" s="739"/>
      <c r="L440" s="742"/>
    </row>
    <row r="441" spans="3:12" x14ac:dyDescent="0.35">
      <c r="C441" s="190"/>
      <c r="D441" s="186"/>
      <c r="E441" s="186"/>
      <c r="F441" s="191"/>
      <c r="G441" s="192"/>
      <c r="H441" s="193"/>
      <c r="I441" s="193"/>
      <c r="J441" s="193"/>
      <c r="K441" s="193"/>
      <c r="L441" s="194"/>
    </row>
    <row r="442" spans="3:12" x14ac:dyDescent="0.35">
      <c r="C442" s="190"/>
      <c r="D442" s="186"/>
      <c r="E442" s="186"/>
      <c r="F442" s="191"/>
      <c r="G442" s="192"/>
      <c r="H442" s="193"/>
      <c r="I442" s="193"/>
      <c r="J442" s="193"/>
      <c r="K442" s="193"/>
      <c r="L442" s="194"/>
    </row>
    <row r="443" spans="3:12" ht="20" x14ac:dyDescent="0.35">
      <c r="C443" s="478" t="s">
        <v>602</v>
      </c>
      <c r="D443" s="478"/>
      <c r="E443" s="478"/>
      <c r="F443" s="478"/>
      <c r="G443" s="478"/>
      <c r="H443" s="478"/>
      <c r="I443" s="478"/>
      <c r="J443" s="478"/>
      <c r="K443" s="478"/>
      <c r="L443" s="478"/>
    </row>
    <row r="445" spans="3:12" x14ac:dyDescent="0.35">
      <c r="C445" s="479" t="s">
        <v>4</v>
      </c>
      <c r="D445" s="479"/>
      <c r="E445" s="479"/>
      <c r="F445" s="479"/>
      <c r="G445" s="479"/>
      <c r="H445" s="479"/>
      <c r="I445" s="479"/>
      <c r="J445" s="479"/>
      <c r="K445" s="479"/>
      <c r="L445" s="479" t="s">
        <v>187</v>
      </c>
    </row>
    <row r="446" spans="3:12" x14ac:dyDescent="0.35">
      <c r="C446" s="480" t="s">
        <v>6</v>
      </c>
      <c r="D446" s="480"/>
      <c r="E446" s="480" t="s">
        <v>7</v>
      </c>
      <c r="F446" s="480" t="s">
        <v>8</v>
      </c>
      <c r="G446" s="480" t="s">
        <v>9</v>
      </c>
      <c r="H446" s="480" t="s">
        <v>188</v>
      </c>
      <c r="I446" s="480" t="s">
        <v>189</v>
      </c>
      <c r="J446" s="480" t="s">
        <v>190</v>
      </c>
      <c r="K446" s="480" t="s">
        <v>191</v>
      </c>
      <c r="L446" s="479"/>
    </row>
    <row r="447" spans="3:12" x14ac:dyDescent="0.35">
      <c r="C447" s="480"/>
      <c r="D447" s="480"/>
      <c r="E447" s="480"/>
      <c r="F447" s="480"/>
      <c r="G447" s="480"/>
      <c r="H447" s="480"/>
      <c r="I447" s="480"/>
      <c r="J447" s="480"/>
      <c r="K447" s="480"/>
      <c r="L447" s="479"/>
    </row>
    <row r="448" spans="3:12" ht="25.5" customHeight="1" x14ac:dyDescent="0.35">
      <c r="C448" s="415" t="s">
        <v>603</v>
      </c>
      <c r="D448" s="415"/>
      <c r="E448" s="507" t="s">
        <v>604</v>
      </c>
      <c r="F448" s="527" t="s">
        <v>605</v>
      </c>
      <c r="G448" s="492">
        <v>96</v>
      </c>
      <c r="H448" s="493">
        <v>24</v>
      </c>
      <c r="I448" s="493">
        <v>24</v>
      </c>
      <c r="J448" s="493">
        <v>24</v>
      </c>
      <c r="K448" s="493">
        <v>24</v>
      </c>
      <c r="L448" s="647" t="s">
        <v>606</v>
      </c>
    </row>
    <row r="449" spans="3:12" ht="46.5" customHeight="1" x14ac:dyDescent="0.35">
      <c r="C449" s="471" t="s">
        <v>607</v>
      </c>
      <c r="D449" s="471"/>
      <c r="E449" s="507"/>
      <c r="F449" s="527"/>
      <c r="G449" s="492"/>
      <c r="H449" s="493"/>
      <c r="I449" s="493"/>
      <c r="J449" s="493"/>
      <c r="K449" s="493"/>
      <c r="L449" s="647"/>
    </row>
    <row r="450" spans="3:12" ht="33.75" customHeight="1" x14ac:dyDescent="0.35">
      <c r="C450" s="93" t="s">
        <v>34</v>
      </c>
      <c r="D450" s="94" t="s">
        <v>608</v>
      </c>
      <c r="E450" s="507"/>
      <c r="F450" s="527"/>
      <c r="G450" s="492"/>
      <c r="H450" s="493"/>
      <c r="I450" s="493"/>
      <c r="J450" s="493"/>
      <c r="K450" s="493"/>
      <c r="L450" s="647"/>
    </row>
    <row r="451" spans="3:12" ht="26.5" customHeight="1" x14ac:dyDescent="0.35">
      <c r="C451" s="496" t="s">
        <v>194</v>
      </c>
      <c r="D451" s="96" t="s">
        <v>609</v>
      </c>
      <c r="E451" s="92" t="s">
        <v>610</v>
      </c>
      <c r="F451" s="109" t="s">
        <v>611</v>
      </c>
      <c r="G451" s="115">
        <v>0.4</v>
      </c>
      <c r="H451" s="117" t="s">
        <v>197</v>
      </c>
      <c r="I451" s="117">
        <v>0.4</v>
      </c>
      <c r="J451" s="117">
        <v>0.4</v>
      </c>
      <c r="K451" s="117">
        <v>0.4</v>
      </c>
      <c r="L451" s="647"/>
    </row>
    <row r="452" spans="3:12" ht="15" customHeight="1" x14ac:dyDescent="0.35">
      <c r="C452" s="496"/>
      <c r="D452" s="96" t="s">
        <v>612</v>
      </c>
      <c r="E452" s="507" t="s">
        <v>613</v>
      </c>
      <c r="F452" s="527" t="s">
        <v>614</v>
      </c>
      <c r="G452" s="492">
        <v>60</v>
      </c>
      <c r="H452" s="493" t="s">
        <v>197</v>
      </c>
      <c r="I452" s="493">
        <v>120</v>
      </c>
      <c r="J452" s="493">
        <v>180</v>
      </c>
      <c r="K452" s="493">
        <v>180</v>
      </c>
      <c r="L452" s="647"/>
    </row>
    <row r="453" spans="3:12" ht="15" customHeight="1" x14ac:dyDescent="0.35">
      <c r="C453" s="496"/>
      <c r="D453" s="96" t="s">
        <v>615</v>
      </c>
      <c r="E453" s="507"/>
      <c r="F453" s="527"/>
      <c r="G453" s="492"/>
      <c r="H453" s="493"/>
      <c r="I453" s="493"/>
      <c r="J453" s="493"/>
      <c r="K453" s="493"/>
      <c r="L453" s="647"/>
    </row>
    <row r="454" spans="3:12" ht="15" customHeight="1" x14ac:dyDescent="0.35">
      <c r="C454" s="496"/>
      <c r="D454" s="96" t="s">
        <v>616</v>
      </c>
      <c r="E454" s="507"/>
      <c r="F454" s="527"/>
      <c r="G454" s="492"/>
      <c r="H454" s="493"/>
      <c r="I454" s="493"/>
      <c r="J454" s="493"/>
      <c r="K454" s="493"/>
      <c r="L454" s="647"/>
    </row>
    <row r="455" spans="3:12" ht="34" customHeight="1" x14ac:dyDescent="0.35">
      <c r="C455" s="415" t="s">
        <v>617</v>
      </c>
      <c r="D455" s="415"/>
      <c r="E455" s="646" t="s">
        <v>618</v>
      </c>
      <c r="F455" s="646" t="s">
        <v>619</v>
      </c>
      <c r="G455" s="640">
        <v>1</v>
      </c>
      <c r="H455" s="618">
        <v>1</v>
      </c>
      <c r="I455" s="618">
        <v>1</v>
      </c>
      <c r="J455" s="618" t="s">
        <v>197</v>
      </c>
      <c r="K455" s="618" t="s">
        <v>197</v>
      </c>
      <c r="L455" s="648" t="s">
        <v>606</v>
      </c>
    </row>
    <row r="456" spans="3:12" ht="31.5" customHeight="1" x14ac:dyDescent="0.35">
      <c r="C456" s="471" t="s">
        <v>620</v>
      </c>
      <c r="D456" s="471"/>
      <c r="E456" s="646"/>
      <c r="F456" s="646"/>
      <c r="G456" s="640"/>
      <c r="H456" s="618"/>
      <c r="I456" s="618"/>
      <c r="J456" s="618"/>
      <c r="K456" s="618"/>
      <c r="L456" s="648"/>
    </row>
    <row r="457" spans="3:12" ht="28.5" customHeight="1" x14ac:dyDescent="0.35">
      <c r="C457" s="93" t="s">
        <v>34</v>
      </c>
      <c r="D457" s="94" t="s">
        <v>621</v>
      </c>
      <c r="E457" s="507" t="s">
        <v>622</v>
      </c>
      <c r="F457" s="646" t="s">
        <v>619</v>
      </c>
      <c r="G457" s="492">
        <v>4</v>
      </c>
      <c r="H457" s="493" t="s">
        <v>197</v>
      </c>
      <c r="I457" s="493">
        <v>8</v>
      </c>
      <c r="J457" s="493">
        <v>12</v>
      </c>
      <c r="K457" s="493">
        <v>12</v>
      </c>
      <c r="L457" s="648"/>
    </row>
    <row r="458" spans="3:12" ht="26" customHeight="1" x14ac:dyDescent="0.35">
      <c r="C458" s="496" t="s">
        <v>194</v>
      </c>
      <c r="D458" s="96" t="s">
        <v>623</v>
      </c>
      <c r="E458" s="507"/>
      <c r="F458" s="646"/>
      <c r="G458" s="492"/>
      <c r="H458" s="493"/>
      <c r="I458" s="493"/>
      <c r="J458" s="493"/>
      <c r="K458" s="493"/>
      <c r="L458" s="648"/>
    </row>
    <row r="459" spans="3:12" ht="32.5" customHeight="1" x14ac:dyDescent="0.35">
      <c r="C459" s="496"/>
      <c r="D459" s="96" t="s">
        <v>624</v>
      </c>
      <c r="E459" s="507"/>
      <c r="F459" s="646"/>
      <c r="G459" s="492"/>
      <c r="H459" s="493"/>
      <c r="I459" s="493"/>
      <c r="J459" s="493"/>
      <c r="K459" s="493"/>
      <c r="L459" s="648"/>
    </row>
    <row r="460" spans="3:12" ht="32.5" customHeight="1" x14ac:dyDescent="0.35">
      <c r="C460" s="496"/>
      <c r="D460" s="96" t="s">
        <v>625</v>
      </c>
      <c r="E460" s="507" t="s">
        <v>626</v>
      </c>
      <c r="F460" s="646" t="s">
        <v>627</v>
      </c>
      <c r="G460" s="492">
        <v>7</v>
      </c>
      <c r="H460" s="493" t="s">
        <v>197</v>
      </c>
      <c r="I460" s="493" t="s">
        <v>197</v>
      </c>
      <c r="J460" s="493">
        <v>7</v>
      </c>
      <c r="K460" s="493">
        <v>7</v>
      </c>
      <c r="L460" s="648"/>
    </row>
    <row r="461" spans="3:12" ht="32.5" customHeight="1" x14ac:dyDescent="0.35">
      <c r="C461" s="496"/>
      <c r="D461" s="107" t="s">
        <v>628</v>
      </c>
      <c r="E461" s="507"/>
      <c r="F461" s="646"/>
      <c r="G461" s="492"/>
      <c r="H461" s="493"/>
      <c r="I461" s="493"/>
      <c r="J461" s="493"/>
      <c r="K461" s="493"/>
      <c r="L461" s="648"/>
    </row>
    <row r="462" spans="3:12" ht="32.5" customHeight="1" x14ac:dyDescent="0.35">
      <c r="C462" s="496"/>
      <c r="D462" s="107" t="s">
        <v>629</v>
      </c>
      <c r="E462" s="507"/>
      <c r="F462" s="646"/>
      <c r="G462" s="492"/>
      <c r="H462" s="493"/>
      <c r="I462" s="493"/>
      <c r="J462" s="493"/>
      <c r="K462" s="493"/>
      <c r="L462" s="648"/>
    </row>
    <row r="463" spans="3:12" ht="32.5" customHeight="1" x14ac:dyDescent="0.35">
      <c r="C463" s="496"/>
      <c r="D463" s="107" t="s">
        <v>630</v>
      </c>
      <c r="E463" s="507"/>
      <c r="F463" s="646"/>
      <c r="G463" s="492"/>
      <c r="H463" s="493"/>
      <c r="I463" s="493"/>
      <c r="J463" s="493"/>
      <c r="K463" s="493"/>
      <c r="L463" s="648"/>
    </row>
    <row r="464" spans="3:12" ht="29.5" customHeight="1" x14ac:dyDescent="0.35">
      <c r="C464" s="496"/>
      <c r="D464" s="107" t="s">
        <v>631</v>
      </c>
      <c r="E464" s="507"/>
      <c r="F464" s="646"/>
      <c r="G464" s="492"/>
      <c r="H464" s="493"/>
      <c r="I464" s="493"/>
      <c r="J464" s="493"/>
      <c r="K464" s="493"/>
      <c r="L464" s="648"/>
    </row>
    <row r="465" spans="3:12" ht="24" customHeight="1" x14ac:dyDescent="0.35">
      <c r="C465" s="415" t="s">
        <v>632</v>
      </c>
      <c r="D465" s="415"/>
      <c r="E465" s="507" t="s">
        <v>633</v>
      </c>
      <c r="F465" s="527" t="s">
        <v>634</v>
      </c>
      <c r="G465" s="640">
        <v>1</v>
      </c>
      <c r="H465" s="618">
        <v>1</v>
      </c>
      <c r="I465" s="618">
        <v>1</v>
      </c>
      <c r="J465" s="618" t="s">
        <v>197</v>
      </c>
      <c r="K465" s="618" t="s">
        <v>197</v>
      </c>
      <c r="L465" s="648" t="s">
        <v>635</v>
      </c>
    </row>
    <row r="466" spans="3:12" ht="49.5" customHeight="1" x14ac:dyDescent="0.35">
      <c r="C466" s="471" t="s">
        <v>636</v>
      </c>
      <c r="D466" s="471"/>
      <c r="E466" s="507"/>
      <c r="F466" s="527"/>
      <c r="G466" s="641"/>
      <c r="H466" s="642"/>
      <c r="I466" s="642"/>
      <c r="J466" s="642"/>
      <c r="K466" s="642"/>
      <c r="L466" s="648"/>
    </row>
    <row r="467" spans="3:12" ht="31" customHeight="1" x14ac:dyDescent="0.35">
      <c r="C467" s="93" t="s">
        <v>34</v>
      </c>
      <c r="D467" s="94" t="s">
        <v>637</v>
      </c>
      <c r="E467" s="507" t="s">
        <v>638</v>
      </c>
      <c r="F467" s="527" t="s">
        <v>639</v>
      </c>
      <c r="G467" s="490">
        <v>0.95</v>
      </c>
      <c r="H467" s="477" t="s">
        <v>197</v>
      </c>
      <c r="I467" s="477">
        <v>0.95</v>
      </c>
      <c r="J467" s="477">
        <v>0.95</v>
      </c>
      <c r="K467" s="477">
        <v>0.95</v>
      </c>
      <c r="L467" s="648"/>
    </row>
    <row r="468" spans="3:12" ht="18.5" customHeight="1" x14ac:dyDescent="0.35">
      <c r="C468" s="496" t="s">
        <v>194</v>
      </c>
      <c r="D468" s="96" t="s">
        <v>640</v>
      </c>
      <c r="E468" s="507"/>
      <c r="F468" s="527"/>
      <c r="G468" s="490"/>
      <c r="H468" s="477"/>
      <c r="I468" s="477"/>
      <c r="J468" s="477"/>
      <c r="K468" s="477"/>
      <c r="L468" s="648"/>
    </row>
    <row r="469" spans="3:12" ht="28" x14ac:dyDescent="0.35">
      <c r="C469" s="496"/>
      <c r="D469" s="96" t="s">
        <v>624</v>
      </c>
      <c r="E469" s="507"/>
      <c r="F469" s="527"/>
      <c r="G469" s="490"/>
      <c r="H469" s="477"/>
      <c r="I469" s="477"/>
      <c r="J469" s="477"/>
      <c r="K469" s="477"/>
      <c r="L469" s="648"/>
    </row>
    <row r="470" spans="3:12" ht="19.5" customHeight="1" x14ac:dyDescent="0.35">
      <c r="C470" s="496"/>
      <c r="D470" s="96" t="s">
        <v>641</v>
      </c>
      <c r="E470" s="507"/>
      <c r="F470" s="527"/>
      <c r="G470" s="490"/>
      <c r="H470" s="477"/>
      <c r="I470" s="477"/>
      <c r="J470" s="477"/>
      <c r="K470" s="477"/>
      <c r="L470" s="648"/>
    </row>
    <row r="471" spans="3:12" ht="19.5" customHeight="1" x14ac:dyDescent="0.35">
      <c r="C471" s="496"/>
      <c r="D471" s="96" t="s">
        <v>642</v>
      </c>
      <c r="E471" s="507"/>
      <c r="F471" s="527"/>
      <c r="G471" s="490"/>
      <c r="H471" s="477"/>
      <c r="I471" s="477"/>
      <c r="J471" s="477"/>
      <c r="K471" s="477"/>
      <c r="L471" s="648"/>
    </row>
    <row r="472" spans="3:12" ht="19.5" customHeight="1" x14ac:dyDescent="0.35">
      <c r="C472" s="496"/>
      <c r="D472" s="96" t="s">
        <v>643</v>
      </c>
      <c r="E472" s="507"/>
      <c r="F472" s="527"/>
      <c r="G472" s="490"/>
      <c r="H472" s="477"/>
      <c r="I472" s="477"/>
      <c r="J472" s="477"/>
      <c r="K472" s="477"/>
      <c r="L472" s="648"/>
    </row>
    <row r="473" spans="3:12" ht="19.5" customHeight="1" x14ac:dyDescent="0.35">
      <c r="C473" s="496"/>
      <c r="D473" s="96" t="s">
        <v>644</v>
      </c>
      <c r="E473" s="507"/>
      <c r="F473" s="527"/>
      <c r="G473" s="490"/>
      <c r="H473" s="477"/>
      <c r="I473" s="477"/>
      <c r="J473" s="477"/>
      <c r="K473" s="477"/>
      <c r="L473" s="648"/>
    </row>
    <row r="474" spans="3:12" ht="19.5" customHeight="1" x14ac:dyDescent="0.35">
      <c r="C474" s="496"/>
      <c r="D474" s="96" t="s">
        <v>645</v>
      </c>
      <c r="E474" s="507"/>
      <c r="F474" s="527"/>
      <c r="G474" s="490"/>
      <c r="H474" s="477"/>
      <c r="I474" s="477"/>
      <c r="J474" s="477"/>
      <c r="K474" s="477"/>
      <c r="L474" s="648"/>
    </row>
    <row r="475" spans="3:12" ht="26.25" customHeight="1" x14ac:dyDescent="0.35">
      <c r="C475" s="845" t="s">
        <v>646</v>
      </c>
      <c r="D475" s="846"/>
      <c r="E475" s="846"/>
      <c r="F475" s="847"/>
      <c r="G475" s="130">
        <v>1</v>
      </c>
      <c r="H475" s="131" t="s">
        <v>197</v>
      </c>
      <c r="I475" s="131" t="s">
        <v>197</v>
      </c>
      <c r="J475" s="131">
        <v>1</v>
      </c>
      <c r="K475" s="131" t="s">
        <v>197</v>
      </c>
      <c r="L475" s="132" t="s">
        <v>635</v>
      </c>
    </row>
    <row r="476" spans="3:12" ht="20.25" customHeight="1" x14ac:dyDescent="0.35">
      <c r="C476" s="845" t="s">
        <v>647</v>
      </c>
      <c r="D476" s="846"/>
      <c r="E476" s="846"/>
      <c r="F476" s="847"/>
      <c r="G476" s="130">
        <v>1</v>
      </c>
      <c r="H476" s="131" t="s">
        <v>197</v>
      </c>
      <c r="I476" s="131" t="s">
        <v>197</v>
      </c>
      <c r="J476" s="131">
        <v>1</v>
      </c>
      <c r="K476" s="131" t="s">
        <v>197</v>
      </c>
      <c r="L476" s="649" t="s">
        <v>606</v>
      </c>
    </row>
    <row r="477" spans="3:12" ht="20.25" customHeight="1" x14ac:dyDescent="0.35">
      <c r="C477" s="845" t="s">
        <v>648</v>
      </c>
      <c r="D477" s="846"/>
      <c r="E477" s="846"/>
      <c r="F477" s="847"/>
      <c r="G477" s="130">
        <v>1</v>
      </c>
      <c r="H477" s="131" t="s">
        <v>197</v>
      </c>
      <c r="I477" s="131" t="s">
        <v>197</v>
      </c>
      <c r="J477" s="131" t="s">
        <v>197</v>
      </c>
      <c r="K477" s="131">
        <v>1</v>
      </c>
      <c r="L477" s="649"/>
    </row>
    <row r="478" spans="3:12" ht="20.25" customHeight="1" x14ac:dyDescent="0.35">
      <c r="C478" s="845" t="s">
        <v>649</v>
      </c>
      <c r="D478" s="846"/>
      <c r="E478" s="846"/>
      <c r="F478" s="847"/>
      <c r="G478" s="130">
        <v>1</v>
      </c>
      <c r="H478" s="131" t="s">
        <v>197</v>
      </c>
      <c r="I478" s="131" t="s">
        <v>197</v>
      </c>
      <c r="J478" s="131" t="s">
        <v>197</v>
      </c>
      <c r="K478" s="131">
        <v>1</v>
      </c>
      <c r="L478" s="649"/>
    </row>
    <row r="480" spans="3:12" ht="20" x14ac:dyDescent="0.35">
      <c r="C480" s="478" t="s">
        <v>650</v>
      </c>
      <c r="D480" s="478"/>
      <c r="E480" s="478"/>
      <c r="F480" s="478"/>
      <c r="G480" s="478"/>
      <c r="H480" s="478"/>
      <c r="I480" s="478"/>
      <c r="J480" s="478"/>
      <c r="K480" s="478"/>
      <c r="L480" s="478"/>
    </row>
    <row r="481" spans="3:12" ht="8" customHeight="1" x14ac:dyDescent="0.35">
      <c r="C481" s="83"/>
      <c r="D481" s="83"/>
      <c r="E481" s="83"/>
      <c r="F481" s="83"/>
      <c r="G481" s="83"/>
      <c r="H481" s="83"/>
      <c r="I481" s="83"/>
      <c r="J481" s="83"/>
      <c r="K481" s="83"/>
      <c r="L481" s="83"/>
    </row>
    <row r="482" spans="3:12" x14ac:dyDescent="0.35">
      <c r="C482" s="479" t="s">
        <v>4</v>
      </c>
      <c r="D482" s="479"/>
      <c r="E482" s="479"/>
      <c r="F482" s="479"/>
      <c r="G482" s="479"/>
      <c r="H482" s="479"/>
      <c r="I482" s="89"/>
      <c r="J482" s="89"/>
      <c r="K482" s="89"/>
      <c r="L482" s="479" t="s">
        <v>187</v>
      </c>
    </row>
    <row r="483" spans="3:12" ht="28" x14ac:dyDescent="0.35">
      <c r="C483" s="480" t="s">
        <v>6</v>
      </c>
      <c r="D483" s="480"/>
      <c r="E483" s="178" t="s">
        <v>7</v>
      </c>
      <c r="F483" s="178" t="s">
        <v>8</v>
      </c>
      <c r="G483" s="178" t="s">
        <v>9</v>
      </c>
      <c r="H483" s="89" t="s">
        <v>188</v>
      </c>
      <c r="I483" s="89" t="s">
        <v>189</v>
      </c>
      <c r="J483" s="89" t="s">
        <v>190</v>
      </c>
      <c r="K483" s="89" t="s">
        <v>191</v>
      </c>
      <c r="L483" s="479"/>
    </row>
    <row r="484" spans="3:12" ht="20.25" customHeight="1" x14ac:dyDescent="0.35">
      <c r="C484" s="270" t="s">
        <v>651</v>
      </c>
      <c r="D484" s="270"/>
      <c r="E484" s="233" t="s">
        <v>652</v>
      </c>
      <c r="F484" s="779" t="s">
        <v>653</v>
      </c>
      <c r="G484" s="673">
        <v>1</v>
      </c>
      <c r="H484" s="724">
        <v>1</v>
      </c>
      <c r="I484" s="724">
        <v>1</v>
      </c>
      <c r="J484" s="724">
        <v>1</v>
      </c>
      <c r="K484" s="724">
        <v>1</v>
      </c>
      <c r="L484" s="724" t="s">
        <v>654</v>
      </c>
    </row>
    <row r="485" spans="3:12" ht="40.5" customHeight="1" x14ac:dyDescent="0.35">
      <c r="C485" s="665" t="s">
        <v>655</v>
      </c>
      <c r="D485" s="627"/>
      <c r="E485" s="234"/>
      <c r="F485" s="780"/>
      <c r="G485" s="674"/>
      <c r="H485" s="725"/>
      <c r="I485" s="725"/>
      <c r="J485" s="725"/>
      <c r="K485" s="725"/>
      <c r="L485" s="725"/>
    </row>
    <row r="486" spans="3:12" ht="20" customHeight="1" x14ac:dyDescent="0.35">
      <c r="C486" s="171" t="s">
        <v>34</v>
      </c>
      <c r="D486" s="170" t="s">
        <v>656</v>
      </c>
      <c r="E486" s="234"/>
      <c r="F486" s="780"/>
      <c r="G486" s="674"/>
      <c r="H486" s="725"/>
      <c r="I486" s="725"/>
      <c r="J486" s="725"/>
      <c r="K486" s="725"/>
      <c r="L486" s="725"/>
    </row>
    <row r="487" spans="3:12" ht="20" customHeight="1" x14ac:dyDescent="0.35">
      <c r="C487" s="345" t="s">
        <v>194</v>
      </c>
      <c r="D487" s="144" t="s">
        <v>657</v>
      </c>
      <c r="E487" s="234"/>
      <c r="F487" s="780"/>
      <c r="G487" s="674"/>
      <c r="H487" s="725"/>
      <c r="I487" s="725"/>
      <c r="J487" s="725"/>
      <c r="K487" s="725"/>
      <c r="L487" s="725"/>
    </row>
    <row r="488" spans="3:12" ht="20" customHeight="1" x14ac:dyDescent="0.35">
      <c r="C488" s="345"/>
      <c r="D488" s="144" t="s">
        <v>658</v>
      </c>
      <c r="E488" s="234"/>
      <c r="F488" s="780"/>
      <c r="G488" s="674"/>
      <c r="H488" s="725"/>
      <c r="I488" s="725"/>
      <c r="J488" s="725"/>
      <c r="K488" s="725"/>
      <c r="L488" s="725"/>
    </row>
    <row r="489" spans="3:12" ht="20" customHeight="1" x14ac:dyDescent="0.35">
      <c r="C489" s="345"/>
      <c r="D489" s="144" t="s">
        <v>659</v>
      </c>
      <c r="E489" s="234"/>
      <c r="F489" s="780"/>
      <c r="G489" s="674"/>
      <c r="H489" s="725"/>
      <c r="I489" s="725"/>
      <c r="J489" s="725"/>
      <c r="K489" s="725"/>
      <c r="L489" s="725"/>
    </row>
    <row r="490" spans="3:12" ht="20" customHeight="1" x14ac:dyDescent="0.35">
      <c r="C490" s="345"/>
      <c r="D490" s="144" t="s">
        <v>660</v>
      </c>
      <c r="E490" s="234"/>
      <c r="F490" s="780"/>
      <c r="G490" s="674"/>
      <c r="H490" s="725"/>
      <c r="I490" s="725"/>
      <c r="J490" s="725"/>
      <c r="K490" s="725"/>
      <c r="L490" s="725"/>
    </row>
    <row r="491" spans="3:12" ht="20" customHeight="1" x14ac:dyDescent="0.35">
      <c r="C491" s="345"/>
      <c r="D491" s="144" t="s">
        <v>661</v>
      </c>
      <c r="E491" s="234"/>
      <c r="F491" s="780"/>
      <c r="G491" s="674"/>
      <c r="H491" s="725"/>
      <c r="I491" s="725"/>
      <c r="J491" s="725"/>
      <c r="K491" s="725"/>
      <c r="L491" s="725"/>
    </row>
    <row r="492" spans="3:12" ht="20" customHeight="1" x14ac:dyDescent="0.35">
      <c r="C492" s="318"/>
      <c r="D492" s="145" t="s">
        <v>662</v>
      </c>
      <c r="E492" s="235"/>
      <c r="F492" s="780"/>
      <c r="G492" s="674"/>
      <c r="H492" s="725"/>
      <c r="I492" s="725"/>
      <c r="J492" s="725"/>
      <c r="K492" s="725"/>
      <c r="L492" s="725"/>
    </row>
    <row r="493" spans="3:12" ht="21" customHeight="1" x14ac:dyDescent="0.35">
      <c r="C493" s="781" t="s">
        <v>663</v>
      </c>
      <c r="D493" s="270"/>
      <c r="E493" s="538" t="s">
        <v>664</v>
      </c>
      <c r="F493" s="779" t="s">
        <v>653</v>
      </c>
      <c r="G493" s="673">
        <v>1</v>
      </c>
      <c r="H493" s="724">
        <v>1</v>
      </c>
      <c r="I493" s="724">
        <v>1</v>
      </c>
      <c r="J493" s="724">
        <v>1</v>
      </c>
      <c r="K493" s="724">
        <v>1</v>
      </c>
      <c r="L493" s="724" t="s">
        <v>654</v>
      </c>
    </row>
    <row r="494" spans="3:12" ht="49.5" customHeight="1" x14ac:dyDescent="0.35">
      <c r="C494" s="743" t="s">
        <v>665</v>
      </c>
      <c r="D494" s="744"/>
      <c r="E494" s="234"/>
      <c r="F494" s="780"/>
      <c r="G494" s="674"/>
      <c r="H494" s="725"/>
      <c r="I494" s="725"/>
      <c r="J494" s="725"/>
      <c r="K494" s="725"/>
      <c r="L494" s="725"/>
    </row>
    <row r="495" spans="3:12" x14ac:dyDescent="0.35">
      <c r="C495" s="171" t="s">
        <v>34</v>
      </c>
      <c r="D495" s="170" t="s">
        <v>666</v>
      </c>
      <c r="E495" s="234"/>
      <c r="F495" s="780"/>
      <c r="G495" s="674"/>
      <c r="H495" s="725"/>
      <c r="I495" s="725"/>
      <c r="J495" s="725"/>
      <c r="K495" s="725"/>
      <c r="L495" s="725"/>
    </row>
    <row r="496" spans="3:12" ht="19.5" customHeight="1" x14ac:dyDescent="0.35">
      <c r="C496" s="345" t="s">
        <v>194</v>
      </c>
      <c r="D496" s="9" t="s">
        <v>640</v>
      </c>
      <c r="E496" s="234"/>
      <c r="F496" s="780"/>
      <c r="G496" s="674"/>
      <c r="H496" s="725"/>
      <c r="I496" s="725"/>
      <c r="J496" s="725"/>
      <c r="K496" s="725"/>
      <c r="L496" s="725"/>
    </row>
    <row r="497" spans="3:12" ht="19.5" customHeight="1" x14ac:dyDescent="0.35">
      <c r="C497" s="345"/>
      <c r="D497" s="9" t="s">
        <v>667</v>
      </c>
      <c r="E497" s="234"/>
      <c r="F497" s="780"/>
      <c r="G497" s="674"/>
      <c r="H497" s="725"/>
      <c r="I497" s="725"/>
      <c r="J497" s="725"/>
      <c r="K497" s="725"/>
      <c r="L497" s="725"/>
    </row>
    <row r="498" spans="3:12" ht="19.5" customHeight="1" x14ac:dyDescent="0.35">
      <c r="C498" s="345"/>
      <c r="D498" s="9" t="s">
        <v>668</v>
      </c>
      <c r="E498" s="234"/>
      <c r="F498" s="780"/>
      <c r="G498" s="674"/>
      <c r="H498" s="725"/>
      <c r="I498" s="725"/>
      <c r="J498" s="725"/>
      <c r="K498" s="725"/>
      <c r="L498" s="725"/>
    </row>
    <row r="499" spans="3:12" ht="19.5" customHeight="1" x14ac:dyDescent="0.35">
      <c r="C499" s="345"/>
      <c r="D499" s="9" t="s">
        <v>669</v>
      </c>
      <c r="E499" s="234"/>
      <c r="F499" s="780"/>
      <c r="G499" s="674"/>
      <c r="H499" s="725"/>
      <c r="I499" s="725"/>
      <c r="J499" s="725"/>
      <c r="K499" s="725"/>
      <c r="L499" s="725"/>
    </row>
    <row r="500" spans="3:12" ht="19.5" customHeight="1" x14ac:dyDescent="0.35">
      <c r="C500" s="345"/>
      <c r="D500" s="142" t="s">
        <v>670</v>
      </c>
      <c r="E500" s="234"/>
      <c r="F500" s="780"/>
      <c r="G500" s="674"/>
      <c r="H500" s="725"/>
      <c r="I500" s="725"/>
      <c r="J500" s="725"/>
      <c r="K500" s="725"/>
      <c r="L500" s="725"/>
    </row>
    <row r="501" spans="3:12" ht="19.5" customHeight="1" x14ac:dyDescent="0.35">
      <c r="C501" s="143"/>
      <c r="D501" s="142" t="s">
        <v>671</v>
      </c>
      <c r="E501" s="235"/>
      <c r="F501" s="156"/>
      <c r="G501" s="675"/>
      <c r="H501" s="725"/>
      <c r="I501" s="725"/>
      <c r="J501" s="725"/>
      <c r="K501" s="725"/>
      <c r="L501" s="725"/>
    </row>
    <row r="502" spans="3:12" ht="22.5" customHeight="1" x14ac:dyDescent="0.35">
      <c r="C502" s="270" t="s">
        <v>672</v>
      </c>
      <c r="D502" s="270"/>
      <c r="E502" s="538" t="s">
        <v>673</v>
      </c>
      <c r="F502" s="782" t="s">
        <v>674</v>
      </c>
      <c r="G502" s="785">
        <v>0.95</v>
      </c>
      <c r="H502" s="798">
        <v>0.95</v>
      </c>
      <c r="I502" s="798">
        <v>0.95</v>
      </c>
      <c r="J502" s="798">
        <v>0.95</v>
      </c>
      <c r="K502" s="798">
        <v>0.95</v>
      </c>
      <c r="L502" s="798" t="s">
        <v>675</v>
      </c>
    </row>
    <row r="503" spans="3:12" ht="27" customHeight="1" x14ac:dyDescent="0.35">
      <c r="C503" s="627" t="s">
        <v>676</v>
      </c>
      <c r="D503" s="627"/>
      <c r="E503" s="539"/>
      <c r="F503" s="783"/>
      <c r="G503" s="786"/>
      <c r="H503" s="799"/>
      <c r="I503" s="799"/>
      <c r="J503" s="799"/>
      <c r="K503" s="799"/>
      <c r="L503" s="799"/>
    </row>
    <row r="504" spans="3:12" ht="35.25" customHeight="1" x14ac:dyDescent="0.35">
      <c r="C504" s="93" t="s">
        <v>34</v>
      </c>
      <c r="D504" s="23" t="s">
        <v>677</v>
      </c>
      <c r="E504" s="539"/>
      <c r="F504" s="783"/>
      <c r="G504" s="786"/>
      <c r="H504" s="799"/>
      <c r="I504" s="799"/>
      <c r="J504" s="799"/>
      <c r="K504" s="799"/>
      <c r="L504" s="799"/>
    </row>
    <row r="505" spans="3:12" ht="18" customHeight="1" x14ac:dyDescent="0.35">
      <c r="C505" s="318" t="s">
        <v>194</v>
      </c>
      <c r="D505" s="157" t="s">
        <v>678</v>
      </c>
      <c r="E505" s="235"/>
      <c r="F505" s="783"/>
      <c r="G505" s="786"/>
      <c r="H505" s="799"/>
      <c r="I505" s="799"/>
      <c r="J505" s="799"/>
      <c r="K505" s="799"/>
      <c r="L505" s="799"/>
    </row>
    <row r="506" spans="3:12" ht="18" customHeight="1" x14ac:dyDescent="0.35">
      <c r="C506" s="345"/>
      <c r="D506" s="19" t="s">
        <v>679</v>
      </c>
      <c r="E506" s="233" t="s">
        <v>680</v>
      </c>
      <c r="F506" s="780"/>
      <c r="G506" s="785">
        <v>0.95</v>
      </c>
      <c r="H506" s="798">
        <v>0.95</v>
      </c>
      <c r="I506" s="798">
        <v>0.95</v>
      </c>
      <c r="J506" s="798">
        <v>0.95</v>
      </c>
      <c r="K506" s="798">
        <v>0.95</v>
      </c>
      <c r="L506" s="799"/>
    </row>
    <row r="507" spans="3:12" ht="18" customHeight="1" x14ac:dyDescent="0.35">
      <c r="C507" s="345"/>
      <c r="D507" s="9" t="s">
        <v>681</v>
      </c>
      <c r="E507" s="234"/>
      <c r="F507" s="780"/>
      <c r="G507" s="786"/>
      <c r="H507" s="799"/>
      <c r="I507" s="799"/>
      <c r="J507" s="799"/>
      <c r="K507" s="799"/>
      <c r="L507" s="799"/>
    </row>
    <row r="508" spans="3:12" ht="18" customHeight="1" x14ac:dyDescent="0.35">
      <c r="C508" s="345"/>
      <c r="D508" s="9" t="s">
        <v>682</v>
      </c>
      <c r="E508" s="234"/>
      <c r="F508" s="780"/>
      <c r="G508" s="786"/>
      <c r="H508" s="799"/>
      <c r="I508" s="799"/>
      <c r="J508" s="799"/>
      <c r="K508" s="799"/>
      <c r="L508" s="799"/>
    </row>
    <row r="509" spans="3:12" ht="18" customHeight="1" x14ac:dyDescent="0.35">
      <c r="C509" s="787"/>
      <c r="D509" s="158" t="s">
        <v>683</v>
      </c>
      <c r="E509" s="788"/>
      <c r="F509" s="784"/>
      <c r="G509" s="789"/>
      <c r="H509" s="800"/>
      <c r="I509" s="800"/>
      <c r="J509" s="800"/>
      <c r="K509" s="800"/>
      <c r="L509" s="800"/>
    </row>
    <row r="510" spans="3:12" x14ac:dyDescent="0.35">
      <c r="C510" s="199"/>
      <c r="D510" s="136"/>
      <c r="E510" s="136"/>
      <c r="F510" s="200"/>
      <c r="G510" s="201"/>
      <c r="H510" s="202"/>
      <c r="I510" s="202"/>
      <c r="J510" s="202"/>
      <c r="K510" s="202"/>
      <c r="L510" s="202"/>
    </row>
    <row r="511" spans="3:12" ht="20" x14ac:dyDescent="0.35">
      <c r="C511" s="478" t="s">
        <v>684</v>
      </c>
      <c r="D511" s="478"/>
      <c r="E511" s="478"/>
      <c r="F511" s="478"/>
      <c r="G511" s="478"/>
      <c r="H511" s="478"/>
      <c r="I511" s="478"/>
      <c r="J511" s="478"/>
      <c r="K511" s="478"/>
      <c r="L511" s="478"/>
    </row>
    <row r="512" spans="3:12" ht="5.5" customHeight="1" x14ac:dyDescent="0.35"/>
    <row r="513" spans="3:12" x14ac:dyDescent="0.35">
      <c r="C513" s="630" t="s">
        <v>4</v>
      </c>
      <c r="D513" s="630"/>
      <c r="E513" s="630"/>
      <c r="F513" s="630"/>
      <c r="G513" s="630"/>
      <c r="H513" s="630"/>
      <c r="I513" s="88"/>
      <c r="J513" s="88"/>
      <c r="K513" s="88"/>
      <c r="L513" s="630" t="s">
        <v>187</v>
      </c>
    </row>
    <row r="514" spans="3:12" ht="28" x14ac:dyDescent="0.35">
      <c r="C514" s="631" t="s">
        <v>6</v>
      </c>
      <c r="D514" s="631"/>
      <c r="E514" s="181" t="s">
        <v>7</v>
      </c>
      <c r="F514" s="181" t="s">
        <v>8</v>
      </c>
      <c r="G514" s="181" t="s">
        <v>9</v>
      </c>
      <c r="H514" s="88" t="s">
        <v>188</v>
      </c>
      <c r="I514" s="88" t="s">
        <v>189</v>
      </c>
      <c r="J514" s="88" t="s">
        <v>190</v>
      </c>
      <c r="K514" s="88" t="s">
        <v>191</v>
      </c>
      <c r="L514" s="630"/>
    </row>
    <row r="515" spans="3:12" ht="15.5" customHeight="1" x14ac:dyDescent="0.35">
      <c r="C515" s="626" t="s">
        <v>685</v>
      </c>
      <c r="D515" s="626"/>
      <c r="E515" s="9" t="s">
        <v>686</v>
      </c>
      <c r="F515" s="81" t="s">
        <v>687</v>
      </c>
      <c r="G515" s="80">
        <v>1</v>
      </c>
      <c r="H515" s="75">
        <v>1</v>
      </c>
      <c r="I515" s="75" t="s">
        <v>197</v>
      </c>
      <c r="J515" s="75" t="s">
        <v>197</v>
      </c>
      <c r="K515" s="75" t="s">
        <v>197</v>
      </c>
      <c r="L515" s="628" t="s">
        <v>688</v>
      </c>
    </row>
    <row r="516" spans="3:12" ht="53.5" customHeight="1" x14ac:dyDescent="0.35">
      <c r="C516" s="627" t="s">
        <v>689</v>
      </c>
      <c r="D516" s="627"/>
      <c r="E516" s="9" t="s">
        <v>690</v>
      </c>
      <c r="F516" s="81" t="s">
        <v>691</v>
      </c>
      <c r="G516" s="73">
        <v>1</v>
      </c>
      <c r="H516" s="75" t="s">
        <v>197</v>
      </c>
      <c r="I516" s="72">
        <v>1</v>
      </c>
      <c r="J516" s="72">
        <v>1</v>
      </c>
      <c r="K516" s="72">
        <v>1</v>
      </c>
      <c r="L516" s="628"/>
    </row>
    <row r="517" spans="3:12" ht="44.5" customHeight="1" x14ac:dyDescent="0.35">
      <c r="C517" s="182" t="s">
        <v>34</v>
      </c>
      <c r="D517" s="23" t="s">
        <v>692</v>
      </c>
      <c r="E517" s="20" t="s">
        <v>693</v>
      </c>
      <c r="F517" s="20" t="s">
        <v>694</v>
      </c>
      <c r="G517" s="73">
        <v>0.8</v>
      </c>
      <c r="H517" s="75" t="s">
        <v>197</v>
      </c>
      <c r="I517" s="75" t="s">
        <v>197</v>
      </c>
      <c r="J517" s="75" t="s">
        <v>197</v>
      </c>
      <c r="K517" s="72">
        <v>0.8</v>
      </c>
      <c r="L517" s="628"/>
    </row>
    <row r="518" spans="3:12" x14ac:dyDescent="0.35">
      <c r="C518" s="282" t="s">
        <v>194</v>
      </c>
      <c r="D518" s="9" t="s">
        <v>695</v>
      </c>
      <c r="E518" s="633" t="s">
        <v>696</v>
      </c>
      <c r="F518" s="633" t="s">
        <v>694</v>
      </c>
      <c r="G518" s="348">
        <v>4</v>
      </c>
      <c r="H518" s="247" t="s">
        <v>197</v>
      </c>
      <c r="I518" s="247" t="s">
        <v>197</v>
      </c>
      <c r="J518" s="247" t="s">
        <v>197</v>
      </c>
      <c r="K518" s="247">
        <v>4</v>
      </c>
      <c r="L518" s="628"/>
    </row>
    <row r="519" spans="3:12" x14ac:dyDescent="0.35">
      <c r="C519" s="282"/>
      <c r="D519" s="9" t="s">
        <v>697</v>
      </c>
      <c r="E519" s="634"/>
      <c r="F519" s="633"/>
      <c r="G519" s="348"/>
      <c r="H519" s="247"/>
      <c r="I519" s="247"/>
      <c r="J519" s="247"/>
      <c r="K519" s="247"/>
      <c r="L519" s="628"/>
    </row>
    <row r="520" spans="3:12" x14ac:dyDescent="0.35">
      <c r="C520" s="282"/>
      <c r="D520" s="9" t="s">
        <v>698</v>
      </c>
      <c r="E520" s="634"/>
      <c r="F520" s="633"/>
      <c r="G520" s="348"/>
      <c r="H520" s="247"/>
      <c r="I520" s="247"/>
      <c r="J520" s="247"/>
      <c r="K520" s="247"/>
      <c r="L520" s="628"/>
    </row>
    <row r="521" spans="3:12" x14ac:dyDescent="0.35">
      <c r="C521" s="282"/>
      <c r="D521" s="9" t="s">
        <v>699</v>
      </c>
      <c r="E521" s="634"/>
      <c r="F521" s="633"/>
      <c r="G521" s="348"/>
      <c r="H521" s="247"/>
      <c r="I521" s="247"/>
      <c r="J521" s="247"/>
      <c r="K521" s="247"/>
      <c r="L521" s="628"/>
    </row>
    <row r="522" spans="3:12" ht="32.25" customHeight="1" x14ac:dyDescent="0.35">
      <c r="C522" s="626" t="s">
        <v>700</v>
      </c>
      <c r="D522" s="626"/>
      <c r="E522" s="633" t="s">
        <v>701</v>
      </c>
      <c r="F522" s="633" t="s">
        <v>702</v>
      </c>
      <c r="G522" s="348">
        <v>1</v>
      </c>
      <c r="H522" s="247">
        <v>1</v>
      </c>
      <c r="I522" s="247" t="s">
        <v>197</v>
      </c>
      <c r="J522" s="247" t="s">
        <v>197</v>
      </c>
      <c r="K522" s="247" t="s">
        <v>197</v>
      </c>
      <c r="L522" s="628" t="s">
        <v>688</v>
      </c>
    </row>
    <row r="523" spans="3:12" ht="55" customHeight="1" x14ac:dyDescent="0.35">
      <c r="C523" s="627" t="s">
        <v>703</v>
      </c>
      <c r="D523" s="627"/>
      <c r="E523" s="633"/>
      <c r="F523" s="633"/>
      <c r="G523" s="348"/>
      <c r="H523" s="247"/>
      <c r="I523" s="247"/>
      <c r="J523" s="247"/>
      <c r="K523" s="247"/>
      <c r="L523" s="628"/>
    </row>
    <row r="524" spans="3:12" ht="63" customHeight="1" x14ac:dyDescent="0.35">
      <c r="C524" s="182" t="s">
        <v>34</v>
      </c>
      <c r="D524" s="23" t="s">
        <v>704</v>
      </c>
      <c r="E524" s="20" t="s">
        <v>705</v>
      </c>
      <c r="F524" s="20" t="s">
        <v>706</v>
      </c>
      <c r="G524" s="73">
        <v>1</v>
      </c>
      <c r="H524" s="72">
        <v>1</v>
      </c>
      <c r="I524" s="72">
        <v>1</v>
      </c>
      <c r="J524" s="72">
        <v>1</v>
      </c>
      <c r="K524" s="72">
        <v>1</v>
      </c>
      <c r="L524" s="628"/>
    </row>
    <row r="525" spans="3:12" x14ac:dyDescent="0.35">
      <c r="C525" s="282" t="s">
        <v>194</v>
      </c>
      <c r="D525" s="9" t="s">
        <v>707</v>
      </c>
      <c r="E525" s="633" t="s">
        <v>708</v>
      </c>
      <c r="F525" s="633" t="s">
        <v>694</v>
      </c>
      <c r="G525" s="348">
        <v>4</v>
      </c>
      <c r="H525" s="247" t="s">
        <v>197</v>
      </c>
      <c r="I525" s="247" t="s">
        <v>197</v>
      </c>
      <c r="J525" s="247" t="s">
        <v>197</v>
      </c>
      <c r="K525" s="247">
        <v>4</v>
      </c>
      <c r="L525" s="628"/>
    </row>
    <row r="526" spans="3:12" x14ac:dyDescent="0.35">
      <c r="C526" s="282"/>
      <c r="D526" s="9" t="s">
        <v>709</v>
      </c>
      <c r="E526" s="634"/>
      <c r="F526" s="633"/>
      <c r="G526" s="348"/>
      <c r="H526" s="247"/>
      <c r="I526" s="247"/>
      <c r="J526" s="247"/>
      <c r="K526" s="247"/>
      <c r="L526" s="628"/>
    </row>
    <row r="527" spans="3:12" x14ac:dyDescent="0.35">
      <c r="C527" s="282"/>
      <c r="D527" s="9" t="s">
        <v>710</v>
      </c>
      <c r="E527" s="634"/>
      <c r="F527" s="633"/>
      <c r="G527" s="348"/>
      <c r="H527" s="247"/>
      <c r="I527" s="247"/>
      <c r="J527" s="247"/>
      <c r="K527" s="247"/>
      <c r="L527" s="628"/>
    </row>
    <row r="528" spans="3:12" x14ac:dyDescent="0.35">
      <c r="C528" s="282"/>
      <c r="D528" s="9" t="s">
        <v>711</v>
      </c>
      <c r="E528" s="634"/>
      <c r="F528" s="633"/>
      <c r="G528" s="225"/>
      <c r="H528" s="349"/>
      <c r="I528" s="349"/>
      <c r="J528" s="349"/>
      <c r="K528" s="349"/>
      <c r="L528" s="628"/>
    </row>
    <row r="529" spans="3:12" ht="14" customHeight="1" x14ac:dyDescent="0.35">
      <c r="C529" s="626" t="s">
        <v>712</v>
      </c>
      <c r="D529" s="626"/>
      <c r="E529" s="433" t="s">
        <v>713</v>
      </c>
      <c r="F529" s="632" t="s">
        <v>714</v>
      </c>
      <c r="G529" s="396">
        <v>2</v>
      </c>
      <c r="H529" s="463" t="s">
        <v>197</v>
      </c>
      <c r="I529" s="462" t="s">
        <v>197</v>
      </c>
      <c r="J529" s="462">
        <v>1</v>
      </c>
      <c r="K529" s="462">
        <v>1</v>
      </c>
      <c r="L529" s="629" t="s">
        <v>688</v>
      </c>
    </row>
    <row r="530" spans="3:12" ht="58" customHeight="1" x14ac:dyDescent="0.35">
      <c r="C530" s="627" t="s">
        <v>715</v>
      </c>
      <c r="D530" s="627"/>
      <c r="E530" s="434"/>
      <c r="F530" s="632"/>
      <c r="G530" s="397"/>
      <c r="H530" s="464"/>
      <c r="I530" s="438"/>
      <c r="J530" s="438"/>
      <c r="K530" s="438"/>
      <c r="L530" s="629"/>
    </row>
    <row r="531" spans="3:12" ht="58.5" customHeight="1" x14ac:dyDescent="0.35">
      <c r="C531" s="182" t="s">
        <v>34</v>
      </c>
      <c r="D531" s="23" t="s">
        <v>716</v>
      </c>
      <c r="E531" s="430" t="s">
        <v>717</v>
      </c>
      <c r="F531" s="633"/>
      <c r="G531" s="435">
        <v>0.4</v>
      </c>
      <c r="H531" s="437" t="s">
        <v>197</v>
      </c>
      <c r="I531" s="437" t="s">
        <v>197</v>
      </c>
      <c r="J531" s="437" t="s">
        <v>197</v>
      </c>
      <c r="K531" s="460">
        <v>0.4</v>
      </c>
      <c r="L531" s="628"/>
    </row>
    <row r="532" spans="3:12" ht="28" x14ac:dyDescent="0.35">
      <c r="C532" s="282" t="s">
        <v>194</v>
      </c>
      <c r="D532" s="9" t="s">
        <v>718</v>
      </c>
      <c r="E532" s="431"/>
      <c r="F532" s="633"/>
      <c r="G532" s="435"/>
      <c r="H532" s="437"/>
      <c r="I532" s="437"/>
      <c r="J532" s="437"/>
      <c r="K532" s="460"/>
      <c r="L532" s="628"/>
    </row>
    <row r="533" spans="3:12" ht="23" customHeight="1" x14ac:dyDescent="0.35">
      <c r="C533" s="282"/>
      <c r="D533" s="9" t="s">
        <v>719</v>
      </c>
      <c r="E533" s="432"/>
      <c r="F533" s="633"/>
      <c r="G533" s="436"/>
      <c r="H533" s="438"/>
      <c r="I533" s="438"/>
      <c r="J533" s="438"/>
      <c r="K533" s="461"/>
      <c r="L533" s="628"/>
    </row>
    <row r="534" spans="3:12" ht="25" customHeight="1" x14ac:dyDescent="0.35">
      <c r="C534" s="427" t="s">
        <v>720</v>
      </c>
      <c r="D534" s="428"/>
      <c r="E534" s="428"/>
      <c r="F534" s="429"/>
      <c r="G534" s="86">
        <v>1</v>
      </c>
      <c r="H534" s="87" t="s">
        <v>197</v>
      </c>
      <c r="I534" s="87" t="s">
        <v>197</v>
      </c>
      <c r="J534" s="87" t="s">
        <v>197</v>
      </c>
      <c r="K534" s="87">
        <v>1</v>
      </c>
      <c r="L534" s="141" t="s">
        <v>688</v>
      </c>
    </row>
    <row r="536" spans="3:12" ht="20" x14ac:dyDescent="0.35">
      <c r="C536" s="478" t="s">
        <v>721</v>
      </c>
      <c r="D536" s="478"/>
      <c r="E536" s="478"/>
      <c r="F536" s="478"/>
      <c r="G536" s="478"/>
      <c r="H536" s="478"/>
      <c r="I536" s="478"/>
      <c r="J536" s="478"/>
      <c r="K536" s="478"/>
      <c r="L536" s="478"/>
    </row>
    <row r="537" spans="3:12" ht="20" x14ac:dyDescent="0.35">
      <c r="C537" s="83"/>
      <c r="D537" s="83"/>
      <c r="E537" s="83"/>
      <c r="F537" s="83"/>
      <c r="G537" s="83"/>
      <c r="H537" s="83"/>
      <c r="I537" s="83"/>
      <c r="J537" s="83"/>
      <c r="K537" s="83"/>
      <c r="L537" s="83"/>
    </row>
    <row r="538" spans="3:12" x14ac:dyDescent="0.35">
      <c r="C538" s="479" t="s">
        <v>4</v>
      </c>
      <c r="D538" s="479"/>
      <c r="E538" s="479"/>
      <c r="F538" s="479"/>
      <c r="G538" s="479"/>
      <c r="H538" s="479"/>
      <c r="I538" s="89"/>
      <c r="J538" s="89"/>
      <c r="K538" s="89"/>
      <c r="L538" s="479" t="s">
        <v>187</v>
      </c>
    </row>
    <row r="539" spans="3:12" ht="28" x14ac:dyDescent="0.35">
      <c r="C539" s="480" t="s">
        <v>6</v>
      </c>
      <c r="D539" s="480"/>
      <c r="E539" s="178" t="s">
        <v>7</v>
      </c>
      <c r="F539" s="178" t="s">
        <v>8</v>
      </c>
      <c r="G539" s="178" t="s">
        <v>9</v>
      </c>
      <c r="H539" s="89" t="s">
        <v>188</v>
      </c>
      <c r="I539" s="89" t="s">
        <v>189</v>
      </c>
      <c r="J539" s="89" t="s">
        <v>190</v>
      </c>
      <c r="K539" s="89" t="s">
        <v>191</v>
      </c>
      <c r="L539" s="479"/>
    </row>
    <row r="540" spans="3:12" ht="28" customHeight="1" x14ac:dyDescent="0.35">
      <c r="C540" s="814" t="s">
        <v>722</v>
      </c>
      <c r="D540" s="814"/>
      <c r="E540" s="793" t="s">
        <v>723</v>
      </c>
      <c r="F540" s="795" t="s">
        <v>724</v>
      </c>
      <c r="G540" s="815">
        <v>1</v>
      </c>
      <c r="H540" s="844">
        <v>1</v>
      </c>
      <c r="I540" s="844" t="s">
        <v>197</v>
      </c>
      <c r="J540" s="844" t="s">
        <v>197</v>
      </c>
      <c r="K540" s="844" t="s">
        <v>197</v>
      </c>
      <c r="L540" s="854" t="s">
        <v>725</v>
      </c>
    </row>
    <row r="541" spans="3:12" ht="26.25" customHeight="1" x14ac:dyDescent="0.35">
      <c r="C541" s="816" t="s">
        <v>726</v>
      </c>
      <c r="D541" s="817"/>
      <c r="E541" s="794"/>
      <c r="F541" s="796"/>
      <c r="G541" s="791"/>
      <c r="H541" s="811"/>
      <c r="I541" s="811"/>
      <c r="J541" s="811"/>
      <c r="K541" s="811"/>
      <c r="L541" s="852"/>
    </row>
    <row r="542" spans="3:12" ht="45" customHeight="1" x14ac:dyDescent="0.35">
      <c r="C542" s="818"/>
      <c r="D542" s="819"/>
      <c r="E542" s="793" t="s">
        <v>727</v>
      </c>
      <c r="F542" s="795" t="s">
        <v>728</v>
      </c>
      <c r="G542" s="821">
        <v>1</v>
      </c>
      <c r="H542" s="812" t="s">
        <v>197</v>
      </c>
      <c r="I542" s="812">
        <v>1</v>
      </c>
      <c r="J542" s="812">
        <v>1</v>
      </c>
      <c r="K542" s="812">
        <v>1</v>
      </c>
      <c r="L542" s="852"/>
    </row>
    <row r="543" spans="3:12" ht="39.5" customHeight="1" x14ac:dyDescent="0.35">
      <c r="C543" s="171" t="s">
        <v>34</v>
      </c>
      <c r="D543" s="172" t="s">
        <v>729</v>
      </c>
      <c r="E543" s="820"/>
      <c r="F543" s="806"/>
      <c r="G543" s="808"/>
      <c r="H543" s="826"/>
      <c r="I543" s="826"/>
      <c r="J543" s="826"/>
      <c r="K543" s="826"/>
      <c r="L543" s="852"/>
    </row>
    <row r="544" spans="3:12" ht="26" customHeight="1" x14ac:dyDescent="0.35">
      <c r="C544" s="801" t="s">
        <v>194</v>
      </c>
      <c r="D544" s="198" t="s">
        <v>730</v>
      </c>
      <c r="E544" s="805"/>
      <c r="F544" s="796"/>
      <c r="G544" s="822"/>
      <c r="H544" s="813"/>
      <c r="I544" s="813"/>
      <c r="J544" s="813"/>
      <c r="K544" s="813"/>
      <c r="L544" s="852"/>
    </row>
    <row r="545" spans="3:12" ht="26" customHeight="1" x14ac:dyDescent="0.35">
      <c r="C545" s="802"/>
      <c r="D545" s="198" t="s">
        <v>731</v>
      </c>
      <c r="E545" s="803" t="s">
        <v>732</v>
      </c>
      <c r="F545" s="795" t="s">
        <v>694</v>
      </c>
      <c r="G545" s="807">
        <v>0.8</v>
      </c>
      <c r="H545" s="853" t="s">
        <v>197</v>
      </c>
      <c r="I545" s="853" t="s">
        <v>197</v>
      </c>
      <c r="J545" s="853">
        <v>0.8</v>
      </c>
      <c r="K545" s="853">
        <v>0.8</v>
      </c>
      <c r="L545" s="852"/>
    </row>
    <row r="546" spans="3:12" ht="26" customHeight="1" x14ac:dyDescent="0.35">
      <c r="C546" s="802"/>
      <c r="D546" s="198" t="s">
        <v>733</v>
      </c>
      <c r="E546" s="804"/>
      <c r="F546" s="806"/>
      <c r="G546" s="808"/>
      <c r="H546" s="826"/>
      <c r="I546" s="826"/>
      <c r="J546" s="826"/>
      <c r="K546" s="826"/>
      <c r="L546" s="852"/>
    </row>
    <row r="547" spans="3:12" ht="26" customHeight="1" x14ac:dyDescent="0.35">
      <c r="C547" s="802"/>
      <c r="D547" s="198" t="s">
        <v>734</v>
      </c>
      <c r="E547" s="804"/>
      <c r="F547" s="806"/>
      <c r="G547" s="808"/>
      <c r="H547" s="826"/>
      <c r="I547" s="826"/>
      <c r="J547" s="826"/>
      <c r="K547" s="826"/>
      <c r="L547" s="852"/>
    </row>
    <row r="548" spans="3:12" ht="26" customHeight="1" x14ac:dyDescent="0.35">
      <c r="C548" s="802"/>
      <c r="D548" s="198" t="s">
        <v>735</v>
      </c>
      <c r="E548" s="804"/>
      <c r="F548" s="806"/>
      <c r="G548" s="808"/>
      <c r="H548" s="826"/>
      <c r="I548" s="826"/>
      <c r="J548" s="826"/>
      <c r="K548" s="826"/>
      <c r="L548" s="852"/>
    </row>
    <row r="549" spans="3:12" ht="26" customHeight="1" x14ac:dyDescent="0.35">
      <c r="C549" s="802"/>
      <c r="D549" s="198" t="s">
        <v>736</v>
      </c>
      <c r="E549" s="805"/>
      <c r="F549" s="796"/>
      <c r="G549" s="809"/>
      <c r="H549" s="827"/>
      <c r="I549" s="827"/>
      <c r="J549" s="827"/>
      <c r="K549" s="827"/>
      <c r="L549" s="852"/>
    </row>
    <row r="550" spans="3:12" ht="26" customHeight="1" x14ac:dyDescent="0.35">
      <c r="C550" s="802"/>
      <c r="D550" s="198" t="s">
        <v>737</v>
      </c>
      <c r="E550" s="803" t="s">
        <v>738</v>
      </c>
      <c r="F550" s="795" t="s">
        <v>694</v>
      </c>
      <c r="G550" s="790">
        <v>1</v>
      </c>
      <c r="H550" s="812" t="s">
        <v>197</v>
      </c>
      <c r="I550" s="812" t="s">
        <v>197</v>
      </c>
      <c r="J550" s="812" t="s">
        <v>197</v>
      </c>
      <c r="K550" s="810">
        <v>1</v>
      </c>
      <c r="L550" s="852"/>
    </row>
    <row r="551" spans="3:12" ht="26" customHeight="1" x14ac:dyDescent="0.35">
      <c r="C551" s="802"/>
      <c r="D551" s="198" t="s">
        <v>739</v>
      </c>
      <c r="E551" s="804"/>
      <c r="F551" s="806"/>
      <c r="G551" s="791"/>
      <c r="H551" s="813"/>
      <c r="I551" s="813"/>
      <c r="J551" s="813"/>
      <c r="K551" s="811"/>
      <c r="L551" s="855"/>
    </row>
    <row r="552" spans="3:12" x14ac:dyDescent="0.35">
      <c r="C552" s="792" t="s">
        <v>740</v>
      </c>
      <c r="D552" s="792"/>
      <c r="E552" s="793" t="s">
        <v>741</v>
      </c>
      <c r="F552" s="795" t="s">
        <v>742</v>
      </c>
      <c r="G552" s="797">
        <v>1</v>
      </c>
      <c r="H552" s="812" t="s">
        <v>197</v>
      </c>
      <c r="I552" s="810">
        <v>1</v>
      </c>
      <c r="J552" s="812" t="s">
        <v>197</v>
      </c>
      <c r="K552" s="812" t="s">
        <v>197</v>
      </c>
      <c r="L552" s="851" t="s">
        <v>725</v>
      </c>
    </row>
    <row r="553" spans="3:12" ht="39.5" customHeight="1" x14ac:dyDescent="0.35">
      <c r="C553" s="792"/>
      <c r="D553" s="792"/>
      <c r="E553" s="794"/>
      <c r="F553" s="796"/>
      <c r="G553" s="797"/>
      <c r="H553" s="813"/>
      <c r="I553" s="811"/>
      <c r="J553" s="813"/>
      <c r="K553" s="813"/>
      <c r="L553" s="852"/>
    </row>
    <row r="554" spans="3:12" ht="53.5" customHeight="1" x14ac:dyDescent="0.35">
      <c r="C554" s="828" t="s">
        <v>743</v>
      </c>
      <c r="D554" s="829"/>
      <c r="E554" s="793" t="s">
        <v>744</v>
      </c>
      <c r="F554" s="830" t="s">
        <v>745</v>
      </c>
      <c r="G554" s="821">
        <v>1</v>
      </c>
      <c r="H554" s="812" t="s">
        <v>197</v>
      </c>
      <c r="I554" s="812" t="s">
        <v>197</v>
      </c>
      <c r="J554" s="812">
        <v>1</v>
      </c>
      <c r="K554" s="812">
        <v>1</v>
      </c>
      <c r="L554" s="852"/>
    </row>
    <row r="555" spans="3:12" x14ac:dyDescent="0.35">
      <c r="C555" s="833" t="s">
        <v>34</v>
      </c>
      <c r="D555" s="835" t="s">
        <v>746</v>
      </c>
      <c r="E555" s="820"/>
      <c r="F555" s="831"/>
      <c r="G555" s="808"/>
      <c r="H555" s="826"/>
      <c r="I555" s="826"/>
      <c r="J555" s="826"/>
      <c r="K555" s="826"/>
      <c r="L555" s="852"/>
    </row>
    <row r="556" spans="3:12" ht="24.5" customHeight="1" x14ac:dyDescent="0.35">
      <c r="C556" s="834"/>
      <c r="D556" s="836"/>
      <c r="E556" s="820"/>
      <c r="F556" s="831"/>
      <c r="G556" s="808"/>
      <c r="H556" s="826"/>
      <c r="I556" s="826"/>
      <c r="J556" s="826"/>
      <c r="K556" s="826"/>
      <c r="L556" s="852"/>
    </row>
    <row r="557" spans="3:12" x14ac:dyDescent="0.35">
      <c r="C557" s="801" t="s">
        <v>194</v>
      </c>
      <c r="D557" s="838" t="s">
        <v>747</v>
      </c>
      <c r="E557" s="794"/>
      <c r="F557" s="832"/>
      <c r="G557" s="809"/>
      <c r="H557" s="827"/>
      <c r="I557" s="827"/>
      <c r="J557" s="827"/>
      <c r="K557" s="827"/>
      <c r="L557" s="852"/>
    </row>
    <row r="558" spans="3:12" x14ac:dyDescent="0.35">
      <c r="C558" s="802"/>
      <c r="D558" s="839"/>
      <c r="E558" s="820" t="s">
        <v>748</v>
      </c>
      <c r="F558" s="806" t="s">
        <v>749</v>
      </c>
      <c r="G558" s="821" t="s">
        <v>197</v>
      </c>
      <c r="H558" s="812" t="s">
        <v>197</v>
      </c>
      <c r="I558" s="812" t="s">
        <v>197</v>
      </c>
      <c r="J558" s="812" t="s">
        <v>197</v>
      </c>
      <c r="K558" s="812" t="s">
        <v>197</v>
      </c>
      <c r="L558" s="852"/>
    </row>
    <row r="559" spans="3:12" ht="22.5" customHeight="1" x14ac:dyDescent="0.35">
      <c r="C559" s="802"/>
      <c r="D559" s="159" t="s">
        <v>750</v>
      </c>
      <c r="E559" s="794"/>
      <c r="F559" s="796"/>
      <c r="G559" s="822"/>
      <c r="H559" s="813"/>
      <c r="I559" s="813"/>
      <c r="J559" s="813"/>
      <c r="K559" s="813"/>
      <c r="L559" s="852"/>
    </row>
    <row r="560" spans="3:12" ht="22.5" customHeight="1" x14ac:dyDescent="0.35">
      <c r="C560" s="802"/>
      <c r="D560" s="159" t="s">
        <v>751</v>
      </c>
      <c r="E560" s="160" t="s">
        <v>752</v>
      </c>
      <c r="F560" s="166" t="s">
        <v>749</v>
      </c>
      <c r="G560" s="161" t="s">
        <v>197</v>
      </c>
      <c r="H560" s="161" t="s">
        <v>197</v>
      </c>
      <c r="I560" s="161" t="s">
        <v>197</v>
      </c>
      <c r="J560" s="161" t="s">
        <v>197</v>
      </c>
      <c r="K560" s="161" t="s">
        <v>197</v>
      </c>
      <c r="L560" s="852"/>
    </row>
    <row r="561" spans="3:12" ht="22.5" customHeight="1" x14ac:dyDescent="0.35">
      <c r="C561" s="802"/>
      <c r="D561" s="162" t="s">
        <v>753</v>
      </c>
      <c r="E561" s="840" t="s">
        <v>754</v>
      </c>
      <c r="F561" s="841" t="s">
        <v>749</v>
      </c>
      <c r="G561" s="842" t="s">
        <v>197</v>
      </c>
      <c r="H561" s="842" t="s">
        <v>197</v>
      </c>
      <c r="I561" s="842" t="s">
        <v>197</v>
      </c>
      <c r="J561" s="842" t="s">
        <v>197</v>
      </c>
      <c r="K561" s="842" t="s">
        <v>197</v>
      </c>
      <c r="L561" s="852"/>
    </row>
    <row r="562" spans="3:12" ht="22.5" customHeight="1" x14ac:dyDescent="0.35">
      <c r="C562" s="837"/>
      <c r="D562" s="163" t="s">
        <v>755</v>
      </c>
      <c r="E562" s="840"/>
      <c r="F562" s="841"/>
      <c r="G562" s="843"/>
      <c r="H562" s="843"/>
      <c r="I562" s="843"/>
      <c r="J562" s="843"/>
      <c r="K562" s="843"/>
      <c r="L562" s="852"/>
    </row>
    <row r="563" spans="3:12" ht="33" customHeight="1" x14ac:dyDescent="0.35">
      <c r="C563" s="848" t="s">
        <v>756</v>
      </c>
      <c r="D563" s="849"/>
      <c r="E563" s="849"/>
      <c r="F563" s="850"/>
      <c r="G563" s="167">
        <v>1</v>
      </c>
      <c r="H563" s="164" t="s">
        <v>197</v>
      </c>
      <c r="I563" s="164">
        <v>1</v>
      </c>
      <c r="J563" s="164" t="s">
        <v>197</v>
      </c>
      <c r="K563" s="165" t="s">
        <v>197</v>
      </c>
      <c r="L563" s="823" t="s">
        <v>725</v>
      </c>
    </row>
    <row r="564" spans="3:12" ht="33" customHeight="1" x14ac:dyDescent="0.35">
      <c r="C564" s="168" t="s">
        <v>757</v>
      </c>
      <c r="D564" s="195"/>
      <c r="E564" s="195"/>
      <c r="F564" s="196"/>
      <c r="G564" s="167">
        <v>1</v>
      </c>
      <c r="H564" s="164" t="s">
        <v>197</v>
      </c>
      <c r="I564" s="164" t="s">
        <v>197</v>
      </c>
      <c r="J564" s="164" t="s">
        <v>197</v>
      </c>
      <c r="K564" s="165">
        <v>1</v>
      </c>
      <c r="L564" s="824"/>
    </row>
    <row r="565" spans="3:12" ht="33" customHeight="1" x14ac:dyDescent="0.35">
      <c r="C565" s="197" t="s">
        <v>758</v>
      </c>
      <c r="D565" s="195"/>
      <c r="E565" s="195"/>
      <c r="F565" s="196"/>
      <c r="G565" s="167">
        <v>1</v>
      </c>
      <c r="H565" s="164" t="s">
        <v>197</v>
      </c>
      <c r="I565" s="164" t="s">
        <v>197</v>
      </c>
      <c r="J565" s="164" t="s">
        <v>197</v>
      </c>
      <c r="K565" s="165">
        <v>1</v>
      </c>
      <c r="L565" s="825"/>
    </row>
    <row r="566" spans="3:12" ht="33" customHeight="1" x14ac:dyDescent="0.35">
      <c r="C566" s="212"/>
      <c r="D566" s="212"/>
      <c r="E566" s="212"/>
      <c r="F566" s="212"/>
      <c r="G566" s="213"/>
      <c r="H566" s="214"/>
      <c r="I566" s="214"/>
      <c r="J566" s="214"/>
      <c r="K566" s="215"/>
      <c r="L566" s="209"/>
    </row>
    <row r="567" spans="3:12" ht="19.5" customHeight="1" x14ac:dyDescent="0.35"/>
    <row r="568" spans="3:12" ht="20" x14ac:dyDescent="0.35">
      <c r="C568" s="478" t="s">
        <v>1391</v>
      </c>
      <c r="D568" s="478"/>
      <c r="E568" s="478"/>
      <c r="F568" s="478"/>
      <c r="G568" s="478"/>
      <c r="H568" s="478"/>
      <c r="I568" s="478"/>
      <c r="J568" s="478"/>
      <c r="K568" s="478"/>
      <c r="L568" s="478"/>
    </row>
    <row r="569" spans="3:12" ht="14.5" customHeight="1" x14ac:dyDescent="0.35">
      <c r="C569" s="83"/>
      <c r="D569" s="83"/>
      <c r="E569" s="83"/>
      <c r="F569" s="83"/>
      <c r="G569" s="83"/>
      <c r="H569" s="83"/>
      <c r="I569" s="83"/>
      <c r="J569" s="83"/>
      <c r="K569" s="83"/>
      <c r="L569" s="83"/>
    </row>
    <row r="570" spans="3:12" x14ac:dyDescent="0.35">
      <c r="C570" s="479" t="s">
        <v>4</v>
      </c>
      <c r="D570" s="479"/>
      <c r="E570" s="479"/>
      <c r="F570" s="479"/>
      <c r="G570" s="479"/>
      <c r="H570" s="479"/>
      <c r="I570" s="89"/>
      <c r="J570" s="89"/>
      <c r="K570" s="89"/>
      <c r="L570" s="479" t="s">
        <v>187</v>
      </c>
    </row>
    <row r="571" spans="3:12" ht="28" x14ac:dyDescent="0.35">
      <c r="C571" s="480" t="s">
        <v>6</v>
      </c>
      <c r="D571" s="480"/>
      <c r="E571" s="178" t="s">
        <v>7</v>
      </c>
      <c r="F571" s="178" t="s">
        <v>8</v>
      </c>
      <c r="G571" s="178" t="s">
        <v>9</v>
      </c>
      <c r="H571" s="89" t="s">
        <v>188</v>
      </c>
      <c r="I571" s="89" t="s">
        <v>189</v>
      </c>
      <c r="J571" s="89" t="s">
        <v>190</v>
      </c>
      <c r="K571" s="89" t="s">
        <v>191</v>
      </c>
      <c r="L571" s="479"/>
    </row>
    <row r="572" spans="3:12" ht="23.25" customHeight="1" x14ac:dyDescent="0.35">
      <c r="C572" s="270" t="s">
        <v>1392</v>
      </c>
      <c r="D572" s="270"/>
      <c r="E572" s="233" t="s">
        <v>1393</v>
      </c>
      <c r="F572" s="746" t="s">
        <v>1394</v>
      </c>
      <c r="G572" s="747">
        <v>0.9</v>
      </c>
      <c r="H572" s="736">
        <v>0.9</v>
      </c>
      <c r="I572" s="736">
        <v>0.9</v>
      </c>
      <c r="J572" s="736">
        <v>0.9</v>
      </c>
      <c r="K572" s="736">
        <v>0.9</v>
      </c>
      <c r="L572" s="738" t="s">
        <v>1395</v>
      </c>
    </row>
    <row r="573" spans="3:12" ht="63.5" customHeight="1" x14ac:dyDescent="0.35">
      <c r="C573" s="748" t="s">
        <v>1396</v>
      </c>
      <c r="D573" s="748"/>
      <c r="E573" s="234"/>
      <c r="F573" s="746"/>
      <c r="G573" s="747"/>
      <c r="H573" s="736"/>
      <c r="I573" s="736"/>
      <c r="J573" s="736"/>
      <c r="K573" s="736"/>
      <c r="L573" s="261"/>
    </row>
    <row r="574" spans="3:12" ht="32.25" customHeight="1" x14ac:dyDescent="0.35">
      <c r="C574" s="93" t="s">
        <v>34</v>
      </c>
      <c r="D574" s="94" t="s">
        <v>1397</v>
      </c>
      <c r="E574" s="234"/>
      <c r="F574" s="746"/>
      <c r="G574" s="747"/>
      <c r="H574" s="736"/>
      <c r="I574" s="736"/>
      <c r="J574" s="736"/>
      <c r="K574" s="736"/>
      <c r="L574" s="261"/>
    </row>
    <row r="575" spans="3:12" ht="21.75" customHeight="1" x14ac:dyDescent="0.35">
      <c r="C575" s="282" t="s">
        <v>194</v>
      </c>
      <c r="D575" s="9" t="s">
        <v>1398</v>
      </c>
      <c r="E575" s="235"/>
      <c r="F575" s="746"/>
      <c r="G575" s="747"/>
      <c r="H575" s="736"/>
      <c r="I575" s="736"/>
      <c r="J575" s="736"/>
      <c r="K575" s="736"/>
      <c r="L575" s="261"/>
    </row>
    <row r="576" spans="3:12" ht="21.75" customHeight="1" x14ac:dyDescent="0.35">
      <c r="C576" s="282"/>
      <c r="D576" s="9" t="s">
        <v>1399</v>
      </c>
      <c r="E576" s="233" t="s">
        <v>1400</v>
      </c>
      <c r="F576" s="746"/>
      <c r="G576" s="749">
        <v>1</v>
      </c>
      <c r="H576" s="737">
        <v>1</v>
      </c>
      <c r="I576" s="737">
        <v>1</v>
      </c>
      <c r="J576" s="737">
        <v>1</v>
      </c>
      <c r="K576" s="737">
        <v>1</v>
      </c>
      <c r="L576" s="261"/>
    </row>
    <row r="577" spans="3:12" ht="21.75" customHeight="1" x14ac:dyDescent="0.35">
      <c r="C577" s="282"/>
      <c r="D577" s="9" t="s">
        <v>1401</v>
      </c>
      <c r="E577" s="234"/>
      <c r="F577" s="746"/>
      <c r="G577" s="749"/>
      <c r="H577" s="737"/>
      <c r="I577" s="737"/>
      <c r="J577" s="737"/>
      <c r="K577" s="737"/>
      <c r="L577" s="261"/>
    </row>
    <row r="578" spans="3:12" ht="21.75" customHeight="1" x14ac:dyDescent="0.35">
      <c r="C578" s="282"/>
      <c r="D578" s="9" t="s">
        <v>1402</v>
      </c>
      <c r="E578" s="234"/>
      <c r="F578" s="746"/>
      <c r="G578" s="749"/>
      <c r="H578" s="737"/>
      <c r="I578" s="737"/>
      <c r="J578" s="737"/>
      <c r="K578" s="737"/>
      <c r="L578" s="261"/>
    </row>
    <row r="579" spans="3:12" ht="21.75" customHeight="1" x14ac:dyDescent="0.35">
      <c r="C579" s="282"/>
      <c r="D579" s="9" t="s">
        <v>1403</v>
      </c>
      <c r="E579" s="234"/>
      <c r="F579" s="746"/>
      <c r="G579" s="749"/>
      <c r="H579" s="737"/>
      <c r="I579" s="737"/>
      <c r="J579" s="737"/>
      <c r="K579" s="737"/>
      <c r="L579" s="261"/>
    </row>
    <row r="580" spans="3:12" ht="21.75" customHeight="1" x14ac:dyDescent="0.35">
      <c r="C580" s="282"/>
      <c r="D580" s="9" t="s">
        <v>1404</v>
      </c>
      <c r="E580" s="234"/>
      <c r="F580" s="746"/>
      <c r="G580" s="749"/>
      <c r="H580" s="737"/>
      <c r="I580" s="737"/>
      <c r="J580" s="737"/>
      <c r="K580" s="737"/>
      <c r="L580" s="259"/>
    </row>
    <row r="581" spans="3:12" ht="33" customHeight="1" x14ac:dyDescent="0.35">
      <c r="C581" s="270" t="s">
        <v>1405</v>
      </c>
      <c r="D581" s="680"/>
      <c r="E581" s="204" t="s">
        <v>1406</v>
      </c>
      <c r="F581" s="750" t="s">
        <v>1407</v>
      </c>
      <c r="G581" s="154">
        <v>0.9</v>
      </c>
      <c r="H581" s="155">
        <v>0.9</v>
      </c>
      <c r="I581" s="155">
        <v>0.9</v>
      </c>
      <c r="J581" s="155">
        <v>0.9</v>
      </c>
      <c r="K581" s="155">
        <v>0.9</v>
      </c>
      <c r="L581" s="738" t="s">
        <v>1395</v>
      </c>
    </row>
    <row r="582" spans="3:12" ht="73" customHeight="1" x14ac:dyDescent="0.35">
      <c r="C582" s="748" t="s">
        <v>1408</v>
      </c>
      <c r="D582" s="748"/>
      <c r="E582" s="418" t="s">
        <v>1409</v>
      </c>
      <c r="F582" s="751"/>
      <c r="G582" s="422">
        <v>0.95</v>
      </c>
      <c r="H582" s="420">
        <v>0.95</v>
      </c>
      <c r="I582" s="420">
        <v>0.95</v>
      </c>
      <c r="J582" s="420">
        <v>0.95</v>
      </c>
      <c r="K582" s="420">
        <v>0.95</v>
      </c>
      <c r="L582" s="261"/>
    </row>
    <row r="583" spans="3:12" ht="46.5" customHeight="1" x14ac:dyDescent="0.35">
      <c r="C583" s="93" t="s">
        <v>34</v>
      </c>
      <c r="D583" s="94" t="s">
        <v>1410</v>
      </c>
      <c r="E583" s="419"/>
      <c r="F583" s="751"/>
      <c r="G583" s="423"/>
      <c r="H583" s="421"/>
      <c r="I583" s="421"/>
      <c r="J583" s="421"/>
      <c r="K583" s="421"/>
      <c r="L583" s="261"/>
    </row>
    <row r="584" spans="3:12" ht="43.5" customHeight="1" x14ac:dyDescent="0.35">
      <c r="C584" s="716" t="s">
        <v>194</v>
      </c>
      <c r="D584" s="137" t="s">
        <v>1411</v>
      </c>
      <c r="E584" s="204" t="s">
        <v>1412</v>
      </c>
      <c r="F584" s="751"/>
      <c r="G584" s="154">
        <v>1</v>
      </c>
      <c r="H584" s="155">
        <v>1</v>
      </c>
      <c r="I584" s="155">
        <v>1</v>
      </c>
      <c r="J584" s="155">
        <v>1</v>
      </c>
      <c r="K584" s="155">
        <v>1</v>
      </c>
      <c r="L584" s="261"/>
    </row>
    <row r="585" spans="3:12" ht="43.5" customHeight="1" x14ac:dyDescent="0.35">
      <c r="C585" s="716"/>
      <c r="D585" s="177" t="s">
        <v>1413</v>
      </c>
      <c r="E585" s="205" t="s">
        <v>1414</v>
      </c>
      <c r="F585" s="752"/>
      <c r="G585" s="154">
        <v>1</v>
      </c>
      <c r="H585" s="155">
        <v>1</v>
      </c>
      <c r="I585" s="155">
        <v>1</v>
      </c>
      <c r="J585" s="155">
        <v>1</v>
      </c>
      <c r="K585" s="155">
        <v>1</v>
      </c>
      <c r="L585" s="261"/>
    </row>
    <row r="586" spans="3:12" ht="23.25" customHeight="1" x14ac:dyDescent="0.35">
      <c r="C586" s="753" t="s">
        <v>1415</v>
      </c>
      <c r="D586" s="754"/>
      <c r="E586" s="755" t="s">
        <v>1416</v>
      </c>
      <c r="F586" s="759" t="s">
        <v>1417</v>
      </c>
      <c r="G586" s="319">
        <v>1</v>
      </c>
      <c r="H586" s="260">
        <v>1</v>
      </c>
      <c r="I586" s="260">
        <v>1</v>
      </c>
      <c r="J586" s="260">
        <v>1</v>
      </c>
      <c r="K586" s="260">
        <v>1</v>
      </c>
      <c r="L586" s="260" t="s">
        <v>1395</v>
      </c>
    </row>
    <row r="587" spans="3:12" ht="64.5" customHeight="1" x14ac:dyDescent="0.35">
      <c r="C587" s="732" t="s">
        <v>1418</v>
      </c>
      <c r="D587" s="733"/>
      <c r="E587" s="756"/>
      <c r="F587" s="759"/>
      <c r="G587" s="348"/>
      <c r="H587" s="247"/>
      <c r="I587" s="247"/>
      <c r="J587" s="247"/>
      <c r="K587" s="247"/>
      <c r="L587" s="247"/>
    </row>
    <row r="588" spans="3:12" ht="63" customHeight="1" x14ac:dyDescent="0.35">
      <c r="C588" s="203" t="s">
        <v>34</v>
      </c>
      <c r="D588" s="94" t="s">
        <v>1419</v>
      </c>
      <c r="E588" s="756"/>
      <c r="F588" s="759"/>
      <c r="G588" s="348"/>
      <c r="H588" s="247"/>
      <c r="I588" s="247"/>
      <c r="J588" s="247"/>
      <c r="K588" s="247"/>
      <c r="L588" s="247"/>
    </row>
    <row r="589" spans="3:12" ht="20.25" customHeight="1" x14ac:dyDescent="0.35">
      <c r="C589" s="734" t="s">
        <v>194</v>
      </c>
      <c r="D589" s="65" t="s">
        <v>1398</v>
      </c>
      <c r="E589" s="757"/>
      <c r="F589" s="759"/>
      <c r="G589" s="348"/>
      <c r="H589" s="247"/>
      <c r="I589" s="247"/>
      <c r="J589" s="247"/>
      <c r="K589" s="247"/>
      <c r="L589" s="247"/>
    </row>
    <row r="590" spans="3:12" ht="20.25" customHeight="1" x14ac:dyDescent="0.35">
      <c r="C590" s="734"/>
      <c r="D590" s="65" t="s">
        <v>1399</v>
      </c>
      <c r="E590" s="757"/>
      <c r="F590" s="759"/>
      <c r="G590" s="348"/>
      <c r="H590" s="247"/>
      <c r="I590" s="247"/>
      <c r="J590" s="247"/>
      <c r="K590" s="247"/>
      <c r="L590" s="247"/>
    </row>
    <row r="591" spans="3:12" ht="20.25" customHeight="1" x14ac:dyDescent="0.35">
      <c r="C591" s="734"/>
      <c r="D591" s="65" t="s">
        <v>1420</v>
      </c>
      <c r="E591" s="757"/>
      <c r="F591" s="759"/>
      <c r="G591" s="348"/>
      <c r="H591" s="247"/>
      <c r="I591" s="247"/>
      <c r="J591" s="247"/>
      <c r="K591" s="247"/>
      <c r="L591" s="247"/>
    </row>
    <row r="592" spans="3:12" ht="20.25" customHeight="1" x14ac:dyDescent="0.35">
      <c r="C592" s="734"/>
      <c r="D592" s="65" t="s">
        <v>1421</v>
      </c>
      <c r="E592" s="757"/>
      <c r="F592" s="759"/>
      <c r="G592" s="348"/>
      <c r="H592" s="247"/>
      <c r="I592" s="247"/>
      <c r="J592" s="247"/>
      <c r="K592" s="247"/>
      <c r="L592" s="247"/>
    </row>
    <row r="593" spans="3:12" ht="20.25" customHeight="1" x14ac:dyDescent="0.35">
      <c r="C593" s="735"/>
      <c r="D593" s="82" t="s">
        <v>1422</v>
      </c>
      <c r="E593" s="758"/>
      <c r="F593" s="750"/>
      <c r="G593" s="225"/>
      <c r="H593" s="349"/>
      <c r="I593" s="349"/>
      <c r="J593" s="349"/>
      <c r="K593" s="349"/>
      <c r="L593" s="349"/>
    </row>
    <row r="594" spans="3:12" ht="24" customHeight="1" x14ac:dyDescent="0.35">
      <c r="C594" s="764" t="s">
        <v>1423</v>
      </c>
      <c r="D594" s="765"/>
      <c r="E594" s="766" t="s">
        <v>1424</v>
      </c>
      <c r="F594" s="767" t="s">
        <v>1425</v>
      </c>
      <c r="G594" s="768">
        <v>0.6</v>
      </c>
      <c r="H594" s="745" t="s">
        <v>197</v>
      </c>
      <c r="I594" s="745" t="s">
        <v>197</v>
      </c>
      <c r="J594" s="745" t="s">
        <v>197</v>
      </c>
      <c r="K594" s="745">
        <v>0.6</v>
      </c>
      <c r="L594" s="745" t="s">
        <v>1395</v>
      </c>
    </row>
    <row r="595" spans="3:12" ht="58.5" customHeight="1" x14ac:dyDescent="0.35">
      <c r="C595" s="769" t="s">
        <v>1426</v>
      </c>
      <c r="D595" s="770"/>
      <c r="E595" s="756"/>
      <c r="F595" s="759"/>
      <c r="G595" s="348"/>
      <c r="H595" s="247"/>
      <c r="I595" s="247"/>
      <c r="J595" s="247"/>
      <c r="K595" s="247"/>
      <c r="L595" s="247"/>
    </row>
    <row r="596" spans="3:12" ht="36" customHeight="1" x14ac:dyDescent="0.35">
      <c r="C596" s="203" t="s">
        <v>34</v>
      </c>
      <c r="D596" s="94" t="s">
        <v>1427</v>
      </c>
      <c r="E596" s="756"/>
      <c r="F596" s="759"/>
      <c r="G596" s="348"/>
      <c r="H596" s="247"/>
      <c r="I596" s="247"/>
      <c r="J596" s="247"/>
      <c r="K596" s="247"/>
      <c r="L596" s="247"/>
    </row>
    <row r="597" spans="3:12" ht="30" customHeight="1" x14ac:dyDescent="0.35">
      <c r="C597" s="282" t="s">
        <v>194</v>
      </c>
      <c r="D597" s="65" t="s">
        <v>1428</v>
      </c>
      <c r="E597" s="757"/>
      <c r="F597" s="759"/>
      <c r="G597" s="348"/>
      <c r="H597" s="247"/>
      <c r="I597" s="247"/>
      <c r="J597" s="247"/>
      <c r="K597" s="247"/>
      <c r="L597" s="247"/>
    </row>
    <row r="598" spans="3:12" ht="30" customHeight="1" x14ac:dyDescent="0.35">
      <c r="C598" s="282"/>
      <c r="D598" s="65" t="s">
        <v>1429</v>
      </c>
      <c r="E598" s="757"/>
      <c r="F598" s="759"/>
      <c r="G598" s="348"/>
      <c r="H598" s="247"/>
      <c r="I598" s="247"/>
      <c r="J598" s="247"/>
      <c r="K598" s="247"/>
      <c r="L598" s="247"/>
    </row>
    <row r="599" spans="3:12" ht="55.5" customHeight="1" x14ac:dyDescent="0.35">
      <c r="C599" s="282"/>
      <c r="D599" s="65" t="s">
        <v>1430</v>
      </c>
      <c r="E599" s="757"/>
      <c r="F599" s="759"/>
      <c r="G599" s="348"/>
      <c r="H599" s="247"/>
      <c r="I599" s="247"/>
      <c r="J599" s="247"/>
      <c r="K599" s="247"/>
      <c r="L599" s="247"/>
    </row>
    <row r="600" spans="3:12" ht="30" customHeight="1" x14ac:dyDescent="0.35">
      <c r="C600" s="282"/>
      <c r="D600" s="65" t="s">
        <v>1431</v>
      </c>
      <c r="E600" s="758"/>
      <c r="F600" s="759"/>
      <c r="G600" s="348"/>
      <c r="H600" s="247"/>
      <c r="I600" s="247"/>
      <c r="J600" s="247"/>
      <c r="K600" s="247"/>
      <c r="L600" s="247"/>
    </row>
    <row r="601" spans="3:12" ht="37.25" customHeight="1" x14ac:dyDescent="0.35">
      <c r="C601" s="777" t="s">
        <v>1439</v>
      </c>
      <c r="D601" s="778"/>
      <c r="E601" s="424" t="s">
        <v>1432</v>
      </c>
      <c r="F601" s="771" t="s">
        <v>1394</v>
      </c>
      <c r="G601" s="774">
        <v>1</v>
      </c>
      <c r="H601" s="761">
        <v>1</v>
      </c>
      <c r="I601" s="761">
        <v>1</v>
      </c>
      <c r="J601" s="761">
        <v>1</v>
      </c>
      <c r="K601" s="761">
        <v>1</v>
      </c>
      <c r="L601" s="761" t="s">
        <v>1395</v>
      </c>
    </row>
    <row r="602" spans="3:12" ht="48" customHeight="1" x14ac:dyDescent="0.35">
      <c r="C602" s="769" t="s">
        <v>1433</v>
      </c>
      <c r="D602" s="770"/>
      <c r="E602" s="425"/>
      <c r="F602" s="771"/>
      <c r="G602" s="775"/>
      <c r="H602" s="762"/>
      <c r="I602" s="762"/>
      <c r="J602" s="762"/>
      <c r="K602" s="762"/>
      <c r="L602" s="762"/>
    </row>
    <row r="603" spans="3:12" ht="48" customHeight="1" x14ac:dyDescent="0.35">
      <c r="C603" s="203" t="s">
        <v>34</v>
      </c>
      <c r="D603" s="94" t="s">
        <v>1440</v>
      </c>
      <c r="E603" s="426"/>
      <c r="F603" s="771"/>
      <c r="G603" s="776"/>
      <c r="H603" s="763"/>
      <c r="I603" s="763"/>
      <c r="J603" s="763"/>
      <c r="K603" s="763"/>
      <c r="L603" s="762"/>
    </row>
    <row r="604" spans="3:12" ht="37.5" customHeight="1" x14ac:dyDescent="0.35">
      <c r="C604" s="282" t="s">
        <v>194</v>
      </c>
      <c r="D604" s="65" t="s">
        <v>1434</v>
      </c>
      <c r="E604" s="772" t="s">
        <v>1435</v>
      </c>
      <c r="F604" s="771"/>
      <c r="G604" s="773">
        <v>1</v>
      </c>
      <c r="H604" s="760">
        <v>1</v>
      </c>
      <c r="I604" s="760">
        <v>1</v>
      </c>
      <c r="J604" s="760">
        <v>1</v>
      </c>
      <c r="K604" s="760">
        <v>1</v>
      </c>
      <c r="L604" s="762"/>
    </row>
    <row r="605" spans="3:12" ht="21.75" customHeight="1" x14ac:dyDescent="0.35">
      <c r="C605" s="282"/>
      <c r="D605" s="65" t="s">
        <v>1436</v>
      </c>
      <c r="E605" s="757"/>
      <c r="F605" s="771"/>
      <c r="G605" s="747"/>
      <c r="H605" s="736"/>
      <c r="I605" s="736"/>
      <c r="J605" s="736"/>
      <c r="K605" s="736"/>
      <c r="L605" s="762"/>
    </row>
    <row r="606" spans="3:12" ht="39.75" customHeight="1" x14ac:dyDescent="0.35">
      <c r="C606" s="282"/>
      <c r="D606" s="65" t="s">
        <v>1437</v>
      </c>
      <c r="E606" s="757"/>
      <c r="F606" s="771"/>
      <c r="G606" s="747"/>
      <c r="H606" s="736"/>
      <c r="I606" s="736"/>
      <c r="J606" s="736"/>
      <c r="K606" s="736"/>
      <c r="L606" s="762"/>
    </row>
    <row r="607" spans="3:12" ht="39.75" customHeight="1" x14ac:dyDescent="0.35">
      <c r="C607" s="282"/>
      <c r="D607" s="65" t="s">
        <v>1438</v>
      </c>
      <c r="E607" s="757"/>
      <c r="F607" s="771"/>
      <c r="G607" s="747"/>
      <c r="H607" s="736"/>
      <c r="I607" s="736"/>
      <c r="J607" s="736"/>
      <c r="K607" s="736"/>
      <c r="L607" s="763"/>
    </row>
    <row r="608" spans="3:12" ht="14.5" x14ac:dyDescent="0.35">
      <c r="C608" s="199"/>
      <c r="D608" s="136"/>
      <c r="E608" s="136"/>
      <c r="F608" s="186"/>
      <c r="G608" s="206"/>
      <c r="H608" s="207"/>
      <c r="I608" s="207"/>
      <c r="J608" s="207"/>
      <c r="K608" s="207"/>
      <c r="L608" s="208"/>
    </row>
    <row r="609" spans="3:12" ht="20" x14ac:dyDescent="0.35">
      <c r="C609" s="478" t="s">
        <v>759</v>
      </c>
      <c r="D609" s="478"/>
      <c r="E609" s="478"/>
      <c r="F609" s="478"/>
      <c r="G609" s="478"/>
      <c r="H609" s="478"/>
      <c r="I609" s="478"/>
      <c r="J609" s="478"/>
      <c r="K609" s="478"/>
      <c r="L609" s="478"/>
    </row>
    <row r="611" spans="3:12" x14ac:dyDescent="0.35">
      <c r="C611" s="650" t="s">
        <v>4</v>
      </c>
      <c r="D611" s="479"/>
      <c r="E611" s="479"/>
      <c r="F611" s="479"/>
      <c r="G611" s="479"/>
      <c r="H611" s="479"/>
      <c r="I611" s="479"/>
      <c r="J611" s="479"/>
      <c r="K611" s="479"/>
      <c r="L611" s="479" t="s">
        <v>187</v>
      </c>
    </row>
    <row r="612" spans="3:12" x14ac:dyDescent="0.35">
      <c r="C612" s="651" t="s">
        <v>6</v>
      </c>
      <c r="D612" s="480"/>
      <c r="E612" s="480" t="s">
        <v>7</v>
      </c>
      <c r="F612" s="480" t="s">
        <v>8</v>
      </c>
      <c r="G612" s="480" t="s">
        <v>9</v>
      </c>
      <c r="H612" s="480" t="s">
        <v>188</v>
      </c>
      <c r="I612" s="480" t="s">
        <v>189</v>
      </c>
      <c r="J612" s="480" t="s">
        <v>190</v>
      </c>
      <c r="K612" s="480" t="s">
        <v>191</v>
      </c>
      <c r="L612" s="479"/>
    </row>
    <row r="613" spans="3:12" x14ac:dyDescent="0.35">
      <c r="C613" s="651"/>
      <c r="D613" s="480"/>
      <c r="E613" s="480"/>
      <c r="F613" s="480"/>
      <c r="G613" s="480"/>
      <c r="H613" s="480"/>
      <c r="I613" s="480"/>
      <c r="J613" s="480"/>
      <c r="K613" s="480"/>
      <c r="L613" s="479"/>
    </row>
    <row r="614" spans="3:12" ht="35" customHeight="1" x14ac:dyDescent="0.35">
      <c r="C614" s="636" t="s">
        <v>760</v>
      </c>
      <c r="D614" s="415"/>
      <c r="E614" s="377" t="s">
        <v>761</v>
      </c>
      <c r="F614" s="377" t="s">
        <v>762</v>
      </c>
      <c r="G614" s="394">
        <v>1</v>
      </c>
      <c r="H614" s="379">
        <v>1</v>
      </c>
      <c r="I614" s="379">
        <v>1</v>
      </c>
      <c r="J614" s="379">
        <v>1</v>
      </c>
      <c r="K614" s="379">
        <v>1</v>
      </c>
      <c r="L614" s="392" t="s">
        <v>763</v>
      </c>
    </row>
    <row r="615" spans="3:12" ht="32" customHeight="1" x14ac:dyDescent="0.35">
      <c r="C615" s="637" t="s">
        <v>764</v>
      </c>
      <c r="D615" s="471"/>
      <c r="E615" s="377"/>
      <c r="F615" s="377"/>
      <c r="G615" s="394"/>
      <c r="H615" s="379"/>
      <c r="I615" s="379"/>
      <c r="J615" s="379"/>
      <c r="K615" s="379"/>
      <c r="L615" s="392"/>
    </row>
    <row r="616" spans="3:12" ht="63" customHeight="1" x14ac:dyDescent="0.35">
      <c r="C616" s="183" t="s">
        <v>34</v>
      </c>
      <c r="D616" s="94" t="s">
        <v>765</v>
      </c>
      <c r="E616" s="377"/>
      <c r="F616" s="377"/>
      <c r="G616" s="394"/>
      <c r="H616" s="379"/>
      <c r="I616" s="379"/>
      <c r="J616" s="379"/>
      <c r="K616" s="379"/>
      <c r="L616" s="392"/>
    </row>
    <row r="617" spans="3:12" ht="28" x14ac:dyDescent="0.35">
      <c r="C617" s="635" t="s">
        <v>194</v>
      </c>
      <c r="D617" s="96" t="s">
        <v>766</v>
      </c>
      <c r="E617" s="507" t="s">
        <v>767</v>
      </c>
      <c r="F617" s="377" t="s">
        <v>768</v>
      </c>
      <c r="G617" s="394">
        <v>0.97</v>
      </c>
      <c r="H617" s="379" t="s">
        <v>197</v>
      </c>
      <c r="I617" s="379" t="s">
        <v>197</v>
      </c>
      <c r="J617" s="379">
        <v>0.97</v>
      </c>
      <c r="K617" s="379">
        <v>0.97</v>
      </c>
      <c r="L617" s="392"/>
    </row>
    <row r="618" spans="3:12" ht="28" x14ac:dyDescent="0.35">
      <c r="C618" s="635"/>
      <c r="D618" s="96" t="s">
        <v>769</v>
      </c>
      <c r="E618" s="507"/>
      <c r="F618" s="377"/>
      <c r="G618" s="394"/>
      <c r="H618" s="379"/>
      <c r="I618" s="379"/>
      <c r="J618" s="379"/>
      <c r="K618" s="379"/>
      <c r="L618" s="392"/>
    </row>
    <row r="619" spans="3:12" ht="20" customHeight="1" x14ac:dyDescent="0.35">
      <c r="C619" s="635"/>
      <c r="D619" s="96" t="s">
        <v>770</v>
      </c>
      <c r="E619" s="507"/>
      <c r="F619" s="377"/>
      <c r="G619" s="394"/>
      <c r="H619" s="379"/>
      <c r="I619" s="379"/>
      <c r="J619" s="379"/>
      <c r="K619" s="379"/>
      <c r="L619" s="392"/>
    </row>
    <row r="620" spans="3:12" ht="28.5" customHeight="1" x14ac:dyDescent="0.35">
      <c r="C620" s="636" t="s">
        <v>771</v>
      </c>
      <c r="D620" s="415"/>
      <c r="E620" s="377" t="s">
        <v>772</v>
      </c>
      <c r="F620" s="377" t="s">
        <v>773</v>
      </c>
      <c r="G620" s="394">
        <v>1</v>
      </c>
      <c r="H620" s="379">
        <v>1</v>
      </c>
      <c r="I620" s="379">
        <v>1</v>
      </c>
      <c r="J620" s="379">
        <v>1</v>
      </c>
      <c r="K620" s="379">
        <v>1</v>
      </c>
      <c r="L620" s="392" t="s">
        <v>763</v>
      </c>
    </row>
    <row r="621" spans="3:12" ht="26" customHeight="1" x14ac:dyDescent="0.35">
      <c r="C621" s="637" t="s">
        <v>774</v>
      </c>
      <c r="D621" s="471"/>
      <c r="E621" s="377"/>
      <c r="F621" s="377"/>
      <c r="G621" s="394"/>
      <c r="H621" s="379"/>
      <c r="I621" s="379"/>
      <c r="J621" s="379"/>
      <c r="K621" s="379"/>
      <c r="L621" s="392"/>
    </row>
    <row r="622" spans="3:12" ht="57.5" customHeight="1" x14ac:dyDescent="0.35">
      <c r="C622" s="183" t="s">
        <v>34</v>
      </c>
      <c r="D622" s="94" t="s">
        <v>775</v>
      </c>
      <c r="E622" s="377"/>
      <c r="F622" s="377"/>
      <c r="G622" s="394"/>
      <c r="H622" s="379"/>
      <c r="I622" s="379"/>
      <c r="J622" s="379"/>
      <c r="K622" s="379"/>
      <c r="L622" s="392"/>
    </row>
    <row r="623" spans="3:12" x14ac:dyDescent="0.35">
      <c r="C623" s="635" t="s">
        <v>194</v>
      </c>
      <c r="D623" s="96" t="s">
        <v>776</v>
      </c>
      <c r="E623" s="377"/>
      <c r="F623" s="377"/>
      <c r="G623" s="394"/>
      <c r="H623" s="379"/>
      <c r="I623" s="379"/>
      <c r="J623" s="379"/>
      <c r="K623" s="379"/>
      <c r="L623" s="392"/>
    </row>
    <row r="624" spans="3:12" ht="28" x14ac:dyDescent="0.35">
      <c r="C624" s="635"/>
      <c r="D624" s="96" t="s">
        <v>777</v>
      </c>
      <c r="E624" s="377"/>
      <c r="F624" s="377"/>
      <c r="G624" s="394"/>
      <c r="H624" s="379"/>
      <c r="I624" s="379"/>
      <c r="J624" s="379"/>
      <c r="K624" s="379"/>
      <c r="L624" s="392"/>
    </row>
    <row r="625" spans="3:12" ht="15.5" customHeight="1" x14ac:dyDescent="0.35">
      <c r="C625" s="635"/>
      <c r="D625" s="96" t="s">
        <v>778</v>
      </c>
      <c r="E625" s="377"/>
      <c r="F625" s="377"/>
      <c r="G625" s="394"/>
      <c r="H625" s="379"/>
      <c r="I625" s="379"/>
      <c r="J625" s="379"/>
      <c r="K625" s="379"/>
      <c r="L625" s="392"/>
    </row>
    <row r="626" spans="3:12" ht="32.25" customHeight="1" x14ac:dyDescent="0.35">
      <c r="C626" s="635"/>
      <c r="D626" s="96" t="s">
        <v>779</v>
      </c>
      <c r="E626" s="377"/>
      <c r="F626" s="377"/>
      <c r="G626" s="394"/>
      <c r="H626" s="379"/>
      <c r="I626" s="379"/>
      <c r="J626" s="379"/>
      <c r="K626" s="379"/>
      <c r="L626" s="392"/>
    </row>
    <row r="627" spans="3:12" x14ac:dyDescent="0.35">
      <c r="C627" s="635"/>
      <c r="D627" s="96" t="s">
        <v>780</v>
      </c>
      <c r="E627" s="377"/>
      <c r="F627" s="377"/>
      <c r="G627" s="394"/>
      <c r="H627" s="379"/>
      <c r="I627" s="379"/>
      <c r="J627" s="379"/>
      <c r="K627" s="379"/>
      <c r="L627" s="392"/>
    </row>
    <row r="628" spans="3:12" ht="22.5" customHeight="1" x14ac:dyDescent="0.35">
      <c r="C628" s="636" t="s">
        <v>781</v>
      </c>
      <c r="D628" s="415"/>
      <c r="E628" s="377" t="s">
        <v>782</v>
      </c>
      <c r="F628" s="377" t="s">
        <v>783</v>
      </c>
      <c r="G628" s="394">
        <v>1</v>
      </c>
      <c r="H628" s="379">
        <v>1</v>
      </c>
      <c r="I628" s="379">
        <v>1</v>
      </c>
      <c r="J628" s="379">
        <v>1</v>
      </c>
      <c r="K628" s="379">
        <v>1</v>
      </c>
      <c r="L628" s="379" t="s">
        <v>784</v>
      </c>
    </row>
    <row r="629" spans="3:12" ht="33.75" customHeight="1" x14ac:dyDescent="0.35">
      <c r="C629" s="637" t="s">
        <v>785</v>
      </c>
      <c r="D629" s="471"/>
      <c r="E629" s="377"/>
      <c r="F629" s="377"/>
      <c r="G629" s="394"/>
      <c r="H629" s="379"/>
      <c r="I629" s="379"/>
      <c r="J629" s="379"/>
      <c r="K629" s="379"/>
      <c r="L629" s="379"/>
    </row>
    <row r="630" spans="3:12" ht="57.5" customHeight="1" x14ac:dyDescent="0.35">
      <c r="C630" s="183" t="s">
        <v>34</v>
      </c>
      <c r="D630" s="94" t="s">
        <v>786</v>
      </c>
      <c r="E630" s="377"/>
      <c r="F630" s="377"/>
      <c r="G630" s="394"/>
      <c r="H630" s="379"/>
      <c r="I630" s="379"/>
      <c r="J630" s="379"/>
      <c r="K630" s="379"/>
      <c r="L630" s="379"/>
    </row>
    <row r="631" spans="3:12" x14ac:dyDescent="0.35">
      <c r="C631" s="635" t="s">
        <v>194</v>
      </c>
      <c r="D631" s="96" t="s">
        <v>787</v>
      </c>
      <c r="E631" s="377"/>
      <c r="F631" s="377"/>
      <c r="G631" s="394"/>
      <c r="H631" s="379"/>
      <c r="I631" s="379"/>
      <c r="J631" s="379"/>
      <c r="K631" s="379"/>
      <c r="L631" s="379"/>
    </row>
    <row r="632" spans="3:12" x14ac:dyDescent="0.35">
      <c r="C632" s="635"/>
      <c r="D632" s="96" t="s">
        <v>788</v>
      </c>
      <c r="E632" s="377"/>
      <c r="F632" s="377"/>
      <c r="G632" s="394"/>
      <c r="H632" s="379"/>
      <c r="I632" s="379"/>
      <c r="J632" s="379"/>
      <c r="K632" s="379"/>
      <c r="L632" s="379"/>
    </row>
    <row r="633" spans="3:12" x14ac:dyDescent="0.35">
      <c r="C633" s="635"/>
      <c r="D633" s="96" t="s">
        <v>789</v>
      </c>
      <c r="E633" s="377"/>
      <c r="F633" s="377"/>
      <c r="G633" s="394"/>
      <c r="H633" s="379"/>
      <c r="I633" s="379"/>
      <c r="J633" s="379"/>
      <c r="K633" s="379"/>
      <c r="L633" s="379"/>
    </row>
    <row r="634" spans="3:12" x14ac:dyDescent="0.35">
      <c r="C634" s="635"/>
      <c r="D634" s="96" t="s">
        <v>790</v>
      </c>
      <c r="E634" s="377"/>
      <c r="F634" s="377"/>
      <c r="G634" s="394"/>
      <c r="H634" s="379"/>
      <c r="I634" s="379"/>
      <c r="J634" s="379"/>
      <c r="K634" s="379"/>
      <c r="L634" s="379"/>
    </row>
    <row r="635" spans="3:12" ht="21.75" customHeight="1" x14ac:dyDescent="0.35">
      <c r="C635" s="636" t="s">
        <v>791</v>
      </c>
      <c r="D635" s="415"/>
      <c r="E635" s="377" t="s">
        <v>792</v>
      </c>
      <c r="F635" s="377" t="s">
        <v>793</v>
      </c>
      <c r="G635" s="394">
        <v>1</v>
      </c>
      <c r="H635" s="379">
        <v>1</v>
      </c>
      <c r="I635" s="379">
        <v>1</v>
      </c>
      <c r="J635" s="379">
        <v>1</v>
      </c>
      <c r="K635" s="379">
        <v>1</v>
      </c>
      <c r="L635" s="392" t="s">
        <v>784</v>
      </c>
    </row>
    <row r="636" spans="3:12" ht="57" customHeight="1" x14ac:dyDescent="0.35">
      <c r="C636" s="637" t="s">
        <v>794</v>
      </c>
      <c r="D636" s="471"/>
      <c r="E636" s="377"/>
      <c r="F636" s="377"/>
      <c r="G636" s="394"/>
      <c r="H636" s="379"/>
      <c r="I636" s="379"/>
      <c r="J636" s="379"/>
      <c r="K636" s="379"/>
      <c r="L636" s="392"/>
    </row>
    <row r="637" spans="3:12" ht="32.5" customHeight="1" x14ac:dyDescent="0.35">
      <c r="C637" s="183" t="s">
        <v>34</v>
      </c>
      <c r="D637" s="94" t="s">
        <v>795</v>
      </c>
      <c r="E637" s="377"/>
      <c r="F637" s="377"/>
      <c r="G637" s="394"/>
      <c r="H637" s="379"/>
      <c r="I637" s="379"/>
      <c r="J637" s="379"/>
      <c r="K637" s="379"/>
      <c r="L637" s="392"/>
    </row>
    <row r="638" spans="3:12" ht="28" x14ac:dyDescent="0.35">
      <c r="C638" s="635" t="s">
        <v>194</v>
      </c>
      <c r="D638" s="96" t="s">
        <v>796</v>
      </c>
      <c r="E638" s="377"/>
      <c r="F638" s="377"/>
      <c r="G638" s="394"/>
      <c r="H638" s="379"/>
      <c r="I638" s="379"/>
      <c r="J638" s="379"/>
      <c r="K638" s="379"/>
      <c r="L638" s="392"/>
    </row>
    <row r="639" spans="3:12" ht="30" customHeight="1" x14ac:dyDescent="0.35">
      <c r="C639" s="635"/>
      <c r="D639" s="96" t="s">
        <v>797</v>
      </c>
      <c r="E639" s="377"/>
      <c r="F639" s="377"/>
      <c r="G639" s="394"/>
      <c r="H639" s="379"/>
      <c r="I639" s="379"/>
      <c r="J639" s="379"/>
      <c r="K639" s="379"/>
      <c r="L639" s="392"/>
    </row>
    <row r="640" spans="3:12" ht="30" customHeight="1" x14ac:dyDescent="0.35">
      <c r="C640" s="635"/>
      <c r="D640" s="96" t="s">
        <v>798</v>
      </c>
      <c r="E640" s="377"/>
      <c r="F640" s="377"/>
      <c r="G640" s="394"/>
      <c r="H640" s="379"/>
      <c r="I640" s="379"/>
      <c r="J640" s="379"/>
      <c r="K640" s="379"/>
      <c r="L640" s="392"/>
    </row>
    <row r="641" spans="3:12" ht="13" customHeight="1" x14ac:dyDescent="0.35"/>
    <row r="642" spans="3:12" ht="20" x14ac:dyDescent="0.35">
      <c r="C642" s="478" t="s">
        <v>821</v>
      </c>
      <c r="D642" s="478"/>
      <c r="E642" s="478"/>
      <c r="F642" s="478"/>
      <c r="G642" s="478"/>
      <c r="H642" s="478"/>
      <c r="I642" s="478"/>
      <c r="J642" s="478"/>
      <c r="K642" s="478"/>
      <c r="L642" s="478"/>
    </row>
    <row r="643" spans="3:12" ht="6" customHeight="1" x14ac:dyDescent="0.35">
      <c r="D643" s="4"/>
      <c r="E643" s="4"/>
      <c r="L643" s="67"/>
    </row>
    <row r="644" spans="3:12" x14ac:dyDescent="0.35">
      <c r="C644" s="479" t="s">
        <v>4</v>
      </c>
      <c r="D644" s="479"/>
      <c r="E644" s="479"/>
      <c r="F644" s="479"/>
      <c r="G644" s="479"/>
      <c r="H644" s="479"/>
      <c r="I644" s="89"/>
      <c r="J644" s="89"/>
      <c r="K644" s="89"/>
      <c r="L644" s="479" t="s">
        <v>187</v>
      </c>
    </row>
    <row r="645" spans="3:12" ht="27.65" customHeight="1" x14ac:dyDescent="0.35">
      <c r="C645" s="480" t="s">
        <v>6</v>
      </c>
      <c r="D645" s="480"/>
      <c r="E645" s="178" t="s">
        <v>7</v>
      </c>
      <c r="F645" s="178" t="s">
        <v>8</v>
      </c>
      <c r="G645" s="178" t="s">
        <v>9</v>
      </c>
      <c r="H645" s="89" t="s">
        <v>188</v>
      </c>
      <c r="I645" s="89" t="s">
        <v>189</v>
      </c>
      <c r="J645" s="89" t="s">
        <v>190</v>
      </c>
      <c r="K645" s="89" t="s">
        <v>191</v>
      </c>
      <c r="L645" s="479"/>
    </row>
    <row r="646" spans="3:12" x14ac:dyDescent="0.35">
      <c r="C646" s="415" t="s">
        <v>822</v>
      </c>
      <c r="D646" s="415"/>
      <c r="E646" s="377" t="s">
        <v>823</v>
      </c>
      <c r="F646" s="527" t="s">
        <v>824</v>
      </c>
      <c r="G646" s="473">
        <v>1</v>
      </c>
      <c r="H646" s="392">
        <v>1</v>
      </c>
      <c r="I646" s="392">
        <v>1</v>
      </c>
      <c r="J646" s="392">
        <v>1</v>
      </c>
      <c r="K646" s="392">
        <v>1</v>
      </c>
      <c r="L646" s="501" t="s">
        <v>825</v>
      </c>
    </row>
    <row r="647" spans="3:12" ht="55.5" customHeight="1" x14ac:dyDescent="0.35">
      <c r="C647" s="471" t="s">
        <v>826</v>
      </c>
      <c r="D647" s="471"/>
      <c r="E647" s="377"/>
      <c r="F647" s="416"/>
      <c r="G647" s="473"/>
      <c r="H647" s="392"/>
      <c r="I647" s="392"/>
      <c r="J647" s="392"/>
      <c r="K647" s="392"/>
      <c r="L647" s="501"/>
    </row>
    <row r="648" spans="3:12" ht="34.5" customHeight="1" x14ac:dyDescent="0.35">
      <c r="C648" s="93" t="s">
        <v>827</v>
      </c>
      <c r="D648" s="94" t="s">
        <v>828</v>
      </c>
      <c r="E648" s="377"/>
      <c r="F648" s="416"/>
      <c r="G648" s="473"/>
      <c r="H648" s="392"/>
      <c r="I648" s="392"/>
      <c r="J648" s="392"/>
      <c r="K648" s="392"/>
      <c r="L648" s="501"/>
    </row>
    <row r="649" spans="3:12" x14ac:dyDescent="0.35">
      <c r="C649" s="496" t="s">
        <v>194</v>
      </c>
      <c r="D649" s="96" t="s">
        <v>829</v>
      </c>
      <c r="E649" s="377"/>
      <c r="F649" s="416"/>
      <c r="G649" s="473"/>
      <c r="H649" s="392"/>
      <c r="I649" s="392"/>
      <c r="J649" s="392"/>
      <c r="K649" s="392"/>
      <c r="L649" s="501"/>
    </row>
    <row r="650" spans="3:12" x14ac:dyDescent="0.35">
      <c r="C650" s="496"/>
      <c r="D650" s="92" t="s">
        <v>830</v>
      </c>
      <c r="E650" s="377" t="s">
        <v>831</v>
      </c>
      <c r="F650" s="377" t="s">
        <v>832</v>
      </c>
      <c r="G650" s="529">
        <v>1</v>
      </c>
      <c r="H650" s="528">
        <v>1</v>
      </c>
      <c r="I650" s="508">
        <v>0</v>
      </c>
      <c r="J650" s="508">
        <v>0</v>
      </c>
      <c r="K650" s="508">
        <v>0</v>
      </c>
      <c r="L650" s="501"/>
    </row>
    <row r="651" spans="3:12" x14ac:dyDescent="0.35">
      <c r="C651" s="496"/>
      <c r="D651" s="92" t="s">
        <v>833</v>
      </c>
      <c r="E651" s="377"/>
      <c r="F651" s="377"/>
      <c r="G651" s="529"/>
      <c r="H651" s="528"/>
      <c r="I651" s="508"/>
      <c r="J651" s="508"/>
      <c r="K651" s="508"/>
      <c r="L651" s="501"/>
    </row>
    <row r="652" spans="3:12" x14ac:dyDescent="0.35">
      <c r="C652" s="496"/>
      <c r="D652" s="92" t="s">
        <v>834</v>
      </c>
      <c r="E652" s="377" t="s">
        <v>835</v>
      </c>
      <c r="F652" s="377" t="s">
        <v>836</v>
      </c>
      <c r="G652" s="529">
        <v>1</v>
      </c>
      <c r="H652" s="528">
        <v>0.97</v>
      </c>
      <c r="I652" s="528">
        <v>1</v>
      </c>
      <c r="J652" s="528">
        <v>1</v>
      </c>
      <c r="K652" s="528">
        <v>1</v>
      </c>
      <c r="L652" s="501"/>
    </row>
    <row r="653" spans="3:12" x14ac:dyDescent="0.35">
      <c r="C653" s="496"/>
      <c r="D653" s="92" t="s">
        <v>837</v>
      </c>
      <c r="E653" s="377"/>
      <c r="F653" s="377"/>
      <c r="G653" s="529"/>
      <c r="H653" s="528"/>
      <c r="I653" s="528"/>
      <c r="J653" s="528"/>
      <c r="K653" s="528"/>
      <c r="L653" s="501"/>
    </row>
    <row r="654" spans="3:12" ht="25.5" customHeight="1" x14ac:dyDescent="0.35">
      <c r="C654" s="415" t="s">
        <v>838</v>
      </c>
      <c r="D654" s="415"/>
      <c r="E654" s="377" t="s">
        <v>839</v>
      </c>
      <c r="F654" s="416" t="s">
        <v>840</v>
      </c>
      <c r="G654" s="394">
        <v>1</v>
      </c>
      <c r="H654" s="379">
        <v>1</v>
      </c>
      <c r="I654" s="379">
        <v>1</v>
      </c>
      <c r="J654" s="379">
        <v>1</v>
      </c>
      <c r="K654" s="379">
        <v>1</v>
      </c>
      <c r="L654" s="501" t="s">
        <v>841</v>
      </c>
    </row>
    <row r="655" spans="3:12" ht="66" customHeight="1" x14ac:dyDescent="0.35">
      <c r="C655" s="471" t="s">
        <v>842</v>
      </c>
      <c r="D655" s="471"/>
      <c r="E655" s="377"/>
      <c r="F655" s="416"/>
      <c r="G655" s="417"/>
      <c r="H655" s="395"/>
      <c r="I655" s="395"/>
      <c r="J655" s="395"/>
      <c r="K655" s="395"/>
      <c r="L655" s="501"/>
    </row>
    <row r="656" spans="3:12" ht="37.5" customHeight="1" x14ac:dyDescent="0.35">
      <c r="C656" s="93" t="s">
        <v>827</v>
      </c>
      <c r="D656" s="94" t="s">
        <v>843</v>
      </c>
      <c r="E656" s="377"/>
      <c r="F656" s="416"/>
      <c r="G656" s="417"/>
      <c r="H656" s="395"/>
      <c r="I656" s="395"/>
      <c r="J656" s="395"/>
      <c r="K656" s="395"/>
      <c r="L656" s="501"/>
    </row>
    <row r="657" spans="3:12" ht="21" customHeight="1" x14ac:dyDescent="0.35">
      <c r="C657" s="496" t="s">
        <v>194</v>
      </c>
      <c r="D657" s="96" t="s">
        <v>844</v>
      </c>
      <c r="E657" s="377"/>
      <c r="F657" s="416"/>
      <c r="G657" s="417"/>
      <c r="H657" s="395"/>
      <c r="I657" s="395"/>
      <c r="J657" s="395"/>
      <c r="K657" s="395"/>
      <c r="L657" s="501"/>
    </row>
    <row r="658" spans="3:12" ht="32.5" customHeight="1" x14ac:dyDescent="0.35">
      <c r="C658" s="496"/>
      <c r="D658" s="96" t="s">
        <v>845</v>
      </c>
      <c r="E658" s="377"/>
      <c r="F658" s="416"/>
      <c r="G658" s="417"/>
      <c r="H658" s="395"/>
      <c r="I658" s="395"/>
      <c r="J658" s="395"/>
      <c r="K658" s="395"/>
      <c r="L658" s="501"/>
    </row>
    <row r="659" spans="3:12" ht="21" customHeight="1" x14ac:dyDescent="0.35">
      <c r="C659" s="496"/>
      <c r="D659" s="96" t="s">
        <v>846</v>
      </c>
      <c r="E659" s="377"/>
      <c r="F659" s="416"/>
      <c r="G659" s="417"/>
      <c r="H659" s="395"/>
      <c r="I659" s="395"/>
      <c r="J659" s="395"/>
      <c r="K659" s="395"/>
      <c r="L659" s="501"/>
    </row>
    <row r="660" spans="3:12" ht="29.5" customHeight="1" x14ac:dyDescent="0.35">
      <c r="C660" s="415" t="s">
        <v>847</v>
      </c>
      <c r="D660" s="415"/>
      <c r="E660" s="507" t="s">
        <v>848</v>
      </c>
      <c r="F660" s="527" t="s">
        <v>849</v>
      </c>
      <c r="G660" s="394">
        <v>0.8</v>
      </c>
      <c r="H660" s="508">
        <v>0</v>
      </c>
      <c r="I660" s="379">
        <v>0.8</v>
      </c>
      <c r="J660" s="379">
        <v>0.8</v>
      </c>
      <c r="K660" s="379">
        <v>0.8</v>
      </c>
      <c r="L660" s="501" t="s">
        <v>841</v>
      </c>
    </row>
    <row r="661" spans="3:12" ht="47.25" customHeight="1" x14ac:dyDescent="0.35">
      <c r="C661" s="471" t="s">
        <v>850</v>
      </c>
      <c r="D661" s="471"/>
      <c r="E661" s="507"/>
      <c r="F661" s="527"/>
      <c r="G661" s="394"/>
      <c r="H661" s="508"/>
      <c r="I661" s="379"/>
      <c r="J661" s="379"/>
      <c r="K661" s="379"/>
      <c r="L661" s="501"/>
    </row>
    <row r="662" spans="3:12" ht="37.5" customHeight="1" x14ac:dyDescent="0.35">
      <c r="C662" s="93" t="s">
        <v>827</v>
      </c>
      <c r="D662" s="94" t="s">
        <v>851</v>
      </c>
      <c r="E662" s="507" t="s">
        <v>852</v>
      </c>
      <c r="F662" s="527"/>
      <c r="G662" s="394">
        <v>1</v>
      </c>
      <c r="H662" s="379">
        <v>1</v>
      </c>
      <c r="I662" s="379">
        <v>1</v>
      </c>
      <c r="J662" s="379">
        <v>1</v>
      </c>
      <c r="K662" s="379">
        <v>1</v>
      </c>
      <c r="L662" s="501"/>
    </row>
    <row r="663" spans="3:12" ht="23.25" customHeight="1" x14ac:dyDescent="0.35">
      <c r="C663" s="496" t="s">
        <v>194</v>
      </c>
      <c r="D663" s="96" t="s">
        <v>853</v>
      </c>
      <c r="E663" s="507"/>
      <c r="F663" s="527"/>
      <c r="G663" s="394"/>
      <c r="H663" s="379"/>
      <c r="I663" s="379"/>
      <c r="J663" s="379"/>
      <c r="K663" s="379"/>
      <c r="L663" s="501"/>
    </row>
    <row r="664" spans="3:12" ht="23.25" customHeight="1" x14ac:dyDescent="0.35">
      <c r="C664" s="496"/>
      <c r="D664" s="96" t="s">
        <v>854</v>
      </c>
      <c r="E664" s="507" t="s">
        <v>855</v>
      </c>
      <c r="F664" s="527"/>
      <c r="G664" s="394">
        <v>0.8</v>
      </c>
      <c r="H664" s="508">
        <v>0</v>
      </c>
      <c r="I664" s="379">
        <v>0.8</v>
      </c>
      <c r="J664" s="379">
        <v>0.8</v>
      </c>
      <c r="K664" s="379">
        <v>0.8</v>
      </c>
      <c r="L664" s="501"/>
    </row>
    <row r="665" spans="3:12" ht="35" customHeight="1" x14ac:dyDescent="0.35">
      <c r="C665" s="496"/>
      <c r="D665" s="96" t="s">
        <v>856</v>
      </c>
      <c r="E665" s="507"/>
      <c r="F665" s="527"/>
      <c r="G665" s="394"/>
      <c r="H665" s="508"/>
      <c r="I665" s="379"/>
      <c r="J665" s="379"/>
      <c r="K665" s="379"/>
      <c r="L665" s="501"/>
    </row>
    <row r="666" spans="3:12" ht="29.5" customHeight="1" x14ac:dyDescent="0.35">
      <c r="C666" s="415" t="s">
        <v>857</v>
      </c>
      <c r="D666" s="415"/>
      <c r="E666" s="377" t="s">
        <v>858</v>
      </c>
      <c r="F666" s="416" t="s">
        <v>859</v>
      </c>
      <c r="G666" s="394">
        <v>0.9</v>
      </c>
      <c r="H666" s="379">
        <v>1</v>
      </c>
      <c r="I666" s="379">
        <v>0.9</v>
      </c>
      <c r="J666" s="379">
        <v>0.9</v>
      </c>
      <c r="K666" s="379">
        <v>0.9</v>
      </c>
      <c r="L666" s="501" t="s">
        <v>841</v>
      </c>
    </row>
    <row r="667" spans="3:12" ht="52.5" customHeight="1" x14ac:dyDescent="0.35">
      <c r="C667" s="471" t="s">
        <v>860</v>
      </c>
      <c r="D667" s="471"/>
      <c r="E667" s="377"/>
      <c r="F667" s="416"/>
      <c r="G667" s="394"/>
      <c r="H667" s="379"/>
      <c r="I667" s="379"/>
      <c r="J667" s="379"/>
      <c r="K667" s="379"/>
      <c r="L667" s="501"/>
    </row>
    <row r="668" spans="3:12" ht="31.5" customHeight="1" x14ac:dyDescent="0.35">
      <c r="C668" s="93" t="s">
        <v>827</v>
      </c>
      <c r="D668" s="94" t="s">
        <v>861</v>
      </c>
      <c r="E668" s="377" t="s">
        <v>862</v>
      </c>
      <c r="F668" s="416" t="s">
        <v>859</v>
      </c>
      <c r="G668" s="394">
        <v>1</v>
      </c>
      <c r="H668" s="500">
        <v>0</v>
      </c>
      <c r="I668" s="379">
        <v>1</v>
      </c>
      <c r="J668" s="379">
        <v>1</v>
      </c>
      <c r="K668" s="379">
        <v>1</v>
      </c>
      <c r="L668" s="501"/>
    </row>
    <row r="669" spans="3:12" ht="24" customHeight="1" x14ac:dyDescent="0.35">
      <c r="C669" s="496" t="s">
        <v>194</v>
      </c>
      <c r="D669" s="96" t="s">
        <v>863</v>
      </c>
      <c r="E669" s="377"/>
      <c r="F669" s="416"/>
      <c r="G669" s="394"/>
      <c r="H669" s="500"/>
      <c r="I669" s="379"/>
      <c r="J669" s="379"/>
      <c r="K669" s="379"/>
      <c r="L669" s="501"/>
    </row>
    <row r="670" spans="3:12" ht="24" customHeight="1" x14ac:dyDescent="0.35">
      <c r="C670" s="496"/>
      <c r="D670" s="96" t="s">
        <v>864</v>
      </c>
      <c r="E670" s="377"/>
      <c r="F670" s="416"/>
      <c r="G670" s="394"/>
      <c r="H670" s="500"/>
      <c r="I670" s="379"/>
      <c r="J670" s="379"/>
      <c r="K670" s="379"/>
      <c r="L670" s="501"/>
    </row>
    <row r="671" spans="3:12" ht="24" customHeight="1" x14ac:dyDescent="0.35">
      <c r="C671" s="496"/>
      <c r="D671" s="96" t="s">
        <v>865</v>
      </c>
      <c r="E671" s="377" t="s">
        <v>866</v>
      </c>
      <c r="F671" s="416" t="s">
        <v>859</v>
      </c>
      <c r="G671" s="394">
        <v>1</v>
      </c>
      <c r="H671" s="500">
        <v>0</v>
      </c>
      <c r="I671" s="379">
        <v>1</v>
      </c>
      <c r="J671" s="379">
        <v>1</v>
      </c>
      <c r="K671" s="379">
        <v>1</v>
      </c>
      <c r="L671" s="501"/>
    </row>
    <row r="672" spans="3:12" ht="24" customHeight="1" x14ac:dyDescent="0.35">
      <c r="C672" s="496"/>
      <c r="D672" s="96" t="s">
        <v>867</v>
      </c>
      <c r="E672" s="377"/>
      <c r="F672" s="416"/>
      <c r="G672" s="394"/>
      <c r="H672" s="500"/>
      <c r="I672" s="379"/>
      <c r="J672" s="379"/>
      <c r="K672" s="379"/>
      <c r="L672" s="501"/>
    </row>
    <row r="673" spans="3:12" ht="24" customHeight="1" x14ac:dyDescent="0.35">
      <c r="C673" s="496"/>
      <c r="D673" s="96" t="s">
        <v>868</v>
      </c>
      <c r="E673" s="377" t="s">
        <v>869</v>
      </c>
      <c r="F673" s="416" t="s">
        <v>859</v>
      </c>
      <c r="G673" s="394">
        <v>1</v>
      </c>
      <c r="H673" s="500">
        <v>0</v>
      </c>
      <c r="I673" s="379">
        <v>1</v>
      </c>
      <c r="J673" s="379">
        <v>1</v>
      </c>
      <c r="K673" s="379">
        <v>1</v>
      </c>
      <c r="L673" s="501"/>
    </row>
    <row r="674" spans="3:12" ht="24" customHeight="1" x14ac:dyDescent="0.35">
      <c r="C674" s="496"/>
      <c r="D674" s="96" t="s">
        <v>870</v>
      </c>
      <c r="E674" s="377"/>
      <c r="F674" s="416"/>
      <c r="G674" s="394"/>
      <c r="H674" s="500"/>
      <c r="I674" s="379"/>
      <c r="J674" s="379"/>
      <c r="K674" s="379"/>
      <c r="L674" s="501"/>
    </row>
    <row r="675" spans="3:12" ht="21.75" customHeight="1" x14ac:dyDescent="0.35">
      <c r="C675" s="415" t="s">
        <v>871</v>
      </c>
      <c r="D675" s="415"/>
      <c r="E675" s="377" t="s">
        <v>872</v>
      </c>
      <c r="F675" s="377" t="s">
        <v>873</v>
      </c>
      <c r="G675" s="394">
        <v>1</v>
      </c>
      <c r="H675" s="379">
        <v>1</v>
      </c>
      <c r="I675" s="379">
        <v>1</v>
      </c>
      <c r="J675" s="379">
        <v>1</v>
      </c>
      <c r="K675" s="379">
        <v>1</v>
      </c>
      <c r="L675" s="501" t="s">
        <v>874</v>
      </c>
    </row>
    <row r="676" spans="3:12" ht="31" customHeight="1" x14ac:dyDescent="0.35">
      <c r="C676" s="471" t="s">
        <v>875</v>
      </c>
      <c r="D676" s="471"/>
      <c r="E676" s="377"/>
      <c r="F676" s="377"/>
      <c r="G676" s="394"/>
      <c r="H676" s="379"/>
      <c r="I676" s="379"/>
      <c r="J676" s="379"/>
      <c r="K676" s="379"/>
      <c r="L676" s="501"/>
    </row>
    <row r="677" spans="3:12" ht="38.5" customHeight="1" x14ac:dyDescent="0.35">
      <c r="C677" s="93" t="s">
        <v>827</v>
      </c>
      <c r="D677" s="94" t="s">
        <v>876</v>
      </c>
      <c r="E677" s="377"/>
      <c r="F677" s="377"/>
      <c r="G677" s="394"/>
      <c r="H677" s="379"/>
      <c r="I677" s="379"/>
      <c r="J677" s="379"/>
      <c r="K677" s="379"/>
      <c r="L677" s="501"/>
    </row>
    <row r="678" spans="3:12" ht="23.25" customHeight="1" x14ac:dyDescent="0.35">
      <c r="C678" s="496" t="s">
        <v>194</v>
      </c>
      <c r="D678" s="96" t="s">
        <v>877</v>
      </c>
      <c r="E678" s="377"/>
      <c r="F678" s="377"/>
      <c r="G678" s="394"/>
      <c r="H678" s="379"/>
      <c r="I678" s="379"/>
      <c r="J678" s="379"/>
      <c r="K678" s="379"/>
      <c r="L678" s="501"/>
    </row>
    <row r="679" spans="3:12" ht="23.25" customHeight="1" x14ac:dyDescent="0.35">
      <c r="C679" s="496"/>
      <c r="D679" s="96" t="s">
        <v>878</v>
      </c>
      <c r="E679" s="377"/>
      <c r="F679" s="377"/>
      <c r="G679" s="394"/>
      <c r="H679" s="379"/>
      <c r="I679" s="379"/>
      <c r="J679" s="379"/>
      <c r="K679" s="379"/>
      <c r="L679" s="501"/>
    </row>
    <row r="680" spans="3:12" ht="23.25" customHeight="1" x14ac:dyDescent="0.35">
      <c r="C680" s="496"/>
      <c r="D680" s="96" t="s">
        <v>879</v>
      </c>
      <c r="E680" s="377"/>
      <c r="F680" s="377"/>
      <c r="G680" s="394"/>
      <c r="H680" s="379"/>
      <c r="I680" s="379"/>
      <c r="J680" s="379"/>
      <c r="K680" s="379"/>
      <c r="L680" s="501"/>
    </row>
    <row r="681" spans="3:12" ht="23.25" customHeight="1" x14ac:dyDescent="0.35">
      <c r="C681" s="496"/>
      <c r="D681" s="96" t="s">
        <v>880</v>
      </c>
      <c r="E681" s="377"/>
      <c r="F681" s="377"/>
      <c r="G681" s="394"/>
      <c r="H681" s="379"/>
      <c r="I681" s="379"/>
      <c r="J681" s="379"/>
      <c r="K681" s="379"/>
      <c r="L681" s="501"/>
    </row>
    <row r="682" spans="3:12" ht="21" customHeight="1" x14ac:dyDescent="0.35">
      <c r="C682" s="415" t="s">
        <v>881</v>
      </c>
      <c r="D682" s="415"/>
      <c r="E682" s="377" t="s">
        <v>882</v>
      </c>
      <c r="F682" s="416" t="s">
        <v>883</v>
      </c>
      <c r="G682" s="473">
        <v>1</v>
      </c>
      <c r="H682" s="392">
        <v>1</v>
      </c>
      <c r="I682" s="392">
        <v>1</v>
      </c>
      <c r="J682" s="392">
        <v>1</v>
      </c>
      <c r="K682" s="392">
        <v>1</v>
      </c>
      <c r="L682" s="501" t="s">
        <v>874</v>
      </c>
    </row>
    <row r="683" spans="3:12" ht="31.5" customHeight="1" x14ac:dyDescent="0.35">
      <c r="C683" s="471" t="s">
        <v>884</v>
      </c>
      <c r="D683" s="471"/>
      <c r="E683" s="377"/>
      <c r="F683" s="416"/>
      <c r="G683" s="473"/>
      <c r="H683" s="392"/>
      <c r="I683" s="392"/>
      <c r="J683" s="392"/>
      <c r="K683" s="392"/>
      <c r="L683" s="501"/>
    </row>
    <row r="684" spans="3:12" ht="36" customHeight="1" x14ac:dyDescent="0.35">
      <c r="C684" s="93" t="s">
        <v>827</v>
      </c>
      <c r="D684" s="94" t="s">
        <v>885</v>
      </c>
      <c r="E684" s="377"/>
      <c r="F684" s="416"/>
      <c r="G684" s="473"/>
      <c r="H684" s="392"/>
      <c r="I684" s="392"/>
      <c r="J684" s="392"/>
      <c r="K684" s="392"/>
      <c r="L684" s="501"/>
    </row>
    <row r="685" spans="3:12" ht="34.5" customHeight="1" x14ac:dyDescent="0.35">
      <c r="C685" s="496" t="s">
        <v>194</v>
      </c>
      <c r="D685" s="96" t="s">
        <v>886</v>
      </c>
      <c r="E685" s="377" t="s">
        <v>887</v>
      </c>
      <c r="F685" s="416" t="s">
        <v>888</v>
      </c>
      <c r="G685" s="473">
        <v>1</v>
      </c>
      <c r="H685" s="506">
        <v>0</v>
      </c>
      <c r="I685" s="506">
        <v>0</v>
      </c>
      <c r="J685" s="506">
        <v>0</v>
      </c>
      <c r="K685" s="392">
        <v>1</v>
      </c>
      <c r="L685" s="501"/>
    </row>
    <row r="686" spans="3:12" ht="19.5" customHeight="1" x14ac:dyDescent="0.35">
      <c r="C686" s="496"/>
      <c r="D686" s="96" t="s">
        <v>889</v>
      </c>
      <c r="E686" s="377"/>
      <c r="F686" s="416"/>
      <c r="G686" s="473"/>
      <c r="H686" s="506"/>
      <c r="I686" s="506"/>
      <c r="J686" s="506"/>
      <c r="K686" s="392"/>
      <c r="L686" s="501"/>
    </row>
    <row r="687" spans="3:12" ht="19.5" customHeight="1" x14ac:dyDescent="0.35">
      <c r="C687" s="496"/>
      <c r="D687" s="96" t="s">
        <v>890</v>
      </c>
      <c r="E687" s="377"/>
      <c r="F687" s="416"/>
      <c r="G687" s="473"/>
      <c r="H687" s="506"/>
      <c r="I687" s="506"/>
      <c r="J687" s="506"/>
      <c r="K687" s="392"/>
      <c r="L687" s="501"/>
    </row>
    <row r="688" spans="3:12" ht="19.5" customHeight="1" x14ac:dyDescent="0.35">
      <c r="C688" s="496"/>
      <c r="D688" s="96" t="s">
        <v>891</v>
      </c>
      <c r="E688" s="377" t="s">
        <v>892</v>
      </c>
      <c r="F688" s="416" t="s">
        <v>893</v>
      </c>
      <c r="G688" s="473">
        <v>1</v>
      </c>
      <c r="H688" s="506">
        <v>0</v>
      </c>
      <c r="I688" s="506">
        <v>0</v>
      </c>
      <c r="J688" s="392">
        <v>1</v>
      </c>
      <c r="K688" s="506">
        <v>0</v>
      </c>
      <c r="L688" s="501"/>
    </row>
    <row r="689" spans="3:12" ht="19.5" customHeight="1" x14ac:dyDescent="0.35">
      <c r="C689" s="496"/>
      <c r="D689" s="96" t="s">
        <v>894</v>
      </c>
      <c r="E689" s="377"/>
      <c r="F689" s="416"/>
      <c r="G689" s="473"/>
      <c r="H689" s="506"/>
      <c r="I689" s="506"/>
      <c r="J689" s="392"/>
      <c r="K689" s="506"/>
      <c r="L689" s="501"/>
    </row>
    <row r="690" spans="3:12" ht="19.5" customHeight="1" x14ac:dyDescent="0.35">
      <c r="C690" s="496"/>
      <c r="D690" s="96" t="s">
        <v>895</v>
      </c>
      <c r="E690" s="377"/>
      <c r="F690" s="416"/>
      <c r="G690" s="473"/>
      <c r="H690" s="506"/>
      <c r="I690" s="506"/>
      <c r="J690" s="392"/>
      <c r="K690" s="506"/>
      <c r="L690" s="501"/>
    </row>
    <row r="691" spans="3:12" ht="34" customHeight="1" x14ac:dyDescent="0.35">
      <c r="C691" s="415" t="s">
        <v>896</v>
      </c>
      <c r="D691" s="415"/>
      <c r="E691" s="377" t="s">
        <v>897</v>
      </c>
      <c r="F691" s="416" t="s">
        <v>898</v>
      </c>
      <c r="G691" s="394">
        <v>1</v>
      </c>
      <c r="H691" s="379">
        <v>1</v>
      </c>
      <c r="I691" s="379">
        <v>1</v>
      </c>
      <c r="J691" s="379">
        <v>1</v>
      </c>
      <c r="K691" s="379">
        <v>1</v>
      </c>
      <c r="L691" s="501" t="s">
        <v>874</v>
      </c>
    </row>
    <row r="692" spans="3:12" ht="51" customHeight="1" x14ac:dyDescent="0.35">
      <c r="C692" s="471" t="s">
        <v>899</v>
      </c>
      <c r="D692" s="471"/>
      <c r="E692" s="377"/>
      <c r="F692" s="416"/>
      <c r="G692" s="417"/>
      <c r="H692" s="379"/>
      <c r="I692" s="379"/>
      <c r="J692" s="379"/>
      <c r="K692" s="379"/>
      <c r="L692" s="501"/>
    </row>
    <row r="693" spans="3:12" ht="48" customHeight="1" x14ac:dyDescent="0.35">
      <c r="C693" s="93" t="s">
        <v>827</v>
      </c>
      <c r="D693" s="94" t="s">
        <v>900</v>
      </c>
      <c r="E693" s="377"/>
      <c r="F693" s="416"/>
      <c r="G693" s="417"/>
      <c r="H693" s="379"/>
      <c r="I693" s="379"/>
      <c r="J693" s="379"/>
      <c r="K693" s="379"/>
      <c r="L693" s="501"/>
    </row>
    <row r="694" spans="3:12" ht="21.75" customHeight="1" x14ac:dyDescent="0.35">
      <c r="C694" s="496" t="s">
        <v>194</v>
      </c>
      <c r="D694" s="96" t="s">
        <v>901</v>
      </c>
      <c r="E694" s="377"/>
      <c r="F694" s="416"/>
      <c r="G694" s="417"/>
      <c r="H694" s="379"/>
      <c r="I694" s="379"/>
      <c r="J694" s="379"/>
      <c r="K694" s="379"/>
      <c r="L694" s="501"/>
    </row>
    <row r="695" spans="3:12" ht="21.75" customHeight="1" x14ac:dyDescent="0.35">
      <c r="C695" s="496"/>
      <c r="D695" s="96" t="s">
        <v>902</v>
      </c>
      <c r="E695" s="377"/>
      <c r="F695" s="416"/>
      <c r="G695" s="417"/>
      <c r="H695" s="379"/>
      <c r="I695" s="379"/>
      <c r="J695" s="379"/>
      <c r="K695" s="379"/>
      <c r="L695" s="501"/>
    </row>
    <row r="696" spans="3:12" ht="21.75" customHeight="1" x14ac:dyDescent="0.35">
      <c r="C696" s="496"/>
      <c r="D696" s="96" t="s">
        <v>903</v>
      </c>
      <c r="E696" s="377"/>
      <c r="F696" s="416"/>
      <c r="G696" s="417"/>
      <c r="H696" s="379"/>
      <c r="I696" s="379"/>
      <c r="J696" s="379"/>
      <c r="K696" s="379"/>
      <c r="L696" s="501"/>
    </row>
    <row r="697" spans="3:12" ht="29.5" customHeight="1" x14ac:dyDescent="0.35">
      <c r="C697" s="415" t="s">
        <v>904</v>
      </c>
      <c r="D697" s="415"/>
      <c r="E697" s="377" t="s">
        <v>905</v>
      </c>
      <c r="F697" s="505" t="s">
        <v>906</v>
      </c>
      <c r="G697" s="394">
        <v>1</v>
      </c>
      <c r="H697" s="379">
        <v>1</v>
      </c>
      <c r="I697" s="379">
        <v>1</v>
      </c>
      <c r="J697" s="379">
        <v>1</v>
      </c>
      <c r="K697" s="379">
        <v>1</v>
      </c>
      <c r="L697" s="501" t="s">
        <v>874</v>
      </c>
    </row>
    <row r="698" spans="3:12" ht="39" customHeight="1" x14ac:dyDescent="0.35">
      <c r="C698" s="471" t="s">
        <v>907</v>
      </c>
      <c r="D698" s="471"/>
      <c r="E698" s="377"/>
      <c r="F698" s="505"/>
      <c r="G698" s="394"/>
      <c r="H698" s="379"/>
      <c r="I698" s="379"/>
      <c r="J698" s="379"/>
      <c r="K698" s="379"/>
      <c r="L698" s="501"/>
    </row>
    <row r="699" spans="3:12" ht="46" customHeight="1" x14ac:dyDescent="0.35">
      <c r="C699" s="93" t="s">
        <v>827</v>
      </c>
      <c r="D699" s="94" t="s">
        <v>908</v>
      </c>
      <c r="E699" s="377" t="s">
        <v>909</v>
      </c>
      <c r="F699" s="416" t="s">
        <v>910</v>
      </c>
      <c r="G699" s="394">
        <v>1</v>
      </c>
      <c r="H699" s="500">
        <v>0</v>
      </c>
      <c r="I699" s="379">
        <v>1</v>
      </c>
      <c r="J699" s="379">
        <v>1</v>
      </c>
      <c r="K699" s="379">
        <v>1</v>
      </c>
      <c r="L699" s="501"/>
    </row>
    <row r="700" spans="3:12" ht="21.75" customHeight="1" x14ac:dyDescent="0.35">
      <c r="C700" s="496" t="s">
        <v>194</v>
      </c>
      <c r="D700" s="96" t="s">
        <v>911</v>
      </c>
      <c r="E700" s="377"/>
      <c r="F700" s="416"/>
      <c r="G700" s="394"/>
      <c r="H700" s="500"/>
      <c r="I700" s="379"/>
      <c r="J700" s="379"/>
      <c r="K700" s="379"/>
      <c r="L700" s="501"/>
    </row>
    <row r="701" spans="3:12" ht="21.75" customHeight="1" x14ac:dyDescent="0.35">
      <c r="C701" s="496"/>
      <c r="D701" s="96" t="s">
        <v>912</v>
      </c>
      <c r="E701" s="377"/>
      <c r="F701" s="416"/>
      <c r="G701" s="394"/>
      <c r="H701" s="500"/>
      <c r="I701" s="379"/>
      <c r="J701" s="379"/>
      <c r="K701" s="379"/>
      <c r="L701" s="501"/>
    </row>
    <row r="702" spans="3:12" ht="21.75" customHeight="1" x14ac:dyDescent="0.35">
      <c r="C702" s="496"/>
      <c r="D702" s="96" t="s">
        <v>913</v>
      </c>
      <c r="E702" s="377"/>
      <c r="F702" s="416"/>
      <c r="G702" s="394"/>
      <c r="H702" s="500"/>
      <c r="I702" s="379"/>
      <c r="J702" s="379"/>
      <c r="K702" s="379"/>
      <c r="L702" s="501"/>
    </row>
    <row r="703" spans="3:12" ht="21.75" customHeight="1" x14ac:dyDescent="0.35">
      <c r="C703" s="496"/>
      <c r="D703" s="96" t="s">
        <v>914</v>
      </c>
      <c r="E703" s="377"/>
      <c r="F703" s="416"/>
      <c r="G703" s="394"/>
      <c r="H703" s="500"/>
      <c r="I703" s="379"/>
      <c r="J703" s="379"/>
      <c r="K703" s="379"/>
      <c r="L703" s="501"/>
    </row>
    <row r="704" spans="3:12" ht="21.75" customHeight="1" x14ac:dyDescent="0.35">
      <c r="C704" s="496"/>
      <c r="D704" s="96" t="s">
        <v>915</v>
      </c>
      <c r="E704" s="377"/>
      <c r="F704" s="416"/>
      <c r="G704" s="394"/>
      <c r="H704" s="500"/>
      <c r="I704" s="379"/>
      <c r="J704" s="379"/>
      <c r="K704" s="379"/>
      <c r="L704" s="501"/>
    </row>
    <row r="705" spans="3:12" ht="21" customHeight="1" x14ac:dyDescent="0.35">
      <c r="C705" s="415" t="s">
        <v>916</v>
      </c>
      <c r="D705" s="415"/>
      <c r="E705" s="377" t="s">
        <v>917</v>
      </c>
      <c r="F705" s="416" t="s">
        <v>906</v>
      </c>
      <c r="G705" s="394">
        <v>1</v>
      </c>
      <c r="H705" s="500">
        <v>0</v>
      </c>
      <c r="I705" s="379">
        <v>1</v>
      </c>
      <c r="J705" s="379">
        <v>1</v>
      </c>
      <c r="K705" s="379">
        <v>1</v>
      </c>
      <c r="L705" s="501" t="s">
        <v>874</v>
      </c>
    </row>
    <row r="706" spans="3:12" ht="46" customHeight="1" x14ac:dyDescent="0.35">
      <c r="C706" s="471" t="s">
        <v>918</v>
      </c>
      <c r="D706" s="471"/>
      <c r="E706" s="377"/>
      <c r="F706" s="416"/>
      <c r="G706" s="394"/>
      <c r="H706" s="500"/>
      <c r="I706" s="379"/>
      <c r="J706" s="379"/>
      <c r="K706" s="379"/>
      <c r="L706" s="501"/>
    </row>
    <row r="707" spans="3:12" ht="27" customHeight="1" x14ac:dyDescent="0.35">
      <c r="C707" s="93" t="s">
        <v>827</v>
      </c>
      <c r="D707" s="94" t="s">
        <v>919</v>
      </c>
      <c r="E707" s="377"/>
      <c r="F707" s="416"/>
      <c r="G707" s="394"/>
      <c r="H707" s="500"/>
      <c r="I707" s="379"/>
      <c r="J707" s="379"/>
      <c r="K707" s="379"/>
      <c r="L707" s="501"/>
    </row>
    <row r="708" spans="3:12" ht="22.5" customHeight="1" x14ac:dyDescent="0.35">
      <c r="C708" s="496" t="s">
        <v>194</v>
      </c>
      <c r="D708" s="96" t="s">
        <v>920</v>
      </c>
      <c r="E708" s="377" t="s">
        <v>921</v>
      </c>
      <c r="F708" s="416" t="s">
        <v>922</v>
      </c>
      <c r="G708" s="502">
        <v>1</v>
      </c>
      <c r="H708" s="379">
        <v>1</v>
      </c>
      <c r="I708" s="379">
        <v>1</v>
      </c>
      <c r="J708" s="379">
        <v>1</v>
      </c>
      <c r="K708" s="379">
        <v>1</v>
      </c>
      <c r="L708" s="501"/>
    </row>
    <row r="709" spans="3:12" ht="22.5" customHeight="1" x14ac:dyDescent="0.35">
      <c r="C709" s="496"/>
      <c r="D709" s="96" t="s">
        <v>923</v>
      </c>
      <c r="E709" s="377"/>
      <c r="F709" s="416"/>
      <c r="G709" s="502"/>
      <c r="H709" s="379"/>
      <c r="I709" s="379"/>
      <c r="J709" s="379"/>
      <c r="K709" s="379"/>
      <c r="L709" s="501"/>
    </row>
    <row r="710" spans="3:12" ht="22.5" customHeight="1" x14ac:dyDescent="0.35">
      <c r="C710" s="496"/>
      <c r="D710" s="96" t="s">
        <v>924</v>
      </c>
      <c r="E710" s="377"/>
      <c r="F710" s="416"/>
      <c r="G710" s="502"/>
      <c r="H710" s="379"/>
      <c r="I710" s="379"/>
      <c r="J710" s="379"/>
      <c r="K710" s="379"/>
      <c r="L710" s="501"/>
    </row>
    <row r="711" spans="3:12" ht="14.5" x14ac:dyDescent="0.35">
      <c r="C711" s="79"/>
      <c r="D711" s="78"/>
      <c r="E711" s="78"/>
      <c r="F711" s="78"/>
      <c r="G711" s="77"/>
      <c r="H711" s="77"/>
      <c r="I711" s="79"/>
      <c r="J711" s="79"/>
      <c r="K711" s="79"/>
      <c r="L711" s="77"/>
    </row>
    <row r="712" spans="3:12" ht="14" customHeight="1" x14ac:dyDescent="0.35"/>
    <row r="713" spans="3:12" ht="20" x14ac:dyDescent="0.35">
      <c r="C713" s="478" t="s">
        <v>925</v>
      </c>
      <c r="D713" s="478"/>
      <c r="E713" s="478"/>
      <c r="F713" s="478"/>
      <c r="G713" s="478"/>
      <c r="H713" s="478"/>
      <c r="I713" s="478"/>
      <c r="J713" s="478"/>
      <c r="K713" s="478"/>
      <c r="L713" s="478"/>
    </row>
    <row r="714" spans="3:12" ht="6.75" customHeight="1" x14ac:dyDescent="0.35">
      <c r="C714" s="83"/>
      <c r="D714" s="83"/>
      <c r="E714" s="83"/>
      <c r="F714" s="83"/>
      <c r="G714" s="83"/>
      <c r="H714" s="83"/>
      <c r="I714" s="83"/>
      <c r="J714" s="83"/>
      <c r="K714" s="83"/>
      <c r="L714" s="83"/>
    </row>
    <row r="715" spans="3:12" x14ac:dyDescent="0.35">
      <c r="C715" s="479" t="s">
        <v>4</v>
      </c>
      <c r="D715" s="479"/>
      <c r="E715" s="479"/>
      <c r="F715" s="479"/>
      <c r="G715" s="479"/>
      <c r="H715" s="479"/>
      <c r="I715" s="89"/>
      <c r="J715" s="89"/>
      <c r="K715" s="89"/>
      <c r="L715" s="479" t="s">
        <v>187</v>
      </c>
    </row>
    <row r="716" spans="3:12" ht="27.65" customHeight="1" x14ac:dyDescent="0.35">
      <c r="C716" s="480" t="s">
        <v>6</v>
      </c>
      <c r="D716" s="480"/>
      <c r="E716" s="178" t="s">
        <v>7</v>
      </c>
      <c r="F716" s="178" t="s">
        <v>8</v>
      </c>
      <c r="G716" s="178" t="s">
        <v>9</v>
      </c>
      <c r="H716" s="89" t="s">
        <v>188</v>
      </c>
      <c r="I716" s="89" t="s">
        <v>189</v>
      </c>
      <c r="J716" s="89" t="s">
        <v>190</v>
      </c>
      <c r="K716" s="89" t="s">
        <v>191</v>
      </c>
      <c r="L716" s="479"/>
    </row>
    <row r="717" spans="3:12" x14ac:dyDescent="0.35">
      <c r="C717" s="415" t="s">
        <v>926</v>
      </c>
      <c r="D717" s="415"/>
      <c r="E717" s="377" t="s">
        <v>927</v>
      </c>
      <c r="F717" s="377" t="s">
        <v>928</v>
      </c>
      <c r="G717" s="379">
        <v>1</v>
      </c>
      <c r="H717" s="379">
        <v>1</v>
      </c>
      <c r="I717" s="379">
        <v>1</v>
      </c>
      <c r="J717" s="379">
        <v>1</v>
      </c>
      <c r="K717" s="379">
        <v>1</v>
      </c>
      <c r="L717" s="377" t="s">
        <v>929</v>
      </c>
    </row>
    <row r="718" spans="3:12" ht="44.5" customHeight="1" x14ac:dyDescent="0.35">
      <c r="C718" s="471" t="s">
        <v>930</v>
      </c>
      <c r="D718" s="471"/>
      <c r="E718" s="377"/>
      <c r="F718" s="377"/>
      <c r="G718" s="379"/>
      <c r="H718" s="379"/>
      <c r="I718" s="379"/>
      <c r="J718" s="379"/>
      <c r="K718" s="379"/>
      <c r="L718" s="377"/>
    </row>
    <row r="719" spans="3:12" ht="41.5" customHeight="1" x14ac:dyDescent="0.35">
      <c r="C719" s="93" t="s">
        <v>34</v>
      </c>
      <c r="D719" s="94" t="s">
        <v>931</v>
      </c>
      <c r="E719" s="377"/>
      <c r="F719" s="377"/>
      <c r="G719" s="379"/>
      <c r="H719" s="379"/>
      <c r="I719" s="379"/>
      <c r="J719" s="379"/>
      <c r="K719" s="379"/>
      <c r="L719" s="377"/>
    </row>
    <row r="720" spans="3:12" ht="26" customHeight="1" x14ac:dyDescent="0.35">
      <c r="C720" s="496" t="s">
        <v>194</v>
      </c>
      <c r="D720" s="96" t="s">
        <v>932</v>
      </c>
      <c r="E720" s="377"/>
      <c r="F720" s="377"/>
      <c r="G720" s="379"/>
      <c r="H720" s="379"/>
      <c r="I720" s="379"/>
      <c r="J720" s="379"/>
      <c r="K720" s="379"/>
      <c r="L720" s="377"/>
    </row>
    <row r="721" spans="3:12" ht="26" customHeight="1" x14ac:dyDescent="0.35">
      <c r="C721" s="496"/>
      <c r="D721" s="96" t="s">
        <v>933</v>
      </c>
      <c r="E721" s="377"/>
      <c r="F721" s="377"/>
      <c r="G721" s="379"/>
      <c r="H721" s="379"/>
      <c r="I721" s="379"/>
      <c r="J721" s="379"/>
      <c r="K721" s="379"/>
      <c r="L721" s="377"/>
    </row>
    <row r="722" spans="3:12" ht="26" customHeight="1" x14ac:dyDescent="0.35">
      <c r="C722" s="496"/>
      <c r="D722" s="96" t="s">
        <v>934</v>
      </c>
      <c r="E722" s="377"/>
      <c r="F722" s="377"/>
      <c r="G722" s="379"/>
      <c r="H722" s="379"/>
      <c r="I722" s="379"/>
      <c r="J722" s="379"/>
      <c r="K722" s="379"/>
      <c r="L722" s="377"/>
    </row>
    <row r="723" spans="3:12" ht="26" customHeight="1" x14ac:dyDescent="0.35">
      <c r="C723" s="496"/>
      <c r="D723" s="96" t="s">
        <v>935</v>
      </c>
      <c r="E723" s="377"/>
      <c r="F723" s="377"/>
      <c r="G723" s="379"/>
      <c r="H723" s="379"/>
      <c r="I723" s="379"/>
      <c r="J723" s="379"/>
      <c r="K723" s="379"/>
      <c r="L723" s="377"/>
    </row>
    <row r="724" spans="3:12" ht="26" customHeight="1" x14ac:dyDescent="0.35">
      <c r="C724" s="496"/>
      <c r="D724" s="96" t="s">
        <v>936</v>
      </c>
      <c r="E724" s="377"/>
      <c r="F724" s="377"/>
      <c r="G724" s="379"/>
      <c r="H724" s="379"/>
      <c r="I724" s="379"/>
      <c r="J724" s="379"/>
      <c r="K724" s="379"/>
      <c r="L724" s="377"/>
    </row>
    <row r="725" spans="3:12" ht="26" customHeight="1" x14ac:dyDescent="0.35">
      <c r="C725" s="496"/>
      <c r="D725" s="92" t="s">
        <v>937</v>
      </c>
      <c r="E725" s="377"/>
      <c r="F725" s="377"/>
      <c r="G725" s="379"/>
      <c r="H725" s="379"/>
      <c r="I725" s="379"/>
      <c r="J725" s="379"/>
      <c r="K725" s="379"/>
      <c r="L725" s="377"/>
    </row>
    <row r="726" spans="3:12" ht="25" customHeight="1" x14ac:dyDescent="0.35">
      <c r="C726" s="415" t="s">
        <v>938</v>
      </c>
      <c r="D726" s="415"/>
      <c r="E726" s="377" t="s">
        <v>939</v>
      </c>
      <c r="F726" s="377" t="s">
        <v>940</v>
      </c>
      <c r="G726" s="395">
        <v>2</v>
      </c>
      <c r="H726" s="395">
        <v>1</v>
      </c>
      <c r="I726" s="395" t="s">
        <v>197</v>
      </c>
      <c r="J726" s="395">
        <v>1</v>
      </c>
      <c r="K726" s="395" t="s">
        <v>197</v>
      </c>
      <c r="L726" s="377" t="s">
        <v>929</v>
      </c>
    </row>
    <row r="727" spans="3:12" ht="53.5" customHeight="1" x14ac:dyDescent="0.35">
      <c r="C727" s="471" t="s">
        <v>941</v>
      </c>
      <c r="D727" s="471"/>
      <c r="E727" s="377"/>
      <c r="F727" s="377"/>
      <c r="G727" s="395"/>
      <c r="H727" s="395"/>
      <c r="I727" s="395"/>
      <c r="J727" s="395"/>
      <c r="K727" s="395"/>
      <c r="L727" s="377"/>
    </row>
    <row r="728" spans="3:12" ht="46" customHeight="1" x14ac:dyDescent="0.35">
      <c r="C728" s="93" t="s">
        <v>34</v>
      </c>
      <c r="D728" s="94" t="s">
        <v>942</v>
      </c>
      <c r="E728" s="377"/>
      <c r="F728" s="377"/>
      <c r="G728" s="395"/>
      <c r="H728" s="395"/>
      <c r="I728" s="395"/>
      <c r="J728" s="395"/>
      <c r="K728" s="395"/>
      <c r="L728" s="377"/>
    </row>
    <row r="729" spans="3:12" ht="24" customHeight="1" x14ac:dyDescent="0.35">
      <c r="C729" s="496" t="s">
        <v>194</v>
      </c>
      <c r="D729" s="96" t="s">
        <v>943</v>
      </c>
      <c r="E729" s="507" t="s">
        <v>944</v>
      </c>
      <c r="F729" s="507" t="s">
        <v>945</v>
      </c>
      <c r="G729" s="379">
        <v>0.46</v>
      </c>
      <c r="H729" s="395" t="s">
        <v>197</v>
      </c>
      <c r="I729" s="395" t="s">
        <v>197</v>
      </c>
      <c r="J729" s="379">
        <v>0.46</v>
      </c>
      <c r="K729" s="379">
        <v>0.46</v>
      </c>
      <c r="L729" s="377"/>
    </row>
    <row r="730" spans="3:12" ht="24" customHeight="1" x14ac:dyDescent="0.35">
      <c r="C730" s="496"/>
      <c r="D730" s="96" t="s">
        <v>946</v>
      </c>
      <c r="E730" s="507"/>
      <c r="F730" s="507"/>
      <c r="G730" s="379"/>
      <c r="H730" s="395"/>
      <c r="I730" s="395"/>
      <c r="J730" s="379"/>
      <c r="K730" s="379"/>
      <c r="L730" s="377"/>
    </row>
    <row r="731" spans="3:12" ht="31.5" customHeight="1" x14ac:dyDescent="0.35">
      <c r="C731" s="496"/>
      <c r="D731" s="96" t="s">
        <v>947</v>
      </c>
      <c r="E731" s="507"/>
      <c r="F731" s="507"/>
      <c r="G731" s="379"/>
      <c r="H731" s="395"/>
      <c r="I731" s="395"/>
      <c r="J731" s="379"/>
      <c r="K731" s="379"/>
      <c r="L731" s="377"/>
    </row>
    <row r="732" spans="3:12" ht="24" customHeight="1" x14ac:dyDescent="0.35">
      <c r="C732" s="496"/>
      <c r="D732" s="96" t="s">
        <v>948</v>
      </c>
      <c r="E732" s="507"/>
      <c r="F732" s="507"/>
      <c r="G732" s="379"/>
      <c r="H732" s="395"/>
      <c r="I732" s="395"/>
      <c r="J732" s="379"/>
      <c r="K732" s="379"/>
      <c r="L732" s="377"/>
    </row>
    <row r="733" spans="3:12" ht="24" customHeight="1" x14ac:dyDescent="0.35">
      <c r="C733" s="496"/>
      <c r="D733" s="96" t="s">
        <v>949</v>
      </c>
      <c r="E733" s="507"/>
      <c r="F733" s="507"/>
      <c r="G733" s="379"/>
      <c r="H733" s="395"/>
      <c r="I733" s="395"/>
      <c r="J733" s="379"/>
      <c r="K733" s="379"/>
      <c r="L733" s="377"/>
    </row>
    <row r="734" spans="3:12" ht="26" customHeight="1" x14ac:dyDescent="0.35">
      <c r="C734" s="415" t="s">
        <v>950</v>
      </c>
      <c r="D734" s="415"/>
      <c r="E734" s="623" t="s">
        <v>951</v>
      </c>
      <c r="F734" s="623" t="s">
        <v>952</v>
      </c>
      <c r="G734" s="395">
        <v>4</v>
      </c>
      <c r="H734" s="395">
        <v>1</v>
      </c>
      <c r="I734" s="395">
        <v>1</v>
      </c>
      <c r="J734" s="395">
        <v>1</v>
      </c>
      <c r="K734" s="395">
        <v>1</v>
      </c>
      <c r="L734" s="377" t="s">
        <v>929</v>
      </c>
    </row>
    <row r="735" spans="3:12" ht="57" customHeight="1" x14ac:dyDescent="0.35">
      <c r="C735" s="471" t="s">
        <v>953</v>
      </c>
      <c r="D735" s="471"/>
      <c r="E735" s="623"/>
      <c r="F735" s="623"/>
      <c r="G735" s="395"/>
      <c r="H735" s="395"/>
      <c r="I735" s="395"/>
      <c r="J735" s="395"/>
      <c r="K735" s="395"/>
      <c r="L735" s="377"/>
    </row>
    <row r="736" spans="3:12" ht="45.5" customHeight="1" x14ac:dyDescent="0.35">
      <c r="C736" s="93" t="s">
        <v>34</v>
      </c>
      <c r="D736" s="94" t="s">
        <v>954</v>
      </c>
      <c r="E736" s="623"/>
      <c r="F736" s="623"/>
      <c r="G736" s="395"/>
      <c r="H736" s="395"/>
      <c r="I736" s="395"/>
      <c r="J736" s="395"/>
      <c r="K736" s="395"/>
      <c r="L736" s="377"/>
    </row>
    <row r="737" spans="3:12" ht="21.75" customHeight="1" x14ac:dyDescent="0.35">
      <c r="C737" s="496" t="s">
        <v>194</v>
      </c>
      <c r="D737" s="96" t="s">
        <v>955</v>
      </c>
      <c r="E737" s="623" t="s">
        <v>956</v>
      </c>
      <c r="F737" s="623" t="s">
        <v>957</v>
      </c>
      <c r="G737" s="379">
        <v>1</v>
      </c>
      <c r="H737" s="395" t="s">
        <v>197</v>
      </c>
      <c r="I737" s="379">
        <v>1</v>
      </c>
      <c r="J737" s="379">
        <v>1</v>
      </c>
      <c r="K737" s="379">
        <v>1</v>
      </c>
      <c r="L737" s="377"/>
    </row>
    <row r="738" spans="3:12" ht="21.75" customHeight="1" x14ac:dyDescent="0.35">
      <c r="C738" s="496"/>
      <c r="D738" s="96" t="s">
        <v>958</v>
      </c>
      <c r="E738" s="623"/>
      <c r="F738" s="623"/>
      <c r="G738" s="379"/>
      <c r="H738" s="395"/>
      <c r="I738" s="379"/>
      <c r="J738" s="379"/>
      <c r="K738" s="379"/>
      <c r="L738" s="377"/>
    </row>
    <row r="739" spans="3:12" ht="21.75" customHeight="1" x14ac:dyDescent="0.35">
      <c r="C739" s="496"/>
      <c r="D739" s="96" t="s">
        <v>959</v>
      </c>
      <c r="E739" s="623"/>
      <c r="F739" s="623"/>
      <c r="G739" s="379"/>
      <c r="H739" s="395"/>
      <c r="I739" s="379"/>
      <c r="J739" s="379"/>
      <c r="K739" s="379"/>
      <c r="L739" s="377"/>
    </row>
    <row r="740" spans="3:12" ht="21.75" customHeight="1" x14ac:dyDescent="0.35">
      <c r="C740" s="496"/>
      <c r="D740" s="96" t="s">
        <v>960</v>
      </c>
      <c r="E740" s="623"/>
      <c r="F740" s="623"/>
      <c r="G740" s="379"/>
      <c r="H740" s="395"/>
      <c r="I740" s="379"/>
      <c r="J740" s="379"/>
      <c r="K740" s="379"/>
      <c r="L740" s="377"/>
    </row>
    <row r="741" spans="3:12" ht="21.75" customHeight="1" x14ac:dyDescent="0.35">
      <c r="C741" s="496"/>
      <c r="D741" s="96" t="s">
        <v>961</v>
      </c>
      <c r="E741" s="623"/>
      <c r="F741" s="623"/>
      <c r="G741" s="379"/>
      <c r="H741" s="395"/>
      <c r="I741" s="379"/>
      <c r="J741" s="379"/>
      <c r="K741" s="379"/>
      <c r="L741" s="377"/>
    </row>
    <row r="742" spans="3:12" ht="21.75" customHeight="1" x14ac:dyDescent="0.35">
      <c r="C742" s="496"/>
      <c r="D742" s="97" t="s">
        <v>962</v>
      </c>
      <c r="E742" s="623"/>
      <c r="F742" s="623"/>
      <c r="G742" s="379"/>
      <c r="H742" s="395"/>
      <c r="I742" s="379"/>
      <c r="J742" s="379"/>
      <c r="K742" s="379"/>
      <c r="L742" s="377"/>
    </row>
    <row r="743" spans="3:12" ht="30" customHeight="1" x14ac:dyDescent="0.35">
      <c r="C743" s="415" t="s">
        <v>963</v>
      </c>
      <c r="D743" s="415"/>
      <c r="E743" s="507" t="s">
        <v>964</v>
      </c>
      <c r="F743" s="623" t="s">
        <v>965</v>
      </c>
      <c r="G743" s="379">
        <v>1</v>
      </c>
      <c r="H743" s="379">
        <v>1</v>
      </c>
      <c r="I743" s="379">
        <v>1</v>
      </c>
      <c r="J743" s="379">
        <v>1</v>
      </c>
      <c r="K743" s="379">
        <v>1</v>
      </c>
      <c r="L743" s="475" t="s">
        <v>966</v>
      </c>
    </row>
    <row r="744" spans="3:12" ht="105" customHeight="1" x14ac:dyDescent="0.35">
      <c r="C744" s="471" t="s">
        <v>967</v>
      </c>
      <c r="D744" s="471"/>
      <c r="E744" s="507"/>
      <c r="F744" s="623"/>
      <c r="G744" s="379"/>
      <c r="H744" s="379"/>
      <c r="I744" s="379"/>
      <c r="J744" s="379"/>
      <c r="K744" s="379"/>
      <c r="L744" s="475"/>
    </row>
    <row r="745" spans="3:12" ht="35.25" customHeight="1" x14ac:dyDescent="0.35">
      <c r="C745" s="93" t="s">
        <v>34</v>
      </c>
      <c r="D745" s="94" t="s">
        <v>968</v>
      </c>
      <c r="E745" s="507"/>
      <c r="F745" s="623"/>
      <c r="G745" s="379"/>
      <c r="H745" s="379"/>
      <c r="I745" s="379"/>
      <c r="J745" s="379"/>
      <c r="K745" s="379"/>
      <c r="L745" s="475"/>
    </row>
    <row r="746" spans="3:12" ht="20.25" customHeight="1" x14ac:dyDescent="0.35">
      <c r="C746" s="496" t="s">
        <v>194</v>
      </c>
      <c r="D746" s="96" t="s">
        <v>969</v>
      </c>
      <c r="E746" s="507" t="s">
        <v>970</v>
      </c>
      <c r="F746" s="623"/>
      <c r="G746" s="395">
        <v>12</v>
      </c>
      <c r="H746" s="395">
        <v>3</v>
      </c>
      <c r="I746" s="395">
        <v>4</v>
      </c>
      <c r="J746" s="395">
        <v>5</v>
      </c>
      <c r="K746" s="395">
        <v>6</v>
      </c>
      <c r="L746" s="475"/>
    </row>
    <row r="747" spans="3:12" ht="20.25" customHeight="1" x14ac:dyDescent="0.35">
      <c r="C747" s="496"/>
      <c r="D747" s="96" t="s">
        <v>971</v>
      </c>
      <c r="E747" s="507"/>
      <c r="F747" s="623"/>
      <c r="G747" s="395"/>
      <c r="H747" s="395"/>
      <c r="I747" s="395"/>
      <c r="J747" s="395"/>
      <c r="K747" s="395"/>
      <c r="L747" s="475"/>
    </row>
    <row r="748" spans="3:12" ht="20.25" customHeight="1" x14ac:dyDescent="0.35">
      <c r="C748" s="496"/>
      <c r="D748" s="96" t="s">
        <v>972</v>
      </c>
      <c r="E748" s="507"/>
      <c r="F748" s="623"/>
      <c r="G748" s="395"/>
      <c r="H748" s="395"/>
      <c r="I748" s="395"/>
      <c r="J748" s="395"/>
      <c r="K748" s="395"/>
      <c r="L748" s="475"/>
    </row>
    <row r="749" spans="3:12" ht="20.25" customHeight="1" x14ac:dyDescent="0.35">
      <c r="C749" s="496"/>
      <c r="D749" s="96" t="s">
        <v>973</v>
      </c>
      <c r="E749" s="507"/>
      <c r="F749" s="623"/>
      <c r="G749" s="395"/>
      <c r="H749" s="395"/>
      <c r="I749" s="395"/>
      <c r="J749" s="395"/>
      <c r="K749" s="395"/>
      <c r="L749" s="475"/>
    </row>
    <row r="750" spans="3:12" ht="20.25" customHeight="1" x14ac:dyDescent="0.35">
      <c r="C750" s="496"/>
      <c r="D750" s="96" t="s">
        <v>974</v>
      </c>
      <c r="E750" s="507" t="s">
        <v>975</v>
      </c>
      <c r="F750" s="623"/>
      <c r="G750" s="395">
        <v>12</v>
      </c>
      <c r="H750" s="395">
        <v>3</v>
      </c>
      <c r="I750" s="395">
        <v>4</v>
      </c>
      <c r="J750" s="395">
        <v>5</v>
      </c>
      <c r="K750" s="395">
        <v>6</v>
      </c>
      <c r="L750" s="475"/>
    </row>
    <row r="751" spans="3:12" ht="20.25" customHeight="1" x14ac:dyDescent="0.35">
      <c r="C751" s="496"/>
      <c r="D751" s="96" t="s">
        <v>976</v>
      </c>
      <c r="E751" s="507"/>
      <c r="F751" s="623"/>
      <c r="G751" s="395"/>
      <c r="H751" s="395"/>
      <c r="I751" s="395"/>
      <c r="J751" s="395"/>
      <c r="K751" s="395"/>
      <c r="L751" s="475"/>
    </row>
    <row r="752" spans="3:12" ht="20.25" customHeight="1" x14ac:dyDescent="0.35">
      <c r="C752" s="496"/>
      <c r="D752" s="96" t="s">
        <v>977</v>
      </c>
      <c r="E752" s="507"/>
      <c r="F752" s="623"/>
      <c r="G752" s="395"/>
      <c r="H752" s="395"/>
      <c r="I752" s="395"/>
      <c r="J752" s="395"/>
      <c r="K752" s="395"/>
      <c r="L752" s="475"/>
    </row>
    <row r="753" spans="3:12" ht="39" customHeight="1" x14ac:dyDescent="0.35">
      <c r="C753" s="496"/>
      <c r="D753" s="96" t="s">
        <v>978</v>
      </c>
      <c r="E753" s="507" t="s">
        <v>956</v>
      </c>
      <c r="F753" s="623" t="s">
        <v>957</v>
      </c>
      <c r="G753" s="379">
        <v>1</v>
      </c>
      <c r="H753" s="395" t="s">
        <v>197</v>
      </c>
      <c r="I753" s="379">
        <v>1</v>
      </c>
      <c r="J753" s="379">
        <v>1</v>
      </c>
      <c r="K753" s="379">
        <v>1</v>
      </c>
      <c r="L753" s="475"/>
    </row>
    <row r="754" spans="3:12" ht="20.25" customHeight="1" x14ac:dyDescent="0.35">
      <c r="C754" s="496"/>
      <c r="D754" s="96" t="s">
        <v>979</v>
      </c>
      <c r="E754" s="507"/>
      <c r="F754" s="623"/>
      <c r="G754" s="379"/>
      <c r="H754" s="395"/>
      <c r="I754" s="379"/>
      <c r="J754" s="379"/>
      <c r="K754" s="379"/>
      <c r="L754" s="475"/>
    </row>
    <row r="755" spans="3:12" ht="28.5" customHeight="1" x14ac:dyDescent="0.35">
      <c r="C755" s="415" t="s">
        <v>980</v>
      </c>
      <c r="D755" s="415"/>
      <c r="E755" s="507" t="s">
        <v>981</v>
      </c>
      <c r="F755" s="507" t="s">
        <v>982</v>
      </c>
      <c r="G755" s="379">
        <v>0.85</v>
      </c>
      <c r="H755" s="379">
        <v>0.85</v>
      </c>
      <c r="I755" s="379">
        <v>0.85</v>
      </c>
      <c r="J755" s="379">
        <v>0.85</v>
      </c>
      <c r="K755" s="379">
        <v>0.85</v>
      </c>
      <c r="L755" s="476" t="s">
        <v>966</v>
      </c>
    </row>
    <row r="756" spans="3:12" ht="46" customHeight="1" x14ac:dyDescent="0.35">
      <c r="C756" s="471" t="s">
        <v>983</v>
      </c>
      <c r="D756" s="471"/>
      <c r="E756" s="507"/>
      <c r="F756" s="613"/>
      <c r="G756" s="379"/>
      <c r="H756" s="379"/>
      <c r="I756" s="379"/>
      <c r="J756" s="379"/>
      <c r="K756" s="379"/>
      <c r="L756" s="476"/>
    </row>
    <row r="757" spans="3:12" ht="27" customHeight="1" x14ac:dyDescent="0.35">
      <c r="C757" s="93" t="s">
        <v>34</v>
      </c>
      <c r="D757" s="94" t="s">
        <v>984</v>
      </c>
      <c r="E757" s="507"/>
      <c r="F757" s="613"/>
      <c r="G757" s="379"/>
      <c r="H757" s="379"/>
      <c r="I757" s="379"/>
      <c r="J757" s="379"/>
      <c r="K757" s="379"/>
      <c r="L757" s="476"/>
    </row>
    <row r="758" spans="3:12" ht="27" customHeight="1" x14ac:dyDescent="0.35">
      <c r="C758" s="607" t="s">
        <v>194</v>
      </c>
      <c r="D758" s="92" t="s">
        <v>985</v>
      </c>
      <c r="E758" s="507"/>
      <c r="F758" s="613"/>
      <c r="G758" s="379"/>
      <c r="H758" s="379"/>
      <c r="I758" s="379"/>
      <c r="J758" s="379"/>
      <c r="K758" s="379"/>
      <c r="L758" s="476"/>
    </row>
    <row r="759" spans="3:12" ht="27" customHeight="1" x14ac:dyDescent="0.35">
      <c r="C759" s="607"/>
      <c r="D759" s="92" t="s">
        <v>986</v>
      </c>
      <c r="E759" s="507"/>
      <c r="F759" s="613"/>
      <c r="G759" s="379"/>
      <c r="H759" s="379"/>
      <c r="I759" s="379"/>
      <c r="J759" s="379"/>
      <c r="K759" s="379"/>
      <c r="L759" s="476"/>
    </row>
    <row r="760" spans="3:12" ht="27" customHeight="1" x14ac:dyDescent="0.35">
      <c r="C760" s="607"/>
      <c r="D760" s="92" t="s">
        <v>987</v>
      </c>
      <c r="E760" s="507"/>
      <c r="F760" s="613"/>
      <c r="G760" s="379"/>
      <c r="H760" s="379"/>
      <c r="I760" s="379"/>
      <c r="J760" s="379"/>
      <c r="K760" s="379"/>
      <c r="L760" s="476"/>
    </row>
    <row r="761" spans="3:12" ht="27" customHeight="1" x14ac:dyDescent="0.35">
      <c r="C761" s="607"/>
      <c r="D761" s="92" t="s">
        <v>988</v>
      </c>
      <c r="E761" s="507"/>
      <c r="F761" s="613"/>
      <c r="G761" s="379"/>
      <c r="H761" s="379"/>
      <c r="I761" s="379"/>
      <c r="J761" s="379"/>
      <c r="K761" s="379"/>
      <c r="L761" s="476"/>
    </row>
    <row r="762" spans="3:12" ht="23.25" customHeight="1" x14ac:dyDescent="0.35">
      <c r="C762" s="415" t="s">
        <v>989</v>
      </c>
      <c r="D762" s="415"/>
      <c r="E762" s="507" t="s">
        <v>990</v>
      </c>
      <c r="F762" s="613" t="s">
        <v>991</v>
      </c>
      <c r="G762" s="379">
        <v>0.85</v>
      </c>
      <c r="H762" s="379">
        <v>0.85</v>
      </c>
      <c r="I762" s="379">
        <v>0.85</v>
      </c>
      <c r="J762" s="379">
        <v>0.85</v>
      </c>
      <c r="K762" s="379">
        <v>0.85</v>
      </c>
      <c r="L762" s="476" t="s">
        <v>966</v>
      </c>
    </row>
    <row r="763" spans="3:12" ht="40.5" customHeight="1" x14ac:dyDescent="0.35">
      <c r="C763" s="471" t="s">
        <v>992</v>
      </c>
      <c r="D763" s="471"/>
      <c r="E763" s="507"/>
      <c r="F763" s="613"/>
      <c r="G763" s="379"/>
      <c r="H763" s="379"/>
      <c r="I763" s="379"/>
      <c r="J763" s="379"/>
      <c r="K763" s="379"/>
      <c r="L763" s="476"/>
    </row>
    <row r="764" spans="3:12" ht="48" customHeight="1" x14ac:dyDescent="0.35">
      <c r="C764" s="93" t="s">
        <v>34</v>
      </c>
      <c r="D764" s="94" t="s">
        <v>993</v>
      </c>
      <c r="E764" s="507"/>
      <c r="F764" s="613"/>
      <c r="G764" s="379"/>
      <c r="H764" s="379"/>
      <c r="I764" s="379"/>
      <c r="J764" s="379"/>
      <c r="K764" s="379"/>
      <c r="L764" s="476"/>
    </row>
    <row r="765" spans="3:12" ht="27" customHeight="1" x14ac:dyDescent="0.35">
      <c r="C765" s="607" t="s">
        <v>194</v>
      </c>
      <c r="D765" s="92" t="s">
        <v>342</v>
      </c>
      <c r="E765" s="507"/>
      <c r="F765" s="613"/>
      <c r="G765" s="379"/>
      <c r="H765" s="379"/>
      <c r="I765" s="379"/>
      <c r="J765" s="379"/>
      <c r="K765" s="379"/>
      <c r="L765" s="476"/>
    </row>
    <row r="766" spans="3:12" ht="27" customHeight="1" x14ac:dyDescent="0.35">
      <c r="C766" s="607"/>
      <c r="D766" s="92" t="s">
        <v>994</v>
      </c>
      <c r="E766" s="507"/>
      <c r="F766" s="613"/>
      <c r="G766" s="379"/>
      <c r="H766" s="379"/>
      <c r="I766" s="379"/>
      <c r="J766" s="379"/>
      <c r="K766" s="379"/>
      <c r="L766" s="476"/>
    </row>
    <row r="767" spans="3:12" ht="27" customHeight="1" x14ac:dyDescent="0.35">
      <c r="C767" s="607"/>
      <c r="D767" s="92" t="s">
        <v>995</v>
      </c>
      <c r="E767" s="507"/>
      <c r="F767" s="613"/>
      <c r="G767" s="379"/>
      <c r="H767" s="379"/>
      <c r="I767" s="379"/>
      <c r="J767" s="379"/>
      <c r="K767" s="379"/>
      <c r="L767" s="476"/>
    </row>
    <row r="768" spans="3:12" ht="27" customHeight="1" x14ac:dyDescent="0.35">
      <c r="C768" s="607"/>
      <c r="D768" s="92" t="s">
        <v>996</v>
      </c>
      <c r="E768" s="507"/>
      <c r="F768" s="613"/>
      <c r="G768" s="379"/>
      <c r="H768" s="379"/>
      <c r="I768" s="379"/>
      <c r="J768" s="379"/>
      <c r="K768" s="379"/>
      <c r="L768" s="476"/>
    </row>
    <row r="769" spans="3:12" ht="27" customHeight="1" x14ac:dyDescent="0.35">
      <c r="C769" s="607"/>
      <c r="D769" s="92" t="s">
        <v>997</v>
      </c>
      <c r="E769" s="507"/>
      <c r="F769" s="613"/>
      <c r="G769" s="379"/>
      <c r="H769" s="379"/>
      <c r="I769" s="379"/>
      <c r="J769" s="379"/>
      <c r="K769" s="379"/>
      <c r="L769" s="476"/>
    </row>
    <row r="770" spans="3:12" ht="27" customHeight="1" x14ac:dyDescent="0.35">
      <c r="C770" s="415" t="s">
        <v>998</v>
      </c>
      <c r="D770" s="415"/>
      <c r="E770" s="507" t="s">
        <v>999</v>
      </c>
      <c r="F770" s="507" t="s">
        <v>1000</v>
      </c>
      <c r="G770" s="379">
        <v>0.9</v>
      </c>
      <c r="H770" s="379">
        <v>0.9</v>
      </c>
      <c r="I770" s="379">
        <v>0.9</v>
      </c>
      <c r="J770" s="379">
        <v>0.9</v>
      </c>
      <c r="K770" s="379">
        <v>0.9</v>
      </c>
      <c r="L770" s="476" t="s">
        <v>966</v>
      </c>
    </row>
    <row r="771" spans="3:12" ht="32.25" customHeight="1" x14ac:dyDescent="0.35">
      <c r="C771" s="471" t="s">
        <v>1001</v>
      </c>
      <c r="D771" s="471"/>
      <c r="E771" s="507"/>
      <c r="F771" s="507"/>
      <c r="G771" s="379"/>
      <c r="H771" s="379"/>
      <c r="I771" s="379"/>
      <c r="J771" s="379"/>
      <c r="K771" s="379"/>
      <c r="L771" s="476"/>
    </row>
    <row r="772" spans="3:12" ht="33" customHeight="1" x14ac:dyDescent="0.35">
      <c r="C772" s="93" t="s">
        <v>34</v>
      </c>
      <c r="D772" s="94" t="s">
        <v>1002</v>
      </c>
      <c r="E772" s="507"/>
      <c r="F772" s="507"/>
      <c r="G772" s="379"/>
      <c r="H772" s="379"/>
      <c r="I772" s="379"/>
      <c r="J772" s="379"/>
      <c r="K772" s="379"/>
      <c r="L772" s="476"/>
    </row>
    <row r="773" spans="3:12" ht="21" customHeight="1" x14ac:dyDescent="0.35">
      <c r="C773" s="607" t="s">
        <v>194</v>
      </c>
      <c r="D773" s="92" t="s">
        <v>1003</v>
      </c>
      <c r="E773" s="507" t="s">
        <v>1004</v>
      </c>
      <c r="F773" s="507" t="s">
        <v>1000</v>
      </c>
      <c r="G773" s="379">
        <v>0.95</v>
      </c>
      <c r="H773" s="379">
        <v>0.95</v>
      </c>
      <c r="I773" s="379">
        <v>0.95</v>
      </c>
      <c r="J773" s="379">
        <v>0.95</v>
      </c>
      <c r="K773" s="379">
        <v>0.95</v>
      </c>
      <c r="L773" s="476"/>
    </row>
    <row r="774" spans="3:12" ht="21" customHeight="1" x14ac:dyDescent="0.35">
      <c r="C774" s="607"/>
      <c r="D774" s="92" t="s">
        <v>1005</v>
      </c>
      <c r="E774" s="507"/>
      <c r="F774" s="507"/>
      <c r="G774" s="379"/>
      <c r="H774" s="379"/>
      <c r="I774" s="379"/>
      <c r="J774" s="379"/>
      <c r="K774" s="379"/>
      <c r="L774" s="476"/>
    </row>
    <row r="775" spans="3:12" ht="21" customHeight="1" x14ac:dyDescent="0.35">
      <c r="C775" s="607"/>
      <c r="D775" s="92" t="s">
        <v>1006</v>
      </c>
      <c r="E775" s="507"/>
      <c r="F775" s="507"/>
      <c r="G775" s="379"/>
      <c r="H775" s="379"/>
      <c r="I775" s="379"/>
      <c r="J775" s="379"/>
      <c r="K775" s="379"/>
      <c r="L775" s="476"/>
    </row>
    <row r="776" spans="3:12" ht="21" customHeight="1" x14ac:dyDescent="0.35">
      <c r="C776" s="607"/>
      <c r="D776" s="92" t="s">
        <v>1007</v>
      </c>
      <c r="E776" s="507"/>
      <c r="F776" s="507"/>
      <c r="G776" s="379"/>
      <c r="H776" s="379"/>
      <c r="I776" s="379"/>
      <c r="J776" s="379"/>
      <c r="K776" s="379"/>
      <c r="L776" s="476"/>
    </row>
    <row r="777" spans="3:12" ht="21.5" customHeight="1" x14ac:dyDescent="0.35">
      <c r="C777" s="380" t="s">
        <v>1008</v>
      </c>
      <c r="D777" s="381"/>
      <c r="E777" s="381"/>
      <c r="F777" s="382"/>
      <c r="G777" s="127">
        <v>1</v>
      </c>
      <c r="H777" s="127" t="s">
        <v>197</v>
      </c>
      <c r="I777" s="127" t="s">
        <v>197</v>
      </c>
      <c r="J777" s="127">
        <v>1</v>
      </c>
      <c r="K777" s="127" t="s">
        <v>197</v>
      </c>
      <c r="L777" s="123" t="s">
        <v>929</v>
      </c>
    </row>
    <row r="778" spans="3:12" ht="21.5" customHeight="1" x14ac:dyDescent="0.35">
      <c r="C778" s="380" t="s">
        <v>1009</v>
      </c>
      <c r="D778" s="381"/>
      <c r="E778" s="381"/>
      <c r="F778" s="382"/>
      <c r="G778" s="127">
        <v>1</v>
      </c>
      <c r="H778" s="127" t="s">
        <v>197</v>
      </c>
      <c r="I778" s="127" t="s">
        <v>197</v>
      </c>
      <c r="J778" s="127">
        <v>1</v>
      </c>
      <c r="K778" s="127"/>
      <c r="L778" s="123" t="s">
        <v>929</v>
      </c>
    </row>
    <row r="779" spans="3:12" ht="21.5" customHeight="1" x14ac:dyDescent="0.35">
      <c r="C779" s="380" t="s">
        <v>1010</v>
      </c>
      <c r="D779" s="381"/>
      <c r="E779" s="381"/>
      <c r="F779" s="382"/>
      <c r="G779" s="127">
        <v>1</v>
      </c>
      <c r="H779" s="127" t="s">
        <v>197</v>
      </c>
      <c r="I779" s="127" t="s">
        <v>197</v>
      </c>
      <c r="J779" s="127" t="s">
        <v>197</v>
      </c>
      <c r="K779" s="127">
        <v>1</v>
      </c>
      <c r="L779" s="123" t="s">
        <v>929</v>
      </c>
    </row>
    <row r="780" spans="3:12" ht="27" customHeight="1" x14ac:dyDescent="0.35"/>
    <row r="781" spans="3:12" ht="20" x14ac:dyDescent="0.35">
      <c r="C781" s="478" t="s">
        <v>1011</v>
      </c>
      <c r="D781" s="478"/>
      <c r="E781" s="478"/>
      <c r="F781" s="478"/>
      <c r="G781" s="478"/>
      <c r="H781" s="478"/>
      <c r="I781" s="478"/>
      <c r="J781" s="478"/>
      <c r="K781" s="478"/>
      <c r="L781" s="478"/>
    </row>
    <row r="782" spans="3:12" ht="8.25" customHeight="1" x14ac:dyDescent="0.35"/>
    <row r="783" spans="3:12" x14ac:dyDescent="0.35">
      <c r="C783" s="479" t="s">
        <v>4</v>
      </c>
      <c r="D783" s="479"/>
      <c r="E783" s="479"/>
      <c r="F783" s="479"/>
      <c r="G783" s="479"/>
      <c r="H783" s="479"/>
      <c r="I783" s="479"/>
      <c r="J783" s="479"/>
      <c r="K783" s="479"/>
      <c r="L783" s="479" t="s">
        <v>187</v>
      </c>
    </row>
    <row r="784" spans="3:12" ht="16.5" customHeight="1" x14ac:dyDescent="0.35">
      <c r="C784" s="480" t="s">
        <v>6</v>
      </c>
      <c r="D784" s="480"/>
      <c r="E784" s="480" t="s">
        <v>7</v>
      </c>
      <c r="F784" s="480" t="s">
        <v>8</v>
      </c>
      <c r="G784" s="480" t="s">
        <v>9</v>
      </c>
      <c r="H784" s="480" t="s">
        <v>188</v>
      </c>
      <c r="I784" s="480" t="s">
        <v>189</v>
      </c>
      <c r="J784" s="480" t="s">
        <v>190</v>
      </c>
      <c r="K784" s="480" t="s">
        <v>191</v>
      </c>
      <c r="L784" s="479"/>
    </row>
    <row r="785" spans="3:12" x14ac:dyDescent="0.35">
      <c r="C785" s="480"/>
      <c r="D785" s="480"/>
      <c r="E785" s="480"/>
      <c r="F785" s="480"/>
      <c r="G785" s="480"/>
      <c r="H785" s="480"/>
      <c r="I785" s="480"/>
      <c r="J785" s="480"/>
      <c r="K785" s="480"/>
      <c r="L785" s="479"/>
    </row>
    <row r="786" spans="3:12" ht="31.5" customHeight="1" x14ac:dyDescent="0.35">
      <c r="C786" s="484" t="s">
        <v>1012</v>
      </c>
      <c r="D786" s="484"/>
      <c r="E786" s="501" t="s">
        <v>1013</v>
      </c>
      <c r="F786" s="377" t="s">
        <v>1014</v>
      </c>
      <c r="G786" s="495">
        <v>1</v>
      </c>
      <c r="H786" s="475">
        <v>1</v>
      </c>
      <c r="I786" s="475" t="s">
        <v>197</v>
      </c>
      <c r="J786" s="475" t="s">
        <v>197</v>
      </c>
      <c r="K786" s="475" t="s">
        <v>197</v>
      </c>
      <c r="L786" s="377" t="s">
        <v>1015</v>
      </c>
    </row>
    <row r="787" spans="3:12" ht="64" customHeight="1" x14ac:dyDescent="0.35">
      <c r="C787" s="471" t="s">
        <v>1016</v>
      </c>
      <c r="D787" s="471"/>
      <c r="E787" s="501"/>
      <c r="F787" s="377"/>
      <c r="G787" s="495"/>
      <c r="H787" s="475"/>
      <c r="I787" s="475"/>
      <c r="J787" s="475"/>
      <c r="K787" s="475"/>
      <c r="L787" s="377"/>
    </row>
    <row r="788" spans="3:12" ht="19.5" customHeight="1" x14ac:dyDescent="0.35">
      <c r="C788" s="496" t="s">
        <v>194</v>
      </c>
      <c r="D788" s="96" t="s">
        <v>1017</v>
      </c>
      <c r="E788" s="501"/>
      <c r="F788" s="377"/>
      <c r="G788" s="495"/>
      <c r="H788" s="475"/>
      <c r="I788" s="475"/>
      <c r="J788" s="475"/>
      <c r="K788" s="475"/>
      <c r="L788" s="377"/>
    </row>
    <row r="789" spans="3:12" ht="43.5" customHeight="1" x14ac:dyDescent="0.35">
      <c r="C789" s="496"/>
      <c r="D789" s="96" t="s">
        <v>1018</v>
      </c>
      <c r="E789" s="501"/>
      <c r="F789" s="377"/>
      <c r="G789" s="495"/>
      <c r="H789" s="475"/>
      <c r="I789" s="475"/>
      <c r="J789" s="475"/>
      <c r="K789" s="475"/>
      <c r="L789" s="377"/>
    </row>
    <row r="790" spans="3:12" ht="71.5" customHeight="1" x14ac:dyDescent="0.35">
      <c r="C790" s="415" t="s">
        <v>1019</v>
      </c>
      <c r="D790" s="415"/>
      <c r="E790" s="107" t="s">
        <v>1020</v>
      </c>
      <c r="F790" s="92" t="s">
        <v>1021</v>
      </c>
      <c r="G790" s="101">
        <v>1</v>
      </c>
      <c r="H790" s="102">
        <v>1</v>
      </c>
      <c r="I790" s="102">
        <v>1</v>
      </c>
      <c r="J790" s="102" t="s">
        <v>197</v>
      </c>
      <c r="K790" s="102" t="s">
        <v>197</v>
      </c>
      <c r="L790" s="377" t="s">
        <v>1015</v>
      </c>
    </row>
    <row r="791" spans="3:12" ht="67.5" customHeight="1" x14ac:dyDescent="0.35">
      <c r="C791" s="471" t="s">
        <v>1022</v>
      </c>
      <c r="D791" s="471"/>
      <c r="E791" s="107" t="s">
        <v>1023</v>
      </c>
      <c r="F791" s="107" t="s">
        <v>1024</v>
      </c>
      <c r="G791" s="101">
        <v>1</v>
      </c>
      <c r="H791" s="102" t="s">
        <v>197</v>
      </c>
      <c r="I791" s="102" t="s">
        <v>197</v>
      </c>
      <c r="J791" s="102" t="s">
        <v>197</v>
      </c>
      <c r="K791" s="102" t="s">
        <v>197</v>
      </c>
      <c r="L791" s="377"/>
    </row>
    <row r="792" spans="3:12" ht="43" customHeight="1" x14ac:dyDescent="0.35">
      <c r="C792" s="93" t="s">
        <v>34</v>
      </c>
      <c r="D792" s="94" t="s">
        <v>1025</v>
      </c>
      <c r="E792" s="107" t="s">
        <v>1026</v>
      </c>
      <c r="F792" s="96" t="s">
        <v>1027</v>
      </c>
      <c r="G792" s="101">
        <v>1</v>
      </c>
      <c r="H792" s="102" t="s">
        <v>197</v>
      </c>
      <c r="I792" s="102">
        <v>1</v>
      </c>
      <c r="J792" s="102">
        <v>1</v>
      </c>
      <c r="K792" s="102">
        <v>1</v>
      </c>
      <c r="L792" s="377"/>
    </row>
    <row r="793" spans="3:12" ht="36.75" customHeight="1" x14ac:dyDescent="0.35">
      <c r="C793" s="496" t="s">
        <v>194</v>
      </c>
      <c r="D793" s="96" t="s">
        <v>1028</v>
      </c>
      <c r="E793" s="91" t="s">
        <v>1029</v>
      </c>
      <c r="F793" s="92" t="s">
        <v>1027</v>
      </c>
      <c r="G793" s="101">
        <v>1</v>
      </c>
      <c r="H793" s="102" t="s">
        <v>197</v>
      </c>
      <c r="I793" s="102">
        <v>1</v>
      </c>
      <c r="J793" s="102">
        <v>1</v>
      </c>
      <c r="K793" s="102">
        <v>1</v>
      </c>
      <c r="L793" s="377"/>
    </row>
    <row r="794" spans="3:12" ht="42" customHeight="1" x14ac:dyDescent="0.35">
      <c r="C794" s="496"/>
      <c r="D794" s="96" t="s">
        <v>1030</v>
      </c>
      <c r="E794" s="91" t="s">
        <v>1031</v>
      </c>
      <c r="F794" s="92" t="s">
        <v>1032</v>
      </c>
      <c r="G794" s="101">
        <v>0.8</v>
      </c>
      <c r="H794" s="102" t="s">
        <v>197</v>
      </c>
      <c r="I794" s="102">
        <v>1</v>
      </c>
      <c r="J794" s="102">
        <v>0.8</v>
      </c>
      <c r="K794" s="102">
        <v>0.8</v>
      </c>
      <c r="L794" s="377"/>
    </row>
    <row r="795" spans="3:12" ht="22.5" customHeight="1" x14ac:dyDescent="0.35">
      <c r="C795" s="496"/>
      <c r="D795" s="96" t="s">
        <v>1033</v>
      </c>
      <c r="E795" s="602" t="s">
        <v>1034</v>
      </c>
      <c r="F795" s="527" t="s">
        <v>1035</v>
      </c>
      <c r="G795" s="394">
        <v>0.8</v>
      </c>
      <c r="H795" s="379" t="s">
        <v>197</v>
      </c>
      <c r="I795" s="379">
        <v>1</v>
      </c>
      <c r="J795" s="379">
        <v>1</v>
      </c>
      <c r="K795" s="379">
        <v>1</v>
      </c>
      <c r="L795" s="377"/>
    </row>
    <row r="796" spans="3:12" ht="29" customHeight="1" x14ac:dyDescent="0.35">
      <c r="C796" s="496"/>
      <c r="D796" s="96" t="s">
        <v>1036</v>
      </c>
      <c r="E796" s="602"/>
      <c r="F796" s="527"/>
      <c r="G796" s="394"/>
      <c r="H796" s="379"/>
      <c r="I796" s="379"/>
      <c r="J796" s="379"/>
      <c r="K796" s="379"/>
      <c r="L796" s="377"/>
    </row>
    <row r="797" spans="3:12" ht="47" customHeight="1" x14ac:dyDescent="0.35">
      <c r="C797" s="415" t="s">
        <v>1037</v>
      </c>
      <c r="D797" s="415"/>
      <c r="E797" s="602" t="s">
        <v>1038</v>
      </c>
      <c r="F797" s="527" t="s">
        <v>1039</v>
      </c>
      <c r="G797" s="417">
        <v>2</v>
      </c>
      <c r="H797" s="395">
        <v>1</v>
      </c>
      <c r="I797" s="395">
        <v>1</v>
      </c>
      <c r="J797" s="395" t="s">
        <v>197</v>
      </c>
      <c r="K797" s="395" t="s">
        <v>197</v>
      </c>
      <c r="L797" s="377" t="s">
        <v>1015</v>
      </c>
    </row>
    <row r="798" spans="3:12" ht="73.25" customHeight="1" x14ac:dyDescent="0.35">
      <c r="C798" s="471" t="s">
        <v>1040</v>
      </c>
      <c r="D798" s="471"/>
      <c r="E798" s="602"/>
      <c r="F798" s="527"/>
      <c r="G798" s="417"/>
      <c r="H798" s="395"/>
      <c r="I798" s="395"/>
      <c r="J798" s="395"/>
      <c r="K798" s="395"/>
      <c r="L798" s="377"/>
    </row>
    <row r="799" spans="3:12" ht="36.5" customHeight="1" x14ac:dyDescent="0.35">
      <c r="C799" s="93" t="s">
        <v>34</v>
      </c>
      <c r="D799" s="94" t="s">
        <v>1041</v>
      </c>
      <c r="E799" s="602" t="s">
        <v>1042</v>
      </c>
      <c r="F799" s="527" t="s">
        <v>1043</v>
      </c>
      <c r="G799" s="394">
        <v>1</v>
      </c>
      <c r="H799" s="379" t="s">
        <v>197</v>
      </c>
      <c r="I799" s="379">
        <v>1</v>
      </c>
      <c r="J799" s="379">
        <v>1</v>
      </c>
      <c r="K799" s="379">
        <v>1</v>
      </c>
      <c r="L799" s="377"/>
    </row>
    <row r="800" spans="3:12" ht="30" customHeight="1" x14ac:dyDescent="0.35">
      <c r="C800" s="496" t="s">
        <v>194</v>
      </c>
      <c r="D800" s="96" t="s">
        <v>1044</v>
      </c>
      <c r="E800" s="602"/>
      <c r="F800" s="527"/>
      <c r="G800" s="417"/>
      <c r="H800" s="395"/>
      <c r="I800" s="395"/>
      <c r="J800" s="395"/>
      <c r="K800" s="395"/>
      <c r="L800" s="377"/>
    </row>
    <row r="801" spans="3:12" ht="26" customHeight="1" x14ac:dyDescent="0.35">
      <c r="C801" s="496"/>
      <c r="D801" s="96" t="s">
        <v>1018</v>
      </c>
      <c r="E801" s="602"/>
      <c r="F801" s="527"/>
      <c r="G801" s="417"/>
      <c r="H801" s="395"/>
      <c r="I801" s="395"/>
      <c r="J801" s="395"/>
      <c r="K801" s="395"/>
      <c r="L801" s="377"/>
    </row>
    <row r="802" spans="3:12" ht="16.5" customHeight="1" x14ac:dyDescent="0.35">
      <c r="C802" s="415" t="s">
        <v>1045</v>
      </c>
      <c r="D802" s="415"/>
      <c r="E802" s="602" t="s">
        <v>1046</v>
      </c>
      <c r="F802" s="507" t="s">
        <v>1047</v>
      </c>
      <c r="G802" s="473">
        <v>1</v>
      </c>
      <c r="H802" s="392">
        <v>1</v>
      </c>
      <c r="I802" s="392">
        <v>1</v>
      </c>
      <c r="J802" s="392" t="s">
        <v>197</v>
      </c>
      <c r="K802" s="392" t="s">
        <v>197</v>
      </c>
      <c r="L802" s="377"/>
    </row>
    <row r="803" spans="3:12" ht="79.5" customHeight="1" x14ac:dyDescent="0.35">
      <c r="C803" s="471" t="s">
        <v>1048</v>
      </c>
      <c r="D803" s="471"/>
      <c r="E803" s="602"/>
      <c r="F803" s="507"/>
      <c r="G803" s="473"/>
      <c r="H803" s="392"/>
      <c r="I803" s="392"/>
      <c r="J803" s="392"/>
      <c r="K803" s="392"/>
      <c r="L803" s="377"/>
    </row>
    <row r="804" spans="3:12" ht="67" customHeight="1" x14ac:dyDescent="0.35">
      <c r="C804" s="93" t="s">
        <v>34</v>
      </c>
      <c r="D804" s="94" t="s">
        <v>1049</v>
      </c>
      <c r="E804" s="602" t="s">
        <v>1050</v>
      </c>
      <c r="F804" s="507" t="s">
        <v>1051</v>
      </c>
      <c r="G804" s="473">
        <v>1</v>
      </c>
      <c r="H804" s="392">
        <v>1</v>
      </c>
      <c r="I804" s="392">
        <v>1</v>
      </c>
      <c r="J804" s="392" t="s">
        <v>197</v>
      </c>
      <c r="K804" s="392" t="s">
        <v>197</v>
      </c>
      <c r="L804" s="377"/>
    </row>
    <row r="805" spans="3:12" ht="21" customHeight="1" x14ac:dyDescent="0.35">
      <c r="C805" s="496" t="s">
        <v>194</v>
      </c>
      <c r="D805" s="96" t="s">
        <v>1052</v>
      </c>
      <c r="E805" s="602"/>
      <c r="F805" s="507"/>
      <c r="G805" s="473"/>
      <c r="H805" s="392"/>
      <c r="I805" s="392"/>
      <c r="J805" s="392"/>
      <c r="K805" s="392"/>
      <c r="L805" s="377"/>
    </row>
    <row r="806" spans="3:12" ht="27.75" customHeight="1" x14ac:dyDescent="0.35">
      <c r="C806" s="496"/>
      <c r="D806" s="96" t="s">
        <v>1053</v>
      </c>
      <c r="E806" s="128" t="s">
        <v>1054</v>
      </c>
      <c r="F806" s="108" t="s">
        <v>1055</v>
      </c>
      <c r="G806" s="110">
        <v>1</v>
      </c>
      <c r="H806" s="103" t="s">
        <v>197</v>
      </c>
      <c r="I806" s="103">
        <v>1</v>
      </c>
      <c r="J806" s="103">
        <v>1</v>
      </c>
      <c r="K806" s="103">
        <v>1</v>
      </c>
      <c r="L806" s="377"/>
    </row>
    <row r="807" spans="3:12" ht="15.75" customHeight="1" x14ac:dyDescent="0.35">
      <c r="C807" s="496"/>
      <c r="D807" s="96" t="s">
        <v>1056</v>
      </c>
      <c r="E807" s="128" t="s">
        <v>1057</v>
      </c>
      <c r="F807" s="128" t="s">
        <v>1058</v>
      </c>
      <c r="G807" s="101">
        <v>0.8</v>
      </c>
      <c r="H807" s="102" t="s">
        <v>197</v>
      </c>
      <c r="I807" s="102">
        <v>0.8</v>
      </c>
      <c r="J807" s="102">
        <v>0.8</v>
      </c>
      <c r="K807" s="102">
        <v>0.8</v>
      </c>
      <c r="L807" s="377"/>
    </row>
    <row r="808" spans="3:12" ht="16.5" customHeight="1" x14ac:dyDescent="0.35">
      <c r="C808" s="415" t="s">
        <v>1059</v>
      </c>
      <c r="D808" s="415"/>
      <c r="E808" s="639" t="s">
        <v>1060</v>
      </c>
      <c r="F808" s="624" t="s">
        <v>1061</v>
      </c>
      <c r="G808" s="652">
        <v>1</v>
      </c>
      <c r="H808" s="638">
        <v>1</v>
      </c>
      <c r="I808" s="638">
        <v>1</v>
      </c>
      <c r="J808" s="638" t="s">
        <v>197</v>
      </c>
      <c r="K808" s="638" t="s">
        <v>197</v>
      </c>
      <c r="L808" s="638" t="s">
        <v>1062</v>
      </c>
    </row>
    <row r="809" spans="3:12" ht="85.5" customHeight="1" x14ac:dyDescent="0.35">
      <c r="C809" s="471" t="s">
        <v>1063</v>
      </c>
      <c r="D809" s="471"/>
      <c r="E809" s="639"/>
      <c r="F809" s="624"/>
      <c r="G809" s="653"/>
      <c r="H809" s="624"/>
      <c r="I809" s="624"/>
      <c r="J809" s="624"/>
      <c r="K809" s="624"/>
      <c r="L809" s="638"/>
    </row>
    <row r="810" spans="3:12" ht="31.5" customHeight="1" x14ac:dyDescent="0.35">
      <c r="C810" s="93" t="s">
        <v>34</v>
      </c>
      <c r="D810" s="94" t="s">
        <v>1064</v>
      </c>
      <c r="E810" s="639"/>
      <c r="F810" s="624"/>
      <c r="G810" s="653"/>
      <c r="H810" s="624"/>
      <c r="I810" s="624"/>
      <c r="J810" s="624"/>
      <c r="K810" s="624"/>
      <c r="L810" s="638"/>
    </row>
    <row r="811" spans="3:12" ht="36" customHeight="1" x14ac:dyDescent="0.35">
      <c r="C811" s="654" t="s">
        <v>194</v>
      </c>
      <c r="D811" s="96" t="s">
        <v>1065</v>
      </c>
      <c r="E811" s="639"/>
      <c r="F811" s="624"/>
      <c r="G811" s="653"/>
      <c r="H811" s="624"/>
      <c r="I811" s="624"/>
      <c r="J811" s="624"/>
      <c r="K811" s="624"/>
      <c r="L811" s="638"/>
    </row>
    <row r="812" spans="3:12" ht="16.5" customHeight="1" x14ac:dyDescent="0.35">
      <c r="C812" s="654"/>
      <c r="D812" s="96" t="s">
        <v>1066</v>
      </c>
      <c r="E812" s="639"/>
      <c r="F812" s="624"/>
      <c r="G812" s="653"/>
      <c r="H812" s="624"/>
      <c r="I812" s="624"/>
      <c r="J812" s="624"/>
      <c r="K812" s="624"/>
      <c r="L812" s="638"/>
    </row>
    <row r="813" spans="3:12" ht="26.5" customHeight="1" x14ac:dyDescent="0.35">
      <c r="C813" s="380" t="s">
        <v>1067</v>
      </c>
      <c r="D813" s="381"/>
      <c r="E813" s="381"/>
      <c r="F813" s="382"/>
      <c r="G813" s="129">
        <v>1</v>
      </c>
      <c r="H813" s="124" t="s">
        <v>197</v>
      </c>
      <c r="I813" s="124" t="s">
        <v>197</v>
      </c>
      <c r="J813" s="124" t="s">
        <v>197</v>
      </c>
      <c r="K813" s="124">
        <v>1</v>
      </c>
      <c r="L813" s="638"/>
    </row>
    <row r="814" spans="3:12" x14ac:dyDescent="0.35">
      <c r="H814" s="169"/>
      <c r="I814" s="169"/>
      <c r="J814" s="169"/>
      <c r="K814" s="169"/>
    </row>
    <row r="815" spans="3:12" x14ac:dyDescent="0.35">
      <c r="H815" s="169"/>
      <c r="I815" s="169"/>
      <c r="J815" s="169"/>
      <c r="K815" s="169"/>
    </row>
    <row r="816" spans="3:12" ht="20" x14ac:dyDescent="0.35">
      <c r="C816" s="478" t="s">
        <v>1068</v>
      </c>
      <c r="D816" s="478"/>
      <c r="E816" s="478"/>
      <c r="F816" s="478"/>
      <c r="G816" s="478"/>
      <c r="H816" s="478"/>
      <c r="I816" s="478"/>
      <c r="J816" s="478"/>
      <c r="K816" s="478"/>
      <c r="L816" s="478"/>
    </row>
    <row r="817" spans="3:12" ht="6.5" customHeight="1" x14ac:dyDescent="0.35">
      <c r="D817" s="4"/>
      <c r="E817" s="4"/>
      <c r="H817" s="169"/>
      <c r="I817" s="169"/>
      <c r="J817" s="169"/>
      <c r="K817" s="169"/>
      <c r="L817" s="67"/>
    </row>
    <row r="818" spans="3:12" x14ac:dyDescent="0.35">
      <c r="C818" s="479" t="s">
        <v>4</v>
      </c>
      <c r="D818" s="479"/>
      <c r="E818" s="479"/>
      <c r="F818" s="479"/>
      <c r="G818" s="479"/>
      <c r="H818" s="479"/>
      <c r="I818" s="89"/>
      <c r="J818" s="89"/>
      <c r="K818" s="89"/>
      <c r="L818" s="479" t="s">
        <v>187</v>
      </c>
    </row>
    <row r="819" spans="3:12" ht="28" x14ac:dyDescent="0.35">
      <c r="C819" s="480" t="s">
        <v>6</v>
      </c>
      <c r="D819" s="480"/>
      <c r="E819" s="178" t="s">
        <v>7</v>
      </c>
      <c r="F819" s="178" t="s">
        <v>8</v>
      </c>
      <c r="G819" s="178" t="s">
        <v>9</v>
      </c>
      <c r="H819" s="89" t="s">
        <v>188</v>
      </c>
      <c r="I819" s="89" t="s">
        <v>189</v>
      </c>
      <c r="J819" s="89" t="s">
        <v>190</v>
      </c>
      <c r="K819" s="89" t="s">
        <v>191</v>
      </c>
      <c r="L819" s="479"/>
    </row>
    <row r="820" spans="3:12" x14ac:dyDescent="0.35">
      <c r="C820" s="415" t="s">
        <v>1069</v>
      </c>
      <c r="D820" s="415"/>
      <c r="E820" s="481" t="s">
        <v>1070</v>
      </c>
      <c r="F820" s="482" t="s">
        <v>1071</v>
      </c>
      <c r="G820" s="483">
        <v>1</v>
      </c>
      <c r="H820" s="378">
        <v>1</v>
      </c>
      <c r="I820" s="378">
        <v>1</v>
      </c>
      <c r="J820" s="378">
        <v>1</v>
      </c>
      <c r="K820" s="378">
        <v>1</v>
      </c>
      <c r="L820" s="377" t="s">
        <v>1072</v>
      </c>
    </row>
    <row r="821" spans="3:12" ht="50.25" customHeight="1" x14ac:dyDescent="0.35">
      <c r="C821" s="471" t="s">
        <v>1073</v>
      </c>
      <c r="D821" s="471"/>
      <c r="E821" s="481"/>
      <c r="F821" s="482"/>
      <c r="G821" s="483"/>
      <c r="H821" s="378"/>
      <c r="I821" s="378"/>
      <c r="J821" s="378"/>
      <c r="K821" s="378"/>
      <c r="L821" s="377"/>
    </row>
    <row r="822" spans="3:12" ht="36" customHeight="1" x14ac:dyDescent="0.35">
      <c r="C822" s="93" t="s">
        <v>34</v>
      </c>
      <c r="D822" s="94" t="s">
        <v>1074</v>
      </c>
      <c r="E822" s="481"/>
      <c r="F822" s="482"/>
      <c r="G822" s="483"/>
      <c r="H822" s="378"/>
      <c r="I822" s="378"/>
      <c r="J822" s="378"/>
      <c r="K822" s="378"/>
      <c r="L822" s="377"/>
    </row>
    <row r="823" spans="3:12" ht="18.75" customHeight="1" x14ac:dyDescent="0.35">
      <c r="C823" s="499" t="s">
        <v>194</v>
      </c>
      <c r="D823" s="113" t="s">
        <v>1075</v>
      </c>
      <c r="E823" s="481"/>
      <c r="F823" s="482"/>
      <c r="G823" s="483"/>
      <c r="H823" s="378"/>
      <c r="I823" s="378"/>
      <c r="J823" s="378"/>
      <c r="K823" s="378"/>
      <c r="L823" s="377"/>
    </row>
    <row r="824" spans="3:12" ht="18.75" customHeight="1" x14ac:dyDescent="0.35">
      <c r="C824" s="499"/>
      <c r="D824" s="113" t="s">
        <v>1076</v>
      </c>
      <c r="E824" s="481"/>
      <c r="F824" s="482"/>
      <c r="G824" s="483"/>
      <c r="H824" s="378"/>
      <c r="I824" s="378"/>
      <c r="J824" s="378"/>
      <c r="K824" s="378"/>
      <c r="L824" s="377"/>
    </row>
    <row r="825" spans="3:12" ht="18.75" customHeight="1" x14ac:dyDescent="0.35">
      <c r="C825" s="499"/>
      <c r="D825" s="113" t="s">
        <v>1077</v>
      </c>
      <c r="E825" s="481"/>
      <c r="F825" s="482"/>
      <c r="G825" s="483"/>
      <c r="H825" s="378"/>
      <c r="I825" s="378"/>
      <c r="J825" s="378"/>
      <c r="K825" s="378"/>
      <c r="L825" s="377"/>
    </row>
    <row r="826" spans="3:12" ht="31.5" customHeight="1" x14ac:dyDescent="0.35">
      <c r="C826" s="499"/>
      <c r="D826" s="113" t="s">
        <v>1078</v>
      </c>
      <c r="E826" s="481"/>
      <c r="F826" s="482"/>
      <c r="G826" s="483"/>
      <c r="H826" s="378"/>
      <c r="I826" s="378"/>
      <c r="J826" s="378"/>
      <c r="K826" s="378"/>
      <c r="L826" s="377"/>
    </row>
    <row r="827" spans="3:12" ht="18.75" customHeight="1" x14ac:dyDescent="0.35">
      <c r="C827" s="499"/>
      <c r="D827" s="113" t="s">
        <v>1079</v>
      </c>
      <c r="E827" s="481"/>
      <c r="F827" s="482"/>
      <c r="G827" s="483"/>
      <c r="H827" s="378"/>
      <c r="I827" s="378"/>
      <c r="J827" s="378"/>
      <c r="K827" s="378"/>
      <c r="L827" s="377"/>
    </row>
    <row r="828" spans="3:12" x14ac:dyDescent="0.35">
      <c r="C828" s="415" t="s">
        <v>1080</v>
      </c>
      <c r="D828" s="415"/>
      <c r="E828" s="377" t="s">
        <v>1081</v>
      </c>
      <c r="F828" s="416" t="s">
        <v>1082</v>
      </c>
      <c r="G828" s="503">
        <v>1</v>
      </c>
      <c r="H828" s="503"/>
      <c r="I828" s="503"/>
      <c r="J828" s="503"/>
      <c r="K828" s="504">
        <v>1</v>
      </c>
      <c r="L828" s="377" t="s">
        <v>1072</v>
      </c>
    </row>
    <row r="829" spans="3:12" ht="45.75" customHeight="1" x14ac:dyDescent="0.35">
      <c r="C829" s="471" t="s">
        <v>1083</v>
      </c>
      <c r="D829" s="471"/>
      <c r="E829" s="377"/>
      <c r="F829" s="416"/>
      <c r="G829" s="503"/>
      <c r="H829" s="503"/>
      <c r="I829" s="503"/>
      <c r="J829" s="503"/>
      <c r="K829" s="504"/>
      <c r="L829" s="377"/>
    </row>
    <row r="830" spans="3:12" ht="47.5" customHeight="1" x14ac:dyDescent="0.35">
      <c r="C830" s="93" t="s">
        <v>34</v>
      </c>
      <c r="D830" s="94" t="s">
        <v>1084</v>
      </c>
      <c r="E830" s="377"/>
      <c r="F830" s="416"/>
      <c r="G830" s="503"/>
      <c r="H830" s="503"/>
      <c r="I830" s="503"/>
      <c r="J830" s="503"/>
      <c r="K830" s="504"/>
      <c r="L830" s="377"/>
    </row>
    <row r="831" spans="3:12" x14ac:dyDescent="0.35">
      <c r="C831" s="499" t="s">
        <v>194</v>
      </c>
      <c r="D831" s="113" t="s">
        <v>1085</v>
      </c>
      <c r="E831" s="377"/>
      <c r="F831" s="416"/>
      <c r="G831" s="503"/>
      <c r="H831" s="503"/>
      <c r="I831" s="503"/>
      <c r="J831" s="503"/>
      <c r="K831" s="504"/>
      <c r="L831" s="377"/>
    </row>
    <row r="832" spans="3:12" x14ac:dyDescent="0.35">
      <c r="C832" s="499"/>
      <c r="D832" s="113" t="s">
        <v>1086</v>
      </c>
      <c r="E832" s="377"/>
      <c r="F832" s="416"/>
      <c r="G832" s="503"/>
      <c r="H832" s="503"/>
      <c r="I832" s="503"/>
      <c r="J832" s="503"/>
      <c r="K832" s="504"/>
      <c r="L832" s="377"/>
    </row>
    <row r="833" spans="3:12" ht="28" x14ac:dyDescent="0.35">
      <c r="C833" s="499"/>
      <c r="D833" s="113" t="s">
        <v>1087</v>
      </c>
      <c r="E833" s="377"/>
      <c r="F833" s="416"/>
      <c r="G833" s="503"/>
      <c r="H833" s="503"/>
      <c r="I833" s="503"/>
      <c r="J833" s="503"/>
      <c r="K833" s="504"/>
      <c r="L833" s="377"/>
    </row>
    <row r="834" spans="3:12" ht="27" customHeight="1" x14ac:dyDescent="0.35">
      <c r="C834" s="499"/>
      <c r="D834" s="113" t="s">
        <v>1088</v>
      </c>
      <c r="E834" s="377"/>
      <c r="F834" s="416"/>
      <c r="G834" s="503"/>
      <c r="H834" s="503"/>
      <c r="I834" s="503"/>
      <c r="J834" s="503"/>
      <c r="K834" s="504"/>
      <c r="L834" s="377"/>
    </row>
    <row r="835" spans="3:12" ht="29.5" customHeight="1" x14ac:dyDescent="0.35">
      <c r="C835" s="499"/>
      <c r="D835" s="113" t="s">
        <v>1089</v>
      </c>
      <c r="E835" s="377"/>
      <c r="F835" s="416"/>
      <c r="G835" s="503"/>
      <c r="H835" s="503"/>
      <c r="I835" s="503"/>
      <c r="J835" s="503"/>
      <c r="K835" s="504"/>
      <c r="L835" s="377"/>
    </row>
    <row r="836" spans="3:12" x14ac:dyDescent="0.35">
      <c r="C836" s="415" t="s">
        <v>1090</v>
      </c>
      <c r="D836" s="415"/>
      <c r="E836" s="377" t="s">
        <v>1091</v>
      </c>
      <c r="F836" s="416" t="s">
        <v>1092</v>
      </c>
      <c r="G836" s="495">
        <v>4</v>
      </c>
      <c r="H836" s="475"/>
      <c r="I836" s="475">
        <v>2</v>
      </c>
      <c r="J836" s="475">
        <v>1</v>
      </c>
      <c r="K836" s="475">
        <v>1</v>
      </c>
      <c r="L836" s="377" t="s">
        <v>1072</v>
      </c>
    </row>
    <row r="837" spans="3:12" ht="50.25" customHeight="1" x14ac:dyDescent="0.35">
      <c r="C837" s="471" t="s">
        <v>1093</v>
      </c>
      <c r="D837" s="471"/>
      <c r="E837" s="498"/>
      <c r="F837" s="416"/>
      <c r="G837" s="495"/>
      <c r="H837" s="475"/>
      <c r="I837" s="475"/>
      <c r="J837" s="475"/>
      <c r="K837" s="475"/>
      <c r="L837" s="377"/>
    </row>
    <row r="838" spans="3:12" ht="49.5" customHeight="1" x14ac:dyDescent="0.35">
      <c r="C838" s="93" t="s">
        <v>34</v>
      </c>
      <c r="D838" s="94" t="s">
        <v>1094</v>
      </c>
      <c r="E838" s="498"/>
      <c r="F838" s="416"/>
      <c r="G838" s="495"/>
      <c r="H838" s="475"/>
      <c r="I838" s="475"/>
      <c r="J838" s="475"/>
      <c r="K838" s="475"/>
      <c r="L838" s="377"/>
    </row>
    <row r="839" spans="3:12" ht="51.5" customHeight="1" x14ac:dyDescent="0.35">
      <c r="C839" s="499" t="s">
        <v>194</v>
      </c>
      <c r="D839" s="113" t="s">
        <v>1095</v>
      </c>
      <c r="E839" s="498"/>
      <c r="F839" s="416"/>
      <c r="G839" s="495"/>
      <c r="H839" s="475"/>
      <c r="I839" s="475"/>
      <c r="J839" s="475"/>
      <c r="K839" s="475"/>
      <c r="L839" s="377"/>
    </row>
    <row r="840" spans="3:12" ht="53" customHeight="1" x14ac:dyDescent="0.35">
      <c r="C840" s="499"/>
      <c r="D840" s="113" t="s">
        <v>1096</v>
      </c>
      <c r="E840" s="498"/>
      <c r="F840" s="416"/>
      <c r="G840" s="495"/>
      <c r="H840" s="475"/>
      <c r="I840" s="475"/>
      <c r="J840" s="475"/>
      <c r="K840" s="475"/>
      <c r="L840" s="377"/>
    </row>
    <row r="841" spans="3:12" ht="49.5" customHeight="1" x14ac:dyDescent="0.35">
      <c r="C841" s="499"/>
      <c r="D841" s="113" t="s">
        <v>1097</v>
      </c>
      <c r="E841" s="498"/>
      <c r="F841" s="416"/>
      <c r="G841" s="495"/>
      <c r="H841" s="475"/>
      <c r="I841" s="475"/>
      <c r="J841" s="475"/>
      <c r="K841" s="475"/>
      <c r="L841" s="377"/>
    </row>
    <row r="842" spans="3:12" x14ac:dyDescent="0.35">
      <c r="C842" s="415" t="s">
        <v>1098</v>
      </c>
      <c r="D842" s="415"/>
      <c r="E842" s="377" t="s">
        <v>1099</v>
      </c>
      <c r="F842" s="416" t="s">
        <v>1100</v>
      </c>
      <c r="G842" s="495">
        <v>11</v>
      </c>
      <c r="H842" s="475">
        <v>3</v>
      </c>
      <c r="I842" s="475">
        <v>3</v>
      </c>
      <c r="J842" s="475">
        <v>3</v>
      </c>
      <c r="K842" s="475">
        <v>2</v>
      </c>
      <c r="L842" s="377" t="s">
        <v>1072</v>
      </c>
    </row>
    <row r="843" spans="3:12" ht="65" customHeight="1" x14ac:dyDescent="0.35">
      <c r="C843" s="471" t="s">
        <v>1101</v>
      </c>
      <c r="D843" s="471"/>
      <c r="E843" s="377"/>
      <c r="F843" s="416"/>
      <c r="G843" s="495"/>
      <c r="H843" s="475"/>
      <c r="I843" s="475"/>
      <c r="J843" s="475"/>
      <c r="K843" s="475"/>
      <c r="L843" s="377"/>
    </row>
    <row r="844" spans="3:12" ht="47" customHeight="1" x14ac:dyDescent="0.35">
      <c r="C844" s="93" t="s">
        <v>34</v>
      </c>
      <c r="D844" s="94" t="s">
        <v>1102</v>
      </c>
      <c r="E844" s="377"/>
      <c r="F844" s="416"/>
      <c r="G844" s="495"/>
      <c r="H844" s="475"/>
      <c r="I844" s="475"/>
      <c r="J844" s="475"/>
      <c r="K844" s="475"/>
      <c r="L844" s="377"/>
    </row>
    <row r="845" spans="3:12" ht="31.5" customHeight="1" x14ac:dyDescent="0.35">
      <c r="C845" s="499" t="s">
        <v>194</v>
      </c>
      <c r="D845" s="113" t="s">
        <v>1103</v>
      </c>
      <c r="E845" s="377"/>
      <c r="F845" s="416"/>
      <c r="G845" s="495"/>
      <c r="H845" s="475"/>
      <c r="I845" s="475"/>
      <c r="J845" s="475"/>
      <c r="K845" s="475"/>
      <c r="L845" s="377"/>
    </row>
    <row r="846" spans="3:12" ht="45.5" customHeight="1" x14ac:dyDescent="0.35">
      <c r="C846" s="499"/>
      <c r="D846" s="113" t="s">
        <v>1104</v>
      </c>
      <c r="E846" s="377"/>
      <c r="F846" s="416"/>
      <c r="G846" s="495"/>
      <c r="H846" s="475"/>
      <c r="I846" s="475"/>
      <c r="J846" s="475"/>
      <c r="K846" s="475"/>
      <c r="L846" s="377"/>
    </row>
    <row r="847" spans="3:12" ht="51" customHeight="1" x14ac:dyDescent="0.35">
      <c r="C847" s="499"/>
      <c r="D847" s="113" t="s">
        <v>1105</v>
      </c>
      <c r="E847" s="377"/>
      <c r="F847" s="416"/>
      <c r="G847" s="495"/>
      <c r="H847" s="475"/>
      <c r="I847" s="475"/>
      <c r="J847" s="475"/>
      <c r="K847" s="475"/>
      <c r="L847" s="377"/>
    </row>
    <row r="848" spans="3:12" ht="40" customHeight="1" x14ac:dyDescent="0.35">
      <c r="C848" s="499"/>
      <c r="D848" s="113" t="s">
        <v>1106</v>
      </c>
      <c r="E848" s="377"/>
      <c r="F848" s="416"/>
      <c r="G848" s="495"/>
      <c r="H848" s="475"/>
      <c r="I848" s="475"/>
      <c r="J848" s="475"/>
      <c r="K848" s="475"/>
      <c r="L848" s="377"/>
    </row>
    <row r="849" spans="3:12" ht="23.25" customHeight="1" x14ac:dyDescent="0.35">
      <c r="C849" s="499"/>
      <c r="D849" s="113" t="s">
        <v>1107</v>
      </c>
      <c r="E849" s="377"/>
      <c r="F849" s="416"/>
      <c r="G849" s="495"/>
      <c r="H849" s="475"/>
      <c r="I849" s="475"/>
      <c r="J849" s="475"/>
      <c r="K849" s="475"/>
      <c r="L849" s="377"/>
    </row>
    <row r="850" spans="3:12" ht="27" customHeight="1" x14ac:dyDescent="0.35">
      <c r="C850" s="415" t="s">
        <v>1108</v>
      </c>
      <c r="D850" s="415"/>
      <c r="E850" s="377" t="s">
        <v>1109</v>
      </c>
      <c r="F850" s="416" t="s">
        <v>1110</v>
      </c>
      <c r="G850" s="473">
        <v>0.9</v>
      </c>
      <c r="H850" s="392">
        <v>0.9</v>
      </c>
      <c r="I850" s="392">
        <v>0.9</v>
      </c>
      <c r="J850" s="392">
        <v>0.9</v>
      </c>
      <c r="K850" s="392">
        <v>0.9</v>
      </c>
      <c r="L850" s="377" t="s">
        <v>1111</v>
      </c>
    </row>
    <row r="851" spans="3:12" ht="46.5" customHeight="1" x14ac:dyDescent="0.35">
      <c r="C851" s="471" t="s">
        <v>1112</v>
      </c>
      <c r="D851" s="471"/>
      <c r="E851" s="377"/>
      <c r="F851" s="416"/>
      <c r="G851" s="473"/>
      <c r="H851" s="392"/>
      <c r="I851" s="392"/>
      <c r="J851" s="392"/>
      <c r="K851" s="392"/>
      <c r="L851" s="377"/>
    </row>
    <row r="852" spans="3:12" ht="47.5" customHeight="1" x14ac:dyDescent="0.35">
      <c r="C852" s="93" t="s">
        <v>34</v>
      </c>
      <c r="D852" s="94" t="s">
        <v>1113</v>
      </c>
      <c r="E852" s="377"/>
      <c r="F852" s="416"/>
      <c r="G852" s="473"/>
      <c r="H852" s="392"/>
      <c r="I852" s="392"/>
      <c r="J852" s="392"/>
      <c r="K852" s="392"/>
      <c r="L852" s="377"/>
    </row>
    <row r="853" spans="3:12" ht="28" x14ac:dyDescent="0.35">
      <c r="C853" s="496" t="s">
        <v>194</v>
      </c>
      <c r="D853" s="96" t="s">
        <v>1114</v>
      </c>
      <c r="E853" s="377" t="s">
        <v>1115</v>
      </c>
      <c r="F853" s="416" t="s">
        <v>1116</v>
      </c>
      <c r="G853" s="473">
        <v>0.83</v>
      </c>
      <c r="H853" s="392"/>
      <c r="I853" s="392"/>
      <c r="J853" s="392">
        <v>0.7</v>
      </c>
      <c r="K853" s="392">
        <v>0.95</v>
      </c>
      <c r="L853" s="377"/>
    </row>
    <row r="854" spans="3:12" ht="18.5" customHeight="1" x14ac:dyDescent="0.35">
      <c r="C854" s="496"/>
      <c r="D854" s="114" t="s">
        <v>1117</v>
      </c>
      <c r="E854" s="377"/>
      <c r="F854" s="416"/>
      <c r="G854" s="473"/>
      <c r="H854" s="392"/>
      <c r="I854" s="392"/>
      <c r="J854" s="392"/>
      <c r="K854" s="392"/>
      <c r="L854" s="377"/>
    </row>
    <row r="855" spans="3:12" ht="18.5" customHeight="1" x14ac:dyDescent="0.35">
      <c r="C855" s="496"/>
      <c r="D855" s="114" t="s">
        <v>1118</v>
      </c>
      <c r="E855" s="377"/>
      <c r="F855" s="416"/>
      <c r="G855" s="473"/>
      <c r="H855" s="392"/>
      <c r="I855" s="392"/>
      <c r="J855" s="392"/>
      <c r="K855" s="392"/>
      <c r="L855" s="377"/>
    </row>
    <row r="856" spans="3:12" ht="18.5" customHeight="1" x14ac:dyDescent="0.35">
      <c r="C856" s="496"/>
      <c r="D856" s="114" t="s">
        <v>1119</v>
      </c>
      <c r="E856" s="377"/>
      <c r="F856" s="416"/>
      <c r="G856" s="473"/>
      <c r="H856" s="392"/>
      <c r="I856" s="392"/>
      <c r="J856" s="392"/>
      <c r="K856" s="392"/>
      <c r="L856" s="377"/>
    </row>
    <row r="857" spans="3:12" ht="19.5" customHeight="1" x14ac:dyDescent="0.35">
      <c r="C857" s="484" t="s">
        <v>1120</v>
      </c>
      <c r="D857" s="484"/>
      <c r="E857" s="377" t="s">
        <v>1121</v>
      </c>
      <c r="F857" s="377" t="s">
        <v>1122</v>
      </c>
      <c r="G857" s="495">
        <v>30</v>
      </c>
      <c r="H857" s="475">
        <v>6</v>
      </c>
      <c r="I857" s="475">
        <v>8</v>
      </c>
      <c r="J857" s="475">
        <v>8</v>
      </c>
      <c r="K857" s="475">
        <v>8</v>
      </c>
      <c r="L857" s="377" t="s">
        <v>1111</v>
      </c>
    </row>
    <row r="858" spans="3:12" ht="48" customHeight="1" x14ac:dyDescent="0.35">
      <c r="C858" s="471" t="s">
        <v>1123</v>
      </c>
      <c r="D858" s="471"/>
      <c r="E858" s="377"/>
      <c r="F858" s="377"/>
      <c r="G858" s="495"/>
      <c r="H858" s="475"/>
      <c r="I858" s="475"/>
      <c r="J858" s="475"/>
      <c r="K858" s="475"/>
      <c r="L858" s="377"/>
    </row>
    <row r="859" spans="3:12" ht="31.5" customHeight="1" x14ac:dyDescent="0.35">
      <c r="C859" s="93" t="s">
        <v>34</v>
      </c>
      <c r="D859" s="94" t="s">
        <v>1124</v>
      </c>
      <c r="E859" s="377"/>
      <c r="F859" s="377"/>
      <c r="G859" s="495"/>
      <c r="H859" s="475"/>
      <c r="I859" s="475"/>
      <c r="J859" s="475"/>
      <c r="K859" s="475"/>
      <c r="L859" s="377"/>
    </row>
    <row r="860" spans="3:12" ht="16.5" customHeight="1" x14ac:dyDescent="0.35">
      <c r="C860" s="496" t="s">
        <v>194</v>
      </c>
      <c r="D860" s="114" t="s">
        <v>1125</v>
      </c>
      <c r="E860" s="377" t="s">
        <v>1126</v>
      </c>
      <c r="F860" s="377" t="s">
        <v>1127</v>
      </c>
      <c r="G860" s="473">
        <v>1</v>
      </c>
      <c r="H860" s="392">
        <v>1</v>
      </c>
      <c r="I860" s="392">
        <v>1</v>
      </c>
      <c r="J860" s="392">
        <v>1</v>
      </c>
      <c r="K860" s="392">
        <v>1</v>
      </c>
      <c r="L860" s="377"/>
    </row>
    <row r="861" spans="3:12" ht="16.5" customHeight="1" x14ac:dyDescent="0.35">
      <c r="C861" s="496"/>
      <c r="D861" s="114" t="s">
        <v>1128</v>
      </c>
      <c r="E861" s="377"/>
      <c r="F861" s="377"/>
      <c r="G861" s="495"/>
      <c r="H861" s="475"/>
      <c r="I861" s="475"/>
      <c r="J861" s="475"/>
      <c r="K861" s="475"/>
      <c r="L861" s="377"/>
    </row>
    <row r="862" spans="3:12" ht="16.5" customHeight="1" x14ac:dyDescent="0.35">
      <c r="C862" s="496"/>
      <c r="D862" s="114" t="s">
        <v>1129</v>
      </c>
      <c r="E862" s="377"/>
      <c r="F862" s="377"/>
      <c r="G862" s="495"/>
      <c r="H862" s="475"/>
      <c r="I862" s="475"/>
      <c r="J862" s="475"/>
      <c r="K862" s="475"/>
      <c r="L862" s="377"/>
    </row>
    <row r="863" spans="3:12" ht="16.5" customHeight="1" x14ac:dyDescent="0.35">
      <c r="C863" s="496"/>
      <c r="D863" s="114" t="s">
        <v>1130</v>
      </c>
      <c r="E863" s="377"/>
      <c r="F863" s="377"/>
      <c r="G863" s="495"/>
      <c r="H863" s="475"/>
      <c r="I863" s="475"/>
      <c r="J863" s="475"/>
      <c r="K863" s="475"/>
      <c r="L863" s="377"/>
    </row>
    <row r="864" spans="3:12" ht="18.5" customHeight="1" x14ac:dyDescent="0.35">
      <c r="C864" s="415" t="s">
        <v>1131</v>
      </c>
      <c r="D864" s="415"/>
      <c r="E864" s="377" t="s">
        <v>1132</v>
      </c>
      <c r="F864" s="416" t="s">
        <v>1133</v>
      </c>
      <c r="G864" s="472">
        <v>2</v>
      </c>
      <c r="H864" s="472">
        <v>1</v>
      </c>
      <c r="I864" s="472"/>
      <c r="J864" s="472">
        <v>1</v>
      </c>
      <c r="K864" s="472"/>
      <c r="L864" s="377" t="s">
        <v>1134</v>
      </c>
    </row>
    <row r="865" spans="3:12" ht="26.25" customHeight="1" x14ac:dyDescent="0.35">
      <c r="C865" s="471" t="s">
        <v>1135</v>
      </c>
      <c r="D865" s="471"/>
      <c r="E865" s="377"/>
      <c r="F865" s="416"/>
      <c r="G865" s="472"/>
      <c r="H865" s="472"/>
      <c r="I865" s="472"/>
      <c r="J865" s="472"/>
      <c r="K865" s="472"/>
      <c r="L865" s="377"/>
    </row>
    <row r="866" spans="3:12" ht="34.5" customHeight="1" x14ac:dyDescent="0.35">
      <c r="C866" s="93" t="s">
        <v>34</v>
      </c>
      <c r="D866" s="94" t="s">
        <v>1136</v>
      </c>
      <c r="E866" s="377"/>
      <c r="F866" s="416"/>
      <c r="G866" s="472"/>
      <c r="H866" s="472"/>
      <c r="I866" s="472"/>
      <c r="J866" s="472"/>
      <c r="K866" s="472"/>
      <c r="L866" s="377"/>
    </row>
    <row r="867" spans="3:12" ht="17.25" customHeight="1" x14ac:dyDescent="0.35">
      <c r="C867" s="393" t="s">
        <v>194</v>
      </c>
      <c r="D867" s="96" t="s">
        <v>1137</v>
      </c>
      <c r="E867" s="377"/>
      <c r="F867" s="416"/>
      <c r="G867" s="472"/>
      <c r="H867" s="472"/>
      <c r="I867" s="472"/>
      <c r="J867" s="472"/>
      <c r="K867" s="472"/>
      <c r="L867" s="377"/>
    </row>
    <row r="868" spans="3:12" ht="17.25" customHeight="1" x14ac:dyDescent="0.35">
      <c r="C868" s="393"/>
      <c r="D868" s="96" t="s">
        <v>1138</v>
      </c>
      <c r="E868" s="377"/>
      <c r="F868" s="416"/>
      <c r="G868" s="472"/>
      <c r="H868" s="472"/>
      <c r="I868" s="472"/>
      <c r="J868" s="472"/>
      <c r="K868" s="472"/>
      <c r="L868" s="377"/>
    </row>
    <row r="869" spans="3:12" ht="17.25" customHeight="1" x14ac:dyDescent="0.35">
      <c r="C869" s="393"/>
      <c r="D869" s="96" t="s">
        <v>1139</v>
      </c>
      <c r="E869" s="377"/>
      <c r="F869" s="416"/>
      <c r="G869" s="472"/>
      <c r="H869" s="472"/>
      <c r="I869" s="472"/>
      <c r="J869" s="472"/>
      <c r="K869" s="472"/>
      <c r="L869" s="377"/>
    </row>
    <row r="870" spans="3:12" ht="17.25" customHeight="1" x14ac:dyDescent="0.35">
      <c r="C870" s="393"/>
      <c r="D870" s="96" t="s">
        <v>1140</v>
      </c>
      <c r="E870" s="377"/>
      <c r="F870" s="416"/>
      <c r="G870" s="472"/>
      <c r="H870" s="472"/>
      <c r="I870" s="472"/>
      <c r="J870" s="472"/>
      <c r="K870" s="472"/>
      <c r="L870" s="377"/>
    </row>
    <row r="871" spans="3:12" ht="17.25" customHeight="1" x14ac:dyDescent="0.35">
      <c r="C871" s="393"/>
      <c r="D871" s="96" t="s">
        <v>1141</v>
      </c>
      <c r="E871" s="377"/>
      <c r="F871" s="416"/>
      <c r="G871" s="472"/>
      <c r="H871" s="472"/>
      <c r="I871" s="472"/>
      <c r="J871" s="472"/>
      <c r="K871" s="472"/>
      <c r="L871" s="377"/>
    </row>
    <row r="872" spans="3:12" ht="18" customHeight="1" x14ac:dyDescent="0.35">
      <c r="C872" s="415" t="s">
        <v>1142</v>
      </c>
      <c r="D872" s="415"/>
      <c r="E872" s="383" t="s">
        <v>1143</v>
      </c>
      <c r="F872" s="416" t="s">
        <v>1144</v>
      </c>
      <c r="G872" s="386">
        <v>11</v>
      </c>
      <c r="H872" s="389">
        <v>1</v>
      </c>
      <c r="I872" s="389">
        <v>2</v>
      </c>
      <c r="J872" s="389">
        <v>4</v>
      </c>
      <c r="K872" s="389">
        <v>4</v>
      </c>
      <c r="L872" s="377" t="s">
        <v>1134</v>
      </c>
    </row>
    <row r="873" spans="3:12" ht="49.5" customHeight="1" x14ac:dyDescent="0.35">
      <c r="C873" s="471" t="s">
        <v>1145</v>
      </c>
      <c r="D873" s="471"/>
      <c r="E873" s="384"/>
      <c r="F873" s="416"/>
      <c r="G873" s="387"/>
      <c r="H873" s="390"/>
      <c r="I873" s="390"/>
      <c r="J873" s="390"/>
      <c r="K873" s="390"/>
      <c r="L873" s="377"/>
    </row>
    <row r="874" spans="3:12" ht="47.25" customHeight="1" x14ac:dyDescent="0.35">
      <c r="C874" s="93" t="s">
        <v>34</v>
      </c>
      <c r="D874" s="94" t="s">
        <v>1146</v>
      </c>
      <c r="E874" s="384"/>
      <c r="F874" s="416"/>
      <c r="G874" s="387"/>
      <c r="H874" s="390"/>
      <c r="I874" s="390"/>
      <c r="J874" s="390"/>
      <c r="K874" s="390"/>
      <c r="L874" s="377"/>
    </row>
    <row r="875" spans="3:12" ht="18.75" customHeight="1" x14ac:dyDescent="0.35">
      <c r="C875" s="393" t="s">
        <v>194</v>
      </c>
      <c r="D875" s="96" t="s">
        <v>1147</v>
      </c>
      <c r="E875" s="384"/>
      <c r="F875" s="416"/>
      <c r="G875" s="387"/>
      <c r="H875" s="390"/>
      <c r="I875" s="390"/>
      <c r="J875" s="390"/>
      <c r="K875" s="390"/>
      <c r="L875" s="377"/>
    </row>
    <row r="876" spans="3:12" ht="18.75" customHeight="1" x14ac:dyDescent="0.35">
      <c r="C876" s="393"/>
      <c r="D876" s="96" t="s">
        <v>1148</v>
      </c>
      <c r="E876" s="384"/>
      <c r="F876" s="416"/>
      <c r="G876" s="387"/>
      <c r="H876" s="390"/>
      <c r="I876" s="390"/>
      <c r="J876" s="390"/>
      <c r="K876" s="390"/>
      <c r="L876" s="377"/>
    </row>
    <row r="877" spans="3:12" ht="18.75" customHeight="1" x14ac:dyDescent="0.35">
      <c r="C877" s="393"/>
      <c r="D877" s="96" t="s">
        <v>1149</v>
      </c>
      <c r="E877" s="384"/>
      <c r="F877" s="416"/>
      <c r="G877" s="387"/>
      <c r="H877" s="390"/>
      <c r="I877" s="390"/>
      <c r="J877" s="390"/>
      <c r="K877" s="390"/>
      <c r="L877" s="377"/>
    </row>
    <row r="878" spans="3:12" ht="18.75" customHeight="1" x14ac:dyDescent="0.35">
      <c r="C878" s="393"/>
      <c r="D878" s="96" t="s">
        <v>1150</v>
      </c>
      <c r="E878" s="385"/>
      <c r="F878" s="416"/>
      <c r="G878" s="388"/>
      <c r="H878" s="391"/>
      <c r="I878" s="391"/>
      <c r="J878" s="391"/>
      <c r="K878" s="391"/>
      <c r="L878" s="377"/>
    </row>
    <row r="879" spans="3:12" ht="19.5" customHeight="1" x14ac:dyDescent="0.35">
      <c r="C879" s="484" t="s">
        <v>1151</v>
      </c>
      <c r="D879" s="484"/>
      <c r="E879" s="377" t="s">
        <v>1152</v>
      </c>
      <c r="F879" s="377" t="s">
        <v>1153</v>
      </c>
      <c r="G879" s="497">
        <v>1</v>
      </c>
      <c r="H879" s="474"/>
      <c r="I879" s="474"/>
      <c r="J879" s="474">
        <v>1</v>
      </c>
      <c r="K879" s="474"/>
      <c r="L879" s="475" t="s">
        <v>1134</v>
      </c>
    </row>
    <row r="880" spans="3:12" ht="26.25" customHeight="1" x14ac:dyDescent="0.35">
      <c r="C880" s="471" t="s">
        <v>1154</v>
      </c>
      <c r="D880" s="471"/>
      <c r="E880" s="377"/>
      <c r="F880" s="377"/>
      <c r="G880" s="497"/>
      <c r="H880" s="474"/>
      <c r="I880" s="474"/>
      <c r="J880" s="474"/>
      <c r="K880" s="474"/>
      <c r="L880" s="475"/>
    </row>
    <row r="881" spans="3:12" ht="56" customHeight="1" x14ac:dyDescent="0.35">
      <c r="C881" s="93" t="s">
        <v>34</v>
      </c>
      <c r="D881" s="94" t="s">
        <v>1155</v>
      </c>
      <c r="E881" s="377"/>
      <c r="F881" s="377"/>
      <c r="G881" s="497"/>
      <c r="H881" s="474"/>
      <c r="I881" s="474"/>
      <c r="J881" s="474"/>
      <c r="K881" s="474"/>
      <c r="L881" s="475"/>
    </row>
    <row r="882" spans="3:12" ht="24" customHeight="1" x14ac:dyDescent="0.35">
      <c r="C882" s="393" t="s">
        <v>194</v>
      </c>
      <c r="D882" s="96" t="s">
        <v>1156</v>
      </c>
      <c r="E882" s="377"/>
      <c r="F882" s="377"/>
      <c r="G882" s="497"/>
      <c r="H882" s="474"/>
      <c r="I882" s="474"/>
      <c r="J882" s="474"/>
      <c r="K882" s="474"/>
      <c r="L882" s="475"/>
    </row>
    <row r="883" spans="3:12" ht="24" customHeight="1" x14ac:dyDescent="0.35">
      <c r="C883" s="393"/>
      <c r="D883" s="96" t="s">
        <v>1157</v>
      </c>
      <c r="E883" s="377"/>
      <c r="F883" s="377"/>
      <c r="G883" s="497"/>
      <c r="H883" s="474"/>
      <c r="I883" s="474"/>
      <c r="J883" s="474"/>
      <c r="K883" s="474"/>
      <c r="L883" s="475"/>
    </row>
    <row r="884" spans="3:12" ht="24" customHeight="1" x14ac:dyDescent="0.35">
      <c r="C884" s="393"/>
      <c r="D884" s="96" t="s">
        <v>1158</v>
      </c>
      <c r="E884" s="377"/>
      <c r="F884" s="377"/>
      <c r="G884" s="497"/>
      <c r="H884" s="474"/>
      <c r="I884" s="474"/>
      <c r="J884" s="474"/>
      <c r="K884" s="474"/>
      <c r="L884" s="475"/>
    </row>
    <row r="885" spans="3:12" ht="24" customHeight="1" x14ac:dyDescent="0.35">
      <c r="C885" s="393"/>
      <c r="D885" s="96" t="s">
        <v>1159</v>
      </c>
      <c r="E885" s="377"/>
      <c r="F885" s="377"/>
      <c r="G885" s="497"/>
      <c r="H885" s="474"/>
      <c r="I885" s="474"/>
      <c r="J885" s="474"/>
      <c r="K885" s="474"/>
      <c r="L885" s="475"/>
    </row>
    <row r="886" spans="3:12" ht="15.5" customHeight="1" x14ac:dyDescent="0.35">
      <c r="C886" s="484" t="s">
        <v>1160</v>
      </c>
      <c r="D886" s="484"/>
      <c r="E886" s="377" t="s">
        <v>1161</v>
      </c>
      <c r="F886" s="416" t="s">
        <v>1162</v>
      </c>
      <c r="G886" s="492">
        <v>3</v>
      </c>
      <c r="H886" s="493">
        <v>1</v>
      </c>
      <c r="I886" s="493">
        <v>1</v>
      </c>
      <c r="J886" s="493">
        <v>1</v>
      </c>
      <c r="K886" s="493"/>
      <c r="L886" s="377" t="s">
        <v>1163</v>
      </c>
    </row>
    <row r="887" spans="3:12" ht="47.25" customHeight="1" x14ac:dyDescent="0.35">
      <c r="C887" s="471" t="s">
        <v>1164</v>
      </c>
      <c r="D887" s="471"/>
      <c r="E887" s="377"/>
      <c r="F887" s="416"/>
      <c r="G887" s="492"/>
      <c r="H887" s="493"/>
      <c r="I887" s="493"/>
      <c r="J887" s="493"/>
      <c r="K887" s="493"/>
      <c r="L887" s="377"/>
    </row>
    <row r="888" spans="3:12" ht="35.5" customHeight="1" x14ac:dyDescent="0.35">
      <c r="C888" s="93" t="s">
        <v>34</v>
      </c>
      <c r="D888" s="94" t="s">
        <v>1165</v>
      </c>
      <c r="E888" s="377"/>
      <c r="F888" s="416"/>
      <c r="G888" s="492"/>
      <c r="H888" s="493"/>
      <c r="I888" s="493"/>
      <c r="J888" s="493"/>
      <c r="K888" s="493"/>
      <c r="L888" s="377"/>
    </row>
    <row r="889" spans="3:12" ht="35.5" customHeight="1" x14ac:dyDescent="0.35">
      <c r="C889" s="393" t="s">
        <v>194</v>
      </c>
      <c r="D889" s="96" t="s">
        <v>1166</v>
      </c>
      <c r="E889" s="377"/>
      <c r="F889" s="416"/>
      <c r="G889" s="492"/>
      <c r="H889" s="493"/>
      <c r="I889" s="493"/>
      <c r="J889" s="493"/>
      <c r="K889" s="493"/>
      <c r="L889" s="377"/>
    </row>
    <row r="890" spans="3:12" ht="33.5" customHeight="1" x14ac:dyDescent="0.35">
      <c r="C890" s="393"/>
      <c r="D890" s="96" t="s">
        <v>1167</v>
      </c>
      <c r="E890" s="377"/>
      <c r="F890" s="416"/>
      <c r="G890" s="492"/>
      <c r="H890" s="493"/>
      <c r="I890" s="493"/>
      <c r="J890" s="493"/>
      <c r="K890" s="493"/>
      <c r="L890" s="377"/>
    </row>
    <row r="891" spans="3:12" ht="30.5" customHeight="1" x14ac:dyDescent="0.35">
      <c r="C891" s="393"/>
      <c r="D891" s="96" t="s">
        <v>1168</v>
      </c>
      <c r="E891" s="377"/>
      <c r="F891" s="416"/>
      <c r="G891" s="492"/>
      <c r="H891" s="493"/>
      <c r="I891" s="493"/>
      <c r="J891" s="493"/>
      <c r="K891" s="493"/>
      <c r="L891" s="377"/>
    </row>
    <row r="892" spans="3:12" ht="32.5" customHeight="1" x14ac:dyDescent="0.35">
      <c r="C892" s="393"/>
      <c r="D892" s="96" t="s">
        <v>1169</v>
      </c>
      <c r="E892" s="377"/>
      <c r="F892" s="416"/>
      <c r="G892" s="492"/>
      <c r="H892" s="493"/>
      <c r="I892" s="493"/>
      <c r="J892" s="493"/>
      <c r="K892" s="493"/>
      <c r="L892" s="377"/>
    </row>
    <row r="893" spans="3:12" ht="20.5" customHeight="1" x14ac:dyDescent="0.35">
      <c r="C893" s="484" t="s">
        <v>1170</v>
      </c>
      <c r="D893" s="484"/>
      <c r="E893" s="377" t="s">
        <v>1171</v>
      </c>
      <c r="F893" s="416" t="s">
        <v>1172</v>
      </c>
      <c r="G893" s="417">
        <v>16</v>
      </c>
      <c r="H893" s="395">
        <v>4</v>
      </c>
      <c r="I893" s="395">
        <v>4</v>
      </c>
      <c r="J893" s="395">
        <v>4</v>
      </c>
      <c r="K893" s="395">
        <v>4</v>
      </c>
      <c r="L893" s="377" t="s">
        <v>1173</v>
      </c>
    </row>
    <row r="894" spans="3:12" ht="45" customHeight="1" x14ac:dyDescent="0.35">
      <c r="C894" s="471" t="s">
        <v>1174</v>
      </c>
      <c r="D894" s="471"/>
      <c r="E894" s="377"/>
      <c r="F894" s="416"/>
      <c r="G894" s="417"/>
      <c r="H894" s="395"/>
      <c r="I894" s="395"/>
      <c r="J894" s="395"/>
      <c r="K894" s="395"/>
      <c r="L894" s="377"/>
    </row>
    <row r="895" spans="3:12" ht="33.75" customHeight="1" x14ac:dyDescent="0.35">
      <c r="C895" s="93" t="s">
        <v>34</v>
      </c>
      <c r="D895" s="94" t="s">
        <v>1175</v>
      </c>
      <c r="E895" s="377"/>
      <c r="F895" s="416"/>
      <c r="G895" s="417"/>
      <c r="H895" s="395"/>
      <c r="I895" s="395"/>
      <c r="J895" s="395"/>
      <c r="K895" s="395"/>
      <c r="L895" s="377"/>
    </row>
    <row r="896" spans="3:12" x14ac:dyDescent="0.35">
      <c r="C896" s="393" t="s">
        <v>194</v>
      </c>
      <c r="D896" s="96" t="s">
        <v>1176</v>
      </c>
      <c r="E896" s="377"/>
      <c r="F896" s="416"/>
      <c r="G896" s="417"/>
      <c r="H896" s="395"/>
      <c r="I896" s="395"/>
      <c r="J896" s="395"/>
      <c r="K896" s="395"/>
      <c r="L896" s="377"/>
    </row>
    <row r="897" spans="3:12" x14ac:dyDescent="0.35">
      <c r="C897" s="393"/>
      <c r="D897" s="96" t="s">
        <v>1177</v>
      </c>
      <c r="E897" s="377" t="s">
        <v>1178</v>
      </c>
      <c r="F897" s="416" t="s">
        <v>1179</v>
      </c>
      <c r="G897" s="394">
        <v>0.9</v>
      </c>
      <c r="H897" s="379">
        <v>0.9</v>
      </c>
      <c r="I897" s="379">
        <v>0.9</v>
      </c>
      <c r="J897" s="379">
        <v>0.9</v>
      </c>
      <c r="K897" s="379">
        <v>0.9</v>
      </c>
      <c r="L897" s="377"/>
    </row>
    <row r="898" spans="3:12" x14ac:dyDescent="0.35">
      <c r="C898" s="393"/>
      <c r="D898" s="96" t="s">
        <v>1180</v>
      </c>
      <c r="E898" s="377"/>
      <c r="F898" s="416"/>
      <c r="G898" s="394"/>
      <c r="H898" s="379"/>
      <c r="I898" s="379"/>
      <c r="J898" s="379"/>
      <c r="K898" s="379"/>
      <c r="L898" s="377"/>
    </row>
    <row r="899" spans="3:12" x14ac:dyDescent="0.35">
      <c r="C899" s="393"/>
      <c r="D899" s="96" t="s">
        <v>1181</v>
      </c>
      <c r="E899" s="377"/>
      <c r="F899" s="416"/>
      <c r="G899" s="394"/>
      <c r="H899" s="379"/>
      <c r="I899" s="379"/>
      <c r="J899" s="379"/>
      <c r="K899" s="379"/>
      <c r="L899" s="377"/>
    </row>
    <row r="900" spans="3:12" x14ac:dyDescent="0.35">
      <c r="C900" s="393"/>
      <c r="D900" s="96" t="s">
        <v>1182</v>
      </c>
      <c r="E900" s="377"/>
      <c r="F900" s="416"/>
      <c r="G900" s="394"/>
      <c r="H900" s="379"/>
      <c r="I900" s="379"/>
      <c r="J900" s="379"/>
      <c r="K900" s="379"/>
      <c r="L900" s="377"/>
    </row>
    <row r="901" spans="3:12" x14ac:dyDescent="0.35">
      <c r="C901" s="393"/>
      <c r="D901" s="96" t="s">
        <v>1183</v>
      </c>
      <c r="E901" s="377"/>
      <c r="F901" s="416"/>
      <c r="G901" s="394"/>
      <c r="H901" s="379"/>
      <c r="I901" s="379"/>
      <c r="J901" s="379"/>
      <c r="K901" s="379"/>
      <c r="L901" s="377"/>
    </row>
    <row r="902" spans="3:12" x14ac:dyDescent="0.35">
      <c r="C902" s="393"/>
      <c r="D902" s="96" t="s">
        <v>1184</v>
      </c>
      <c r="E902" s="377"/>
      <c r="F902" s="416"/>
      <c r="G902" s="394"/>
      <c r="H902" s="379"/>
      <c r="I902" s="379"/>
      <c r="J902" s="379"/>
      <c r="K902" s="379"/>
      <c r="L902" s="377"/>
    </row>
    <row r="903" spans="3:12" ht="21" customHeight="1" x14ac:dyDescent="0.35">
      <c r="C903" s="484" t="s">
        <v>1185</v>
      </c>
      <c r="D903" s="484"/>
      <c r="E903" s="377" t="s">
        <v>1186</v>
      </c>
      <c r="F903" s="377" t="s">
        <v>1187</v>
      </c>
      <c r="G903" s="491">
        <v>1</v>
      </c>
      <c r="H903" s="491"/>
      <c r="I903" s="494">
        <v>1</v>
      </c>
      <c r="J903" s="491"/>
      <c r="K903" s="491"/>
      <c r="L903" s="377" t="s">
        <v>1173</v>
      </c>
    </row>
    <row r="904" spans="3:12" ht="49.5" customHeight="1" x14ac:dyDescent="0.35">
      <c r="C904" s="471" t="s">
        <v>1188</v>
      </c>
      <c r="D904" s="471"/>
      <c r="E904" s="377"/>
      <c r="F904" s="377"/>
      <c r="G904" s="491"/>
      <c r="H904" s="491"/>
      <c r="I904" s="494"/>
      <c r="J904" s="491"/>
      <c r="K904" s="491"/>
      <c r="L904" s="377"/>
    </row>
    <row r="905" spans="3:12" ht="35.25" customHeight="1" x14ac:dyDescent="0.35">
      <c r="C905" s="93" t="s">
        <v>34</v>
      </c>
      <c r="D905" s="94" t="s">
        <v>1189</v>
      </c>
      <c r="E905" s="377"/>
      <c r="F905" s="377"/>
      <c r="G905" s="491"/>
      <c r="H905" s="491"/>
      <c r="I905" s="494"/>
      <c r="J905" s="491"/>
      <c r="K905" s="491"/>
      <c r="L905" s="377"/>
    </row>
    <row r="906" spans="3:12" x14ac:dyDescent="0.35">
      <c r="C906" s="393" t="s">
        <v>194</v>
      </c>
      <c r="D906" s="96" t="s">
        <v>1190</v>
      </c>
      <c r="E906" s="377"/>
      <c r="F906" s="377"/>
      <c r="G906" s="491"/>
      <c r="H906" s="491"/>
      <c r="I906" s="494"/>
      <c r="J906" s="491"/>
      <c r="K906" s="491"/>
      <c r="L906" s="377"/>
    </row>
    <row r="907" spans="3:12" ht="20" customHeight="1" x14ac:dyDescent="0.35">
      <c r="C907" s="393"/>
      <c r="D907" s="96" t="s">
        <v>1191</v>
      </c>
      <c r="E907" s="377"/>
      <c r="F907" s="377"/>
      <c r="G907" s="491"/>
      <c r="H907" s="491"/>
      <c r="I907" s="494"/>
      <c r="J907" s="491"/>
      <c r="K907" s="491"/>
      <c r="L907" s="377"/>
    </row>
    <row r="908" spans="3:12" ht="28" x14ac:dyDescent="0.35">
      <c r="C908" s="393"/>
      <c r="D908" s="96" t="s">
        <v>1192</v>
      </c>
      <c r="E908" s="377"/>
      <c r="F908" s="377"/>
      <c r="G908" s="491"/>
      <c r="H908" s="491"/>
      <c r="I908" s="494"/>
      <c r="J908" s="491"/>
      <c r="K908" s="491"/>
      <c r="L908" s="377"/>
    </row>
    <row r="909" spans="3:12" ht="18.5" customHeight="1" x14ac:dyDescent="0.35">
      <c r="C909" s="393"/>
      <c r="D909" s="96" t="s">
        <v>1193</v>
      </c>
      <c r="E909" s="377"/>
      <c r="F909" s="377"/>
      <c r="G909" s="491"/>
      <c r="H909" s="491"/>
      <c r="I909" s="494"/>
      <c r="J909" s="491"/>
      <c r="K909" s="491"/>
      <c r="L909" s="377"/>
    </row>
    <row r="910" spans="3:12" ht="22.5" customHeight="1" x14ac:dyDescent="0.35">
      <c r="C910" s="393"/>
      <c r="D910" s="96" t="s">
        <v>1194</v>
      </c>
      <c r="E910" s="377"/>
      <c r="F910" s="377"/>
      <c r="G910" s="491"/>
      <c r="H910" s="491"/>
      <c r="I910" s="494"/>
      <c r="J910" s="491"/>
      <c r="K910" s="491"/>
      <c r="L910" s="377"/>
    </row>
    <row r="911" spans="3:12" ht="25.5" customHeight="1" x14ac:dyDescent="0.35">
      <c r="C911" s="484" t="s">
        <v>1195</v>
      </c>
      <c r="D911" s="484"/>
      <c r="E911" s="485" t="s">
        <v>1196</v>
      </c>
      <c r="F911" s="416" t="s">
        <v>1197</v>
      </c>
      <c r="G911" s="486">
        <v>202</v>
      </c>
      <c r="H911" s="488">
        <v>50</v>
      </c>
      <c r="I911" s="488">
        <v>50</v>
      </c>
      <c r="J911" s="488">
        <v>51</v>
      </c>
      <c r="K911" s="488">
        <v>51</v>
      </c>
      <c r="L911" s="377" t="s">
        <v>1198</v>
      </c>
    </row>
    <row r="912" spans="3:12" ht="45" customHeight="1" x14ac:dyDescent="0.35">
      <c r="C912" s="471" t="s">
        <v>1199</v>
      </c>
      <c r="D912" s="471"/>
      <c r="E912" s="377"/>
      <c r="F912" s="416"/>
      <c r="G912" s="487"/>
      <c r="H912" s="489"/>
      <c r="I912" s="489"/>
      <c r="J912" s="489"/>
      <c r="K912" s="489"/>
      <c r="L912" s="377"/>
    </row>
    <row r="913" spans="3:12" ht="49.5" customHeight="1" x14ac:dyDescent="0.35">
      <c r="C913" s="93" t="s">
        <v>34</v>
      </c>
      <c r="D913" s="94" t="s">
        <v>1200</v>
      </c>
      <c r="E913" s="377"/>
      <c r="F913" s="416"/>
      <c r="G913" s="487"/>
      <c r="H913" s="489"/>
      <c r="I913" s="489"/>
      <c r="J913" s="489"/>
      <c r="K913" s="489"/>
      <c r="L913" s="377"/>
    </row>
    <row r="914" spans="3:12" x14ac:dyDescent="0.35">
      <c r="C914" s="393" t="s">
        <v>194</v>
      </c>
      <c r="D914" s="96" t="s">
        <v>1201</v>
      </c>
      <c r="E914" s="377"/>
      <c r="F914" s="416"/>
      <c r="G914" s="487"/>
      <c r="H914" s="489"/>
      <c r="I914" s="489"/>
      <c r="J914" s="489"/>
      <c r="K914" s="489"/>
      <c r="L914" s="377"/>
    </row>
    <row r="915" spans="3:12" x14ac:dyDescent="0.35">
      <c r="C915" s="393"/>
      <c r="D915" s="96" t="s">
        <v>1202</v>
      </c>
      <c r="E915" s="377"/>
      <c r="F915" s="416"/>
      <c r="G915" s="487"/>
      <c r="H915" s="489"/>
      <c r="I915" s="489"/>
      <c r="J915" s="489"/>
      <c r="K915" s="489"/>
      <c r="L915" s="377"/>
    </row>
    <row r="916" spans="3:12" x14ac:dyDescent="0.35">
      <c r="C916" s="393"/>
      <c r="D916" s="96" t="s">
        <v>1203</v>
      </c>
      <c r="E916" s="377"/>
      <c r="F916" s="416"/>
      <c r="G916" s="487"/>
      <c r="H916" s="489"/>
      <c r="I916" s="489"/>
      <c r="J916" s="489"/>
      <c r="K916" s="489"/>
      <c r="L916" s="377"/>
    </row>
    <row r="917" spans="3:12" x14ac:dyDescent="0.35">
      <c r="C917" s="393"/>
      <c r="D917" s="96" t="s">
        <v>1204</v>
      </c>
      <c r="E917" s="377"/>
      <c r="F917" s="416"/>
      <c r="G917" s="487"/>
      <c r="H917" s="489"/>
      <c r="I917" s="489"/>
      <c r="J917" s="489"/>
      <c r="K917" s="489"/>
      <c r="L917" s="377"/>
    </row>
    <row r="918" spans="3:12" x14ac:dyDescent="0.35">
      <c r="C918" s="393"/>
      <c r="D918" s="96" t="s">
        <v>1205</v>
      </c>
      <c r="E918" s="377"/>
      <c r="F918" s="416"/>
      <c r="G918" s="487"/>
      <c r="H918" s="489"/>
      <c r="I918" s="489"/>
      <c r="J918" s="489"/>
      <c r="K918" s="489"/>
      <c r="L918" s="377"/>
    </row>
    <row r="919" spans="3:12" ht="22.5" customHeight="1" x14ac:dyDescent="0.35">
      <c r="C919" s="484" t="s">
        <v>1206</v>
      </c>
      <c r="D919" s="484"/>
      <c r="E919" s="377" t="s">
        <v>1207</v>
      </c>
      <c r="F919" s="416" t="s">
        <v>1208</v>
      </c>
      <c r="G919" s="490">
        <v>1</v>
      </c>
      <c r="H919" s="490"/>
      <c r="I919" s="477">
        <v>1</v>
      </c>
      <c r="J919" s="477">
        <v>1</v>
      </c>
      <c r="K919" s="477">
        <v>1</v>
      </c>
      <c r="L919" s="377" t="s">
        <v>1198</v>
      </c>
    </row>
    <row r="920" spans="3:12" ht="40.5" customHeight="1" x14ac:dyDescent="0.35">
      <c r="C920" s="471" t="s">
        <v>1209</v>
      </c>
      <c r="D920" s="471"/>
      <c r="E920" s="377"/>
      <c r="F920" s="416"/>
      <c r="G920" s="490"/>
      <c r="H920" s="490"/>
      <c r="I920" s="477"/>
      <c r="J920" s="477"/>
      <c r="K920" s="477"/>
      <c r="L920" s="377"/>
    </row>
    <row r="921" spans="3:12" ht="50.25" customHeight="1" x14ac:dyDescent="0.35">
      <c r="C921" s="93" t="s">
        <v>34</v>
      </c>
      <c r="D921" s="94" t="s">
        <v>1210</v>
      </c>
      <c r="E921" s="377"/>
      <c r="F921" s="416"/>
      <c r="G921" s="490"/>
      <c r="H921" s="490"/>
      <c r="I921" s="477"/>
      <c r="J921" s="477"/>
      <c r="K921" s="477"/>
      <c r="L921" s="377"/>
    </row>
    <row r="922" spans="3:12" x14ac:dyDescent="0.35">
      <c r="C922" s="393" t="s">
        <v>194</v>
      </c>
      <c r="D922" s="96" t="s">
        <v>526</v>
      </c>
      <c r="E922" s="377"/>
      <c r="F922" s="416"/>
      <c r="G922" s="490"/>
      <c r="H922" s="490"/>
      <c r="I922" s="477"/>
      <c r="J922" s="477"/>
      <c r="K922" s="477"/>
      <c r="L922" s="377"/>
    </row>
    <row r="923" spans="3:12" x14ac:dyDescent="0.35">
      <c r="C923" s="393"/>
      <c r="D923" s="96" t="s">
        <v>527</v>
      </c>
      <c r="E923" s="377"/>
      <c r="F923" s="416"/>
      <c r="G923" s="490"/>
      <c r="H923" s="490"/>
      <c r="I923" s="477"/>
      <c r="J923" s="477"/>
      <c r="K923" s="477"/>
      <c r="L923" s="377"/>
    </row>
    <row r="924" spans="3:12" x14ac:dyDescent="0.35">
      <c r="C924" s="393"/>
      <c r="D924" s="96" t="s">
        <v>528</v>
      </c>
      <c r="E924" s="377"/>
      <c r="F924" s="416"/>
      <c r="G924" s="490"/>
      <c r="H924" s="490"/>
      <c r="I924" s="477"/>
      <c r="J924" s="477"/>
      <c r="K924" s="477"/>
      <c r="L924" s="377"/>
    </row>
    <row r="925" spans="3:12" x14ac:dyDescent="0.35">
      <c r="C925" s="393"/>
      <c r="D925" s="96" t="s">
        <v>529</v>
      </c>
      <c r="E925" s="377"/>
      <c r="F925" s="416"/>
      <c r="G925" s="490"/>
      <c r="H925" s="490"/>
      <c r="I925" s="477"/>
      <c r="J925" s="477"/>
      <c r="K925" s="477"/>
      <c r="L925" s="377"/>
    </row>
    <row r="926" spans="3:12" ht="21.5" customHeight="1" x14ac:dyDescent="0.35">
      <c r="C926" s="484" t="s">
        <v>1211</v>
      </c>
      <c r="D926" s="484"/>
      <c r="E926" s="377" t="s">
        <v>1212</v>
      </c>
      <c r="F926" s="377" t="s">
        <v>1213</v>
      </c>
      <c r="G926" s="473">
        <v>1</v>
      </c>
      <c r="H926" s="473"/>
      <c r="I926" s="392">
        <v>1</v>
      </c>
      <c r="J926" s="392">
        <v>1</v>
      </c>
      <c r="K926" s="392">
        <v>1</v>
      </c>
      <c r="L926" s="475" t="s">
        <v>1198</v>
      </c>
    </row>
    <row r="927" spans="3:12" ht="45.75" customHeight="1" x14ac:dyDescent="0.35">
      <c r="C927" s="471" t="s">
        <v>1214</v>
      </c>
      <c r="D927" s="471"/>
      <c r="E927" s="377"/>
      <c r="F927" s="377" t="s">
        <v>1215</v>
      </c>
      <c r="G927" s="473"/>
      <c r="H927" s="473"/>
      <c r="I927" s="392"/>
      <c r="J927" s="392"/>
      <c r="K927" s="392"/>
      <c r="L927" s="475"/>
    </row>
    <row r="928" spans="3:12" ht="53.25" customHeight="1" x14ac:dyDescent="0.35">
      <c r="C928" s="93" t="s">
        <v>34</v>
      </c>
      <c r="D928" s="94" t="s">
        <v>1216</v>
      </c>
      <c r="E928" s="377"/>
      <c r="F928" s="377"/>
      <c r="G928" s="473"/>
      <c r="H928" s="473"/>
      <c r="I928" s="392"/>
      <c r="J928" s="392"/>
      <c r="K928" s="392"/>
      <c r="L928" s="475"/>
    </row>
    <row r="929" spans="3:12" ht="16" customHeight="1" x14ac:dyDescent="0.35">
      <c r="C929" s="393" t="s">
        <v>194</v>
      </c>
      <c r="D929" s="96" t="s">
        <v>1217</v>
      </c>
      <c r="E929" s="377" t="s">
        <v>1218</v>
      </c>
      <c r="F929" s="377" t="s">
        <v>1219</v>
      </c>
      <c r="G929" s="394">
        <v>1</v>
      </c>
      <c r="H929" s="394"/>
      <c r="I929" s="379">
        <v>1</v>
      </c>
      <c r="J929" s="379">
        <v>1</v>
      </c>
      <c r="K929" s="379">
        <v>1</v>
      </c>
      <c r="L929" s="475"/>
    </row>
    <row r="930" spans="3:12" ht="16" customHeight="1" x14ac:dyDescent="0.35">
      <c r="C930" s="393"/>
      <c r="D930" s="96" t="s">
        <v>1220</v>
      </c>
      <c r="E930" s="377"/>
      <c r="F930" s="377"/>
      <c r="G930" s="379"/>
      <c r="H930" s="379"/>
      <c r="I930" s="379"/>
      <c r="J930" s="379"/>
      <c r="K930" s="379"/>
      <c r="L930" s="475"/>
    </row>
    <row r="931" spans="3:12" ht="16" customHeight="1" x14ac:dyDescent="0.35">
      <c r="C931" s="393"/>
      <c r="D931" s="96" t="s">
        <v>1221</v>
      </c>
      <c r="E931" s="377"/>
      <c r="F931" s="377"/>
      <c r="G931" s="379"/>
      <c r="H931" s="379"/>
      <c r="I931" s="379"/>
      <c r="J931" s="379"/>
      <c r="K931" s="379"/>
      <c r="L931" s="475"/>
    </row>
    <row r="932" spans="3:12" ht="16" customHeight="1" x14ac:dyDescent="0.35">
      <c r="C932" s="393"/>
      <c r="D932" s="96" t="s">
        <v>1222</v>
      </c>
      <c r="E932" s="377"/>
      <c r="F932" s="377"/>
      <c r="G932" s="379"/>
      <c r="H932" s="379"/>
      <c r="I932" s="379"/>
      <c r="J932" s="379"/>
      <c r="K932" s="379"/>
      <c r="L932" s="475"/>
    </row>
    <row r="933" spans="3:12" ht="16" customHeight="1" x14ac:dyDescent="0.35">
      <c r="C933" s="393"/>
      <c r="D933" s="96" t="s">
        <v>1223</v>
      </c>
      <c r="E933" s="377"/>
      <c r="F933" s="377"/>
      <c r="G933" s="379"/>
      <c r="H933" s="379"/>
      <c r="I933" s="379"/>
      <c r="J933" s="379"/>
      <c r="K933" s="379"/>
      <c r="L933" s="475"/>
    </row>
    <row r="934" spans="3:12" ht="21.5" customHeight="1" x14ac:dyDescent="0.35"/>
    <row r="935" spans="3:12" ht="20" x14ac:dyDescent="0.35">
      <c r="C935" s="478" t="s">
        <v>1224</v>
      </c>
      <c r="D935" s="478"/>
      <c r="E935" s="478"/>
      <c r="F935" s="478"/>
      <c r="G935" s="478"/>
      <c r="H935" s="478"/>
      <c r="I935" s="478"/>
      <c r="J935" s="478"/>
      <c r="K935" s="478"/>
      <c r="L935" s="478"/>
    </row>
    <row r="936" spans="3:12" ht="4.5" customHeight="1" x14ac:dyDescent="0.35">
      <c r="C936" s="83"/>
      <c r="D936" s="83"/>
      <c r="E936" s="83"/>
      <c r="F936" s="83"/>
      <c r="G936" s="83"/>
      <c r="H936" s="83"/>
      <c r="I936" s="83"/>
      <c r="J936" s="83"/>
      <c r="K936" s="83"/>
      <c r="L936" s="83"/>
    </row>
    <row r="937" spans="3:12" x14ac:dyDescent="0.35">
      <c r="C937" s="479" t="s">
        <v>4</v>
      </c>
      <c r="D937" s="479"/>
      <c r="E937" s="479"/>
      <c r="F937" s="479"/>
      <c r="G937" s="479"/>
      <c r="H937" s="479"/>
      <c r="I937" s="89"/>
      <c r="J937" s="89"/>
      <c r="K937" s="89"/>
      <c r="L937" s="479" t="s">
        <v>187</v>
      </c>
    </row>
    <row r="938" spans="3:12" ht="28" x14ac:dyDescent="0.35">
      <c r="C938" s="480" t="s">
        <v>6</v>
      </c>
      <c r="D938" s="480"/>
      <c r="E938" s="178" t="s">
        <v>7</v>
      </c>
      <c r="F938" s="178" t="s">
        <v>8</v>
      </c>
      <c r="G938" s="178" t="s">
        <v>9</v>
      </c>
      <c r="H938" s="89" t="s">
        <v>188</v>
      </c>
      <c r="I938" s="89" t="s">
        <v>189</v>
      </c>
      <c r="J938" s="89" t="s">
        <v>190</v>
      </c>
      <c r="K938" s="89" t="s">
        <v>191</v>
      </c>
      <c r="L938" s="479"/>
    </row>
    <row r="939" spans="3:12" x14ac:dyDescent="0.35">
      <c r="C939" s="484" t="s">
        <v>1225</v>
      </c>
      <c r="D939" s="484"/>
      <c r="E939" s="625" t="s">
        <v>1226</v>
      </c>
      <c r="F939" s="476" t="s">
        <v>1227</v>
      </c>
      <c r="G939" s="394">
        <v>0.8</v>
      </c>
      <c r="H939" s="379" t="s">
        <v>197</v>
      </c>
      <c r="I939" s="379">
        <v>0.8</v>
      </c>
      <c r="J939" s="379">
        <v>0.8</v>
      </c>
      <c r="K939" s="379">
        <v>0.8</v>
      </c>
      <c r="L939" s="377" t="s">
        <v>1228</v>
      </c>
    </row>
    <row r="940" spans="3:12" ht="44.25" customHeight="1" x14ac:dyDescent="0.35">
      <c r="C940" s="471" t="s">
        <v>1229</v>
      </c>
      <c r="D940" s="471"/>
      <c r="E940" s="625"/>
      <c r="F940" s="476"/>
      <c r="G940" s="394"/>
      <c r="H940" s="379"/>
      <c r="I940" s="379"/>
      <c r="J940" s="379"/>
      <c r="K940" s="379"/>
      <c r="L940" s="377"/>
    </row>
    <row r="941" spans="3:12" ht="42.75" customHeight="1" x14ac:dyDescent="0.35">
      <c r="C941" s="93" t="s">
        <v>34</v>
      </c>
      <c r="D941" s="94" t="s">
        <v>1230</v>
      </c>
      <c r="E941" s="625"/>
      <c r="F941" s="476"/>
      <c r="G941" s="394"/>
      <c r="H941" s="379"/>
      <c r="I941" s="379"/>
      <c r="J941" s="379"/>
      <c r="K941" s="379"/>
      <c r="L941" s="377"/>
    </row>
    <row r="942" spans="3:12" ht="28" x14ac:dyDescent="0.35">
      <c r="C942" s="496" t="s">
        <v>194</v>
      </c>
      <c r="D942" s="96" t="s">
        <v>1231</v>
      </c>
      <c r="E942" s="625"/>
      <c r="F942" s="476"/>
      <c r="G942" s="394"/>
      <c r="H942" s="379"/>
      <c r="I942" s="379"/>
      <c r="J942" s="379"/>
      <c r="K942" s="379"/>
      <c r="L942" s="377"/>
    </row>
    <row r="943" spans="3:12" ht="20.25" customHeight="1" x14ac:dyDescent="0.35">
      <c r="C943" s="496"/>
      <c r="D943" s="96" t="s">
        <v>1232</v>
      </c>
      <c r="E943" s="625"/>
      <c r="F943" s="476"/>
      <c r="G943" s="394"/>
      <c r="H943" s="379"/>
      <c r="I943" s="379"/>
      <c r="J943" s="379"/>
      <c r="K943" s="379"/>
      <c r="L943" s="377"/>
    </row>
    <row r="944" spans="3:12" ht="20.25" customHeight="1" x14ac:dyDescent="0.35">
      <c r="C944" s="496"/>
      <c r="D944" s="96" t="s">
        <v>1233</v>
      </c>
      <c r="E944" s="625"/>
      <c r="F944" s="476"/>
      <c r="G944" s="394"/>
      <c r="H944" s="379"/>
      <c r="I944" s="379"/>
      <c r="J944" s="379"/>
      <c r="K944" s="379"/>
      <c r="L944" s="377"/>
    </row>
    <row r="945" spans="3:12" ht="20.25" customHeight="1" x14ac:dyDescent="0.35">
      <c r="C945" s="496"/>
      <c r="D945" s="96" t="s">
        <v>1234</v>
      </c>
      <c r="E945" s="625"/>
      <c r="F945" s="476"/>
      <c r="G945" s="394"/>
      <c r="H945" s="379"/>
      <c r="I945" s="379"/>
      <c r="J945" s="379"/>
      <c r="K945" s="379"/>
      <c r="L945" s="377"/>
    </row>
    <row r="946" spans="3:12" ht="19.5" customHeight="1" x14ac:dyDescent="0.35">
      <c r="C946" s="484" t="s">
        <v>1235</v>
      </c>
      <c r="D946" s="484"/>
      <c r="E946" s="602" t="s">
        <v>1236</v>
      </c>
      <c r="F946" s="619" t="s">
        <v>1237</v>
      </c>
      <c r="G946" s="417">
        <v>1</v>
      </c>
      <c r="H946" s="395" t="s">
        <v>197</v>
      </c>
      <c r="I946" s="395" t="s">
        <v>197</v>
      </c>
      <c r="J946" s="395">
        <v>1</v>
      </c>
      <c r="K946" s="395" t="s">
        <v>197</v>
      </c>
      <c r="L946" s="377" t="s">
        <v>1228</v>
      </c>
    </row>
    <row r="947" spans="3:12" ht="47.25" customHeight="1" x14ac:dyDescent="0.35">
      <c r="C947" s="471" t="s">
        <v>1238</v>
      </c>
      <c r="D947" s="471"/>
      <c r="E947" s="602"/>
      <c r="F947" s="619"/>
      <c r="G947" s="417"/>
      <c r="H947" s="395"/>
      <c r="I947" s="395"/>
      <c r="J947" s="395"/>
      <c r="K947" s="395"/>
      <c r="L947" s="377"/>
    </row>
    <row r="948" spans="3:12" ht="38.5" customHeight="1" x14ac:dyDescent="0.35">
      <c r="C948" s="93" t="s">
        <v>34</v>
      </c>
      <c r="D948" s="94" t="s">
        <v>1239</v>
      </c>
      <c r="E948" s="602"/>
      <c r="F948" s="619"/>
      <c r="G948" s="417"/>
      <c r="H948" s="395"/>
      <c r="I948" s="395"/>
      <c r="J948" s="395"/>
      <c r="K948" s="395"/>
      <c r="L948" s="377"/>
    </row>
    <row r="949" spans="3:12" ht="21.5" customHeight="1" x14ac:dyDescent="0.35">
      <c r="C949" s="496" t="s">
        <v>194</v>
      </c>
      <c r="D949" s="96" t="s">
        <v>1240</v>
      </c>
      <c r="E949" s="602" t="s">
        <v>1241</v>
      </c>
      <c r="F949" s="619"/>
      <c r="G949" s="394">
        <v>0.8</v>
      </c>
      <c r="H949" s="379" t="s">
        <v>197</v>
      </c>
      <c r="I949" s="379">
        <v>0.8</v>
      </c>
      <c r="J949" s="379">
        <v>0.8</v>
      </c>
      <c r="K949" s="379">
        <v>0.8</v>
      </c>
      <c r="L949" s="377"/>
    </row>
    <row r="950" spans="3:12" ht="21.5" customHeight="1" x14ac:dyDescent="0.35">
      <c r="C950" s="496"/>
      <c r="D950" s="96" t="s">
        <v>1242</v>
      </c>
      <c r="E950" s="602"/>
      <c r="F950" s="619"/>
      <c r="G950" s="394"/>
      <c r="H950" s="379"/>
      <c r="I950" s="379"/>
      <c r="J950" s="379"/>
      <c r="K950" s="379"/>
      <c r="L950" s="377"/>
    </row>
    <row r="951" spans="3:12" ht="21.5" customHeight="1" x14ac:dyDescent="0.35">
      <c r="C951" s="496"/>
      <c r="D951" s="96" t="s">
        <v>1243</v>
      </c>
      <c r="E951" s="602"/>
      <c r="F951" s="619"/>
      <c r="G951" s="394"/>
      <c r="H951" s="379"/>
      <c r="I951" s="379"/>
      <c r="J951" s="379"/>
      <c r="K951" s="379"/>
      <c r="L951" s="377"/>
    </row>
    <row r="952" spans="3:12" ht="21.5" customHeight="1" x14ac:dyDescent="0.35">
      <c r="C952" s="496"/>
      <c r="D952" s="96" t="s">
        <v>1244</v>
      </c>
      <c r="E952" s="602"/>
      <c r="F952" s="619"/>
      <c r="G952" s="394"/>
      <c r="H952" s="379"/>
      <c r="I952" s="379"/>
      <c r="J952" s="379"/>
      <c r="K952" s="379"/>
      <c r="L952" s="377"/>
    </row>
    <row r="953" spans="3:12" ht="19.5" customHeight="1" x14ac:dyDescent="0.35">
      <c r="C953" s="484" t="s">
        <v>1245</v>
      </c>
      <c r="D953" s="484"/>
      <c r="E953" s="501" t="s">
        <v>1246</v>
      </c>
      <c r="F953" s="501" t="s">
        <v>1247</v>
      </c>
      <c r="G953" s="417">
        <v>1</v>
      </c>
      <c r="H953" s="395" t="s">
        <v>197</v>
      </c>
      <c r="I953" s="395" t="s">
        <v>197</v>
      </c>
      <c r="J953" s="395">
        <v>1</v>
      </c>
      <c r="K953" s="395" t="s">
        <v>197</v>
      </c>
      <c r="L953" s="377" t="s">
        <v>1228</v>
      </c>
    </row>
    <row r="954" spans="3:12" ht="36.75" customHeight="1" x14ac:dyDescent="0.35">
      <c r="C954" s="471" t="s">
        <v>1248</v>
      </c>
      <c r="D954" s="471"/>
      <c r="E954" s="501"/>
      <c r="F954" s="501"/>
      <c r="G954" s="417"/>
      <c r="H954" s="395"/>
      <c r="I954" s="395"/>
      <c r="J954" s="395"/>
      <c r="K954" s="395"/>
      <c r="L954" s="377"/>
    </row>
    <row r="955" spans="3:12" ht="33" customHeight="1" x14ac:dyDescent="0.35">
      <c r="C955" s="93" t="s">
        <v>34</v>
      </c>
      <c r="D955" s="94" t="s">
        <v>1249</v>
      </c>
      <c r="E955" s="501"/>
      <c r="F955" s="501"/>
      <c r="G955" s="417"/>
      <c r="H955" s="395"/>
      <c r="I955" s="395"/>
      <c r="J955" s="395"/>
      <c r="K955" s="395"/>
      <c r="L955" s="377"/>
    </row>
    <row r="956" spans="3:12" ht="24" customHeight="1" x14ac:dyDescent="0.35">
      <c r="C956" s="496" t="s">
        <v>194</v>
      </c>
      <c r="D956" s="96" t="s">
        <v>1250</v>
      </c>
      <c r="E956" s="619" t="s">
        <v>1251</v>
      </c>
      <c r="F956" s="619" t="s">
        <v>1252</v>
      </c>
      <c r="G956" s="417">
        <v>1</v>
      </c>
      <c r="H956" s="395" t="s">
        <v>197</v>
      </c>
      <c r="I956" s="395" t="s">
        <v>197</v>
      </c>
      <c r="J956" s="395" t="s">
        <v>197</v>
      </c>
      <c r="K956" s="395">
        <v>1</v>
      </c>
      <c r="L956" s="377"/>
    </row>
    <row r="957" spans="3:12" ht="24" customHeight="1" x14ac:dyDescent="0.35">
      <c r="C957" s="496"/>
      <c r="D957" s="96" t="s">
        <v>1253</v>
      </c>
      <c r="E957" s="619"/>
      <c r="F957" s="619"/>
      <c r="G957" s="417"/>
      <c r="H957" s="395"/>
      <c r="I957" s="395"/>
      <c r="J957" s="395"/>
      <c r="K957" s="395"/>
      <c r="L957" s="377"/>
    </row>
    <row r="958" spans="3:12" ht="24" customHeight="1" x14ac:dyDescent="0.35">
      <c r="C958" s="496"/>
      <c r="D958" s="96" t="s">
        <v>1254</v>
      </c>
      <c r="E958" s="619"/>
      <c r="F958" s="619"/>
      <c r="G958" s="417"/>
      <c r="H958" s="395"/>
      <c r="I958" s="395"/>
      <c r="J958" s="395"/>
      <c r="K958" s="395"/>
      <c r="L958" s="377"/>
    </row>
    <row r="959" spans="3:12" ht="24" customHeight="1" x14ac:dyDescent="0.35">
      <c r="C959" s="496"/>
      <c r="D959" s="96" t="s">
        <v>1255</v>
      </c>
      <c r="E959" s="619"/>
      <c r="F959" s="619"/>
      <c r="G959" s="417"/>
      <c r="H959" s="395"/>
      <c r="I959" s="395"/>
      <c r="J959" s="395"/>
      <c r="K959" s="395"/>
      <c r="L959" s="377"/>
    </row>
    <row r="960" spans="3:12" ht="24" customHeight="1" x14ac:dyDescent="0.35">
      <c r="C960" s="496"/>
      <c r="D960" s="96" t="s">
        <v>1256</v>
      </c>
      <c r="E960" s="619"/>
      <c r="F960" s="619"/>
      <c r="G960" s="417"/>
      <c r="H960" s="395"/>
      <c r="I960" s="395"/>
      <c r="J960" s="395"/>
      <c r="K960" s="395"/>
      <c r="L960" s="377"/>
    </row>
    <row r="961" spans="3:12" ht="18.5" customHeight="1" x14ac:dyDescent="0.35">
      <c r="C961" s="484" t="s">
        <v>1257</v>
      </c>
      <c r="D961" s="484"/>
      <c r="E961" s="377" t="s">
        <v>1258</v>
      </c>
      <c r="F961" s="622" t="s">
        <v>1259</v>
      </c>
      <c r="G961" s="394">
        <v>1</v>
      </c>
      <c r="H961" s="379">
        <v>1</v>
      </c>
      <c r="I961" s="379">
        <v>1</v>
      </c>
      <c r="J961" s="379">
        <f>$G$961</f>
        <v>1</v>
      </c>
      <c r="K961" s="379">
        <v>1</v>
      </c>
      <c r="L961" s="377" t="s">
        <v>1260</v>
      </c>
    </row>
    <row r="962" spans="3:12" ht="43.5" customHeight="1" x14ac:dyDescent="0.35">
      <c r="C962" s="471" t="s">
        <v>1261</v>
      </c>
      <c r="D962" s="471"/>
      <c r="E962" s="377"/>
      <c r="F962" s="501"/>
      <c r="G962" s="394"/>
      <c r="H962" s="379"/>
      <c r="I962" s="379"/>
      <c r="J962" s="379"/>
      <c r="K962" s="379"/>
      <c r="L962" s="377"/>
    </row>
    <row r="963" spans="3:12" ht="36.75" customHeight="1" x14ac:dyDescent="0.35">
      <c r="C963" s="93" t="s">
        <v>34</v>
      </c>
      <c r="D963" s="94" t="s">
        <v>1262</v>
      </c>
      <c r="E963" s="377"/>
      <c r="F963" s="501"/>
      <c r="G963" s="394"/>
      <c r="H963" s="379"/>
      <c r="I963" s="379"/>
      <c r="J963" s="379"/>
      <c r="K963" s="379"/>
      <c r="L963" s="377"/>
    </row>
    <row r="964" spans="3:12" ht="20.25" customHeight="1" x14ac:dyDescent="0.35">
      <c r="C964" s="496" t="s">
        <v>194</v>
      </c>
      <c r="D964" s="96" t="s">
        <v>1263</v>
      </c>
      <c r="E964" s="377"/>
      <c r="F964" s="501"/>
      <c r="G964" s="394"/>
      <c r="H964" s="379"/>
      <c r="I964" s="379"/>
      <c r="J964" s="379"/>
      <c r="K964" s="379"/>
      <c r="L964" s="377"/>
    </row>
    <row r="965" spans="3:12" ht="20.25" customHeight="1" x14ac:dyDescent="0.35">
      <c r="C965" s="496"/>
      <c r="D965" s="96" t="s">
        <v>1264</v>
      </c>
      <c r="E965" s="377"/>
      <c r="F965" s="501"/>
      <c r="G965" s="394"/>
      <c r="H965" s="379"/>
      <c r="I965" s="379"/>
      <c r="J965" s="379"/>
      <c r="K965" s="379"/>
      <c r="L965" s="377"/>
    </row>
    <row r="966" spans="3:12" ht="20.25" customHeight="1" x14ac:dyDescent="0.35">
      <c r="C966" s="496"/>
      <c r="D966" s="96" t="s">
        <v>1265</v>
      </c>
      <c r="E966" s="377"/>
      <c r="F966" s="501"/>
      <c r="G966" s="394"/>
      <c r="H966" s="379"/>
      <c r="I966" s="379"/>
      <c r="J966" s="379"/>
      <c r="K966" s="379"/>
      <c r="L966" s="377"/>
    </row>
    <row r="967" spans="3:12" ht="20.25" customHeight="1" x14ac:dyDescent="0.35">
      <c r="C967" s="496"/>
      <c r="D967" s="96" t="s">
        <v>1266</v>
      </c>
      <c r="E967" s="377"/>
      <c r="F967" s="501"/>
      <c r="G967" s="394"/>
      <c r="H967" s="379"/>
      <c r="I967" s="379"/>
      <c r="J967" s="379"/>
      <c r="K967" s="379"/>
      <c r="L967" s="377"/>
    </row>
    <row r="968" spans="3:12" ht="20.25" customHeight="1" x14ac:dyDescent="0.35">
      <c r="C968" s="496"/>
      <c r="D968" s="96" t="s">
        <v>1267</v>
      </c>
      <c r="E968" s="377"/>
      <c r="F968" s="501"/>
      <c r="G968" s="394"/>
      <c r="H968" s="379"/>
      <c r="I968" s="379"/>
      <c r="J968" s="379"/>
      <c r="K968" s="379"/>
      <c r="L968" s="377"/>
    </row>
    <row r="969" spans="3:12" ht="20.25" customHeight="1" x14ac:dyDescent="0.35">
      <c r="C969" s="496"/>
      <c r="D969" s="96" t="s">
        <v>1268</v>
      </c>
      <c r="E969" s="377"/>
      <c r="F969" s="501"/>
      <c r="G969" s="394"/>
      <c r="H969" s="379"/>
      <c r="I969" s="379"/>
      <c r="J969" s="379"/>
      <c r="K969" s="379"/>
      <c r="L969" s="377"/>
    </row>
    <row r="970" spans="3:12" ht="20.25" customHeight="1" x14ac:dyDescent="0.35">
      <c r="C970" s="496"/>
      <c r="D970" s="96" t="s">
        <v>1269</v>
      </c>
      <c r="E970" s="377"/>
      <c r="F970" s="501"/>
      <c r="G970" s="394"/>
      <c r="H970" s="379"/>
      <c r="I970" s="379"/>
      <c r="J970" s="379"/>
      <c r="K970" s="379"/>
      <c r="L970" s="377"/>
    </row>
    <row r="971" spans="3:12" ht="22.5" customHeight="1" x14ac:dyDescent="0.35">
      <c r="C971" s="484" t="s">
        <v>1270</v>
      </c>
      <c r="D971" s="484"/>
      <c r="E971" s="377" t="s">
        <v>1271</v>
      </c>
      <c r="F971" s="507" t="s">
        <v>1272</v>
      </c>
      <c r="G971" s="394">
        <v>0.85</v>
      </c>
      <c r="H971" s="379">
        <v>0.85</v>
      </c>
      <c r="I971" s="379">
        <v>0.85</v>
      </c>
      <c r="J971" s="379">
        <v>0.85</v>
      </c>
      <c r="K971" s="379">
        <v>0.85</v>
      </c>
      <c r="L971" s="377" t="s">
        <v>1260</v>
      </c>
    </row>
    <row r="972" spans="3:12" ht="49.5" customHeight="1" x14ac:dyDescent="0.35">
      <c r="C972" s="471" t="s">
        <v>1273</v>
      </c>
      <c r="D972" s="471"/>
      <c r="E972" s="377"/>
      <c r="F972" s="507"/>
      <c r="G972" s="394"/>
      <c r="H972" s="379"/>
      <c r="I972" s="379"/>
      <c r="J972" s="379"/>
      <c r="K972" s="379"/>
      <c r="L972" s="377"/>
    </row>
    <row r="973" spans="3:12" ht="24" customHeight="1" x14ac:dyDescent="0.35">
      <c r="C973" s="93" t="s">
        <v>34</v>
      </c>
      <c r="D973" s="94" t="s">
        <v>1274</v>
      </c>
      <c r="E973" s="377"/>
      <c r="F973" s="507"/>
      <c r="G973" s="394"/>
      <c r="H973" s="379"/>
      <c r="I973" s="379"/>
      <c r="J973" s="379"/>
      <c r="K973" s="379"/>
      <c r="L973" s="377"/>
    </row>
    <row r="974" spans="3:12" ht="21" customHeight="1" x14ac:dyDescent="0.35">
      <c r="C974" s="496" t="s">
        <v>194</v>
      </c>
      <c r="D974" s="96" t="s">
        <v>1275</v>
      </c>
      <c r="E974" s="377"/>
      <c r="F974" s="507"/>
      <c r="G974" s="394"/>
      <c r="H974" s="379"/>
      <c r="I974" s="379"/>
      <c r="J974" s="379"/>
      <c r="K974" s="379"/>
      <c r="L974" s="377"/>
    </row>
    <row r="975" spans="3:12" ht="21" customHeight="1" x14ac:dyDescent="0.35">
      <c r="C975" s="496"/>
      <c r="D975" s="96" t="s">
        <v>1276</v>
      </c>
      <c r="E975" s="377"/>
      <c r="F975" s="507"/>
      <c r="G975" s="394"/>
      <c r="H975" s="379"/>
      <c r="I975" s="379"/>
      <c r="J975" s="379"/>
      <c r="K975" s="379"/>
      <c r="L975" s="377"/>
    </row>
    <row r="976" spans="3:12" ht="21" customHeight="1" x14ac:dyDescent="0.35">
      <c r="C976" s="496"/>
      <c r="D976" s="96" t="s">
        <v>1277</v>
      </c>
      <c r="E976" s="377"/>
      <c r="F976" s="507"/>
      <c r="G976" s="394"/>
      <c r="H976" s="379"/>
      <c r="I976" s="379"/>
      <c r="J976" s="379"/>
      <c r="K976" s="379"/>
      <c r="L976" s="377"/>
    </row>
    <row r="977" spans="3:12" ht="21" customHeight="1" x14ac:dyDescent="0.35">
      <c r="C977" s="496"/>
      <c r="D977" s="96" t="s">
        <v>1278</v>
      </c>
      <c r="E977" s="377"/>
      <c r="F977" s="507"/>
      <c r="G977" s="394"/>
      <c r="H977" s="379"/>
      <c r="I977" s="379"/>
      <c r="J977" s="379"/>
      <c r="K977" s="379"/>
      <c r="L977" s="377"/>
    </row>
    <row r="978" spans="3:12" ht="21" customHeight="1" x14ac:dyDescent="0.35">
      <c r="C978" s="496"/>
      <c r="D978" s="96" t="s">
        <v>1279</v>
      </c>
      <c r="E978" s="377"/>
      <c r="F978" s="507"/>
      <c r="G978" s="394"/>
      <c r="H978" s="379"/>
      <c r="I978" s="379"/>
      <c r="J978" s="379"/>
      <c r="K978" s="379"/>
      <c r="L978" s="377"/>
    </row>
    <row r="979" spans="3:12" ht="19.5" customHeight="1" x14ac:dyDescent="0.35">
      <c r="C979" s="484" t="s">
        <v>1280</v>
      </c>
      <c r="D979" s="484"/>
      <c r="E979" s="377" t="s">
        <v>1281</v>
      </c>
      <c r="F979" s="377" t="s">
        <v>1282</v>
      </c>
      <c r="G979" s="394">
        <v>1</v>
      </c>
      <c r="H979" s="379">
        <v>1</v>
      </c>
      <c r="I979" s="379">
        <v>1</v>
      </c>
      <c r="J979" s="379">
        <v>1</v>
      </c>
      <c r="K979" s="379">
        <v>1</v>
      </c>
      <c r="L979" s="377" t="s">
        <v>1260</v>
      </c>
    </row>
    <row r="980" spans="3:12" ht="55.5" customHeight="1" x14ac:dyDescent="0.35">
      <c r="C980" s="471" t="s">
        <v>1283</v>
      </c>
      <c r="D980" s="471"/>
      <c r="E980" s="377"/>
      <c r="F980" s="377"/>
      <c r="G980" s="394"/>
      <c r="H980" s="379"/>
      <c r="I980" s="379"/>
      <c r="J980" s="379"/>
      <c r="K980" s="379"/>
      <c r="L980" s="377"/>
    </row>
    <row r="981" spans="3:12" ht="36" customHeight="1" x14ac:dyDescent="0.35">
      <c r="C981" s="93" t="s">
        <v>34</v>
      </c>
      <c r="D981" s="94" t="s">
        <v>1284</v>
      </c>
      <c r="E981" s="377"/>
      <c r="F981" s="377"/>
      <c r="G981" s="394"/>
      <c r="H981" s="379"/>
      <c r="I981" s="379"/>
      <c r="J981" s="379"/>
      <c r="K981" s="379"/>
      <c r="L981" s="377"/>
    </row>
    <row r="982" spans="3:12" x14ac:dyDescent="0.35">
      <c r="C982" s="496" t="s">
        <v>194</v>
      </c>
      <c r="D982" s="96" t="s">
        <v>1285</v>
      </c>
      <c r="E982" s="377"/>
      <c r="F982" s="377"/>
      <c r="G982" s="394"/>
      <c r="H982" s="379"/>
      <c r="I982" s="379"/>
      <c r="J982" s="379"/>
      <c r="K982" s="379"/>
      <c r="L982" s="377"/>
    </row>
    <row r="983" spans="3:12" x14ac:dyDescent="0.35">
      <c r="C983" s="496"/>
      <c r="D983" s="96" t="s">
        <v>1286</v>
      </c>
      <c r="E983" s="377"/>
      <c r="F983" s="377"/>
      <c r="G983" s="394"/>
      <c r="H983" s="379"/>
      <c r="I983" s="379"/>
      <c r="J983" s="379"/>
      <c r="K983" s="379"/>
      <c r="L983" s="377"/>
    </row>
    <row r="984" spans="3:12" x14ac:dyDescent="0.35">
      <c r="C984" s="496"/>
      <c r="D984" s="96" t="s">
        <v>1287</v>
      </c>
      <c r="E984" s="377"/>
      <c r="F984" s="377"/>
      <c r="G984" s="394"/>
      <c r="H984" s="379"/>
      <c r="I984" s="379"/>
      <c r="J984" s="379"/>
      <c r="K984" s="379"/>
      <c r="L984" s="377"/>
    </row>
    <row r="985" spans="3:12" x14ac:dyDescent="0.35">
      <c r="C985" s="496"/>
      <c r="D985" s="96" t="s">
        <v>1288</v>
      </c>
      <c r="E985" s="377"/>
      <c r="F985" s="377"/>
      <c r="G985" s="394"/>
      <c r="H985" s="379"/>
      <c r="I985" s="379"/>
      <c r="J985" s="379"/>
      <c r="K985" s="379"/>
      <c r="L985" s="377"/>
    </row>
    <row r="986" spans="3:12" x14ac:dyDescent="0.35">
      <c r="C986" s="496"/>
      <c r="D986" s="96" t="s">
        <v>1289</v>
      </c>
      <c r="E986" s="377"/>
      <c r="F986" s="377"/>
      <c r="G986" s="394"/>
      <c r="H986" s="379"/>
      <c r="I986" s="379"/>
      <c r="J986" s="379"/>
      <c r="K986" s="379"/>
      <c r="L986" s="377"/>
    </row>
    <row r="987" spans="3:12" x14ac:dyDescent="0.35">
      <c r="C987" s="496"/>
      <c r="D987" s="96" t="s">
        <v>1290</v>
      </c>
      <c r="E987" s="377"/>
      <c r="F987" s="377"/>
      <c r="G987" s="394"/>
      <c r="H987" s="379"/>
      <c r="I987" s="379"/>
      <c r="J987" s="379"/>
      <c r="K987" s="379"/>
      <c r="L987" s="377"/>
    </row>
    <row r="988" spans="3:12" x14ac:dyDescent="0.35">
      <c r="C988" s="496"/>
      <c r="D988" s="96" t="s">
        <v>1291</v>
      </c>
      <c r="E988" s="377"/>
      <c r="F988" s="377"/>
      <c r="G988" s="394"/>
      <c r="H988" s="379"/>
      <c r="I988" s="379"/>
      <c r="J988" s="379"/>
      <c r="K988" s="379"/>
      <c r="L988" s="377"/>
    </row>
    <row r="989" spans="3:12" ht="21.75" customHeight="1" x14ac:dyDescent="0.35">
      <c r="C989" s="484" t="s">
        <v>1292</v>
      </c>
      <c r="D989" s="484"/>
      <c r="E989" s="498" t="s">
        <v>1293</v>
      </c>
      <c r="F989" s="377" t="s">
        <v>1294</v>
      </c>
      <c r="G989" s="417">
        <v>8</v>
      </c>
      <c r="H989" s="395">
        <v>6</v>
      </c>
      <c r="I989" s="395">
        <v>2</v>
      </c>
      <c r="J989" s="395" t="s">
        <v>197</v>
      </c>
      <c r="K989" s="395" t="s">
        <v>197</v>
      </c>
      <c r="L989" s="377" t="s">
        <v>1260</v>
      </c>
    </row>
    <row r="990" spans="3:12" ht="45.75" customHeight="1" x14ac:dyDescent="0.35">
      <c r="C990" s="471" t="s">
        <v>1295</v>
      </c>
      <c r="D990" s="471"/>
      <c r="E990" s="498"/>
      <c r="F990" s="377"/>
      <c r="G990" s="417"/>
      <c r="H990" s="395"/>
      <c r="I990" s="395"/>
      <c r="J990" s="395"/>
      <c r="K990" s="395"/>
      <c r="L990" s="377"/>
    </row>
    <row r="991" spans="3:12" ht="33.75" customHeight="1" x14ac:dyDescent="0.35">
      <c r="C991" s="93" t="s">
        <v>34</v>
      </c>
      <c r="D991" s="94" t="s">
        <v>1296</v>
      </c>
      <c r="E991" s="498"/>
      <c r="F991" s="377"/>
      <c r="G991" s="417"/>
      <c r="H991" s="395"/>
      <c r="I991" s="395"/>
      <c r="J991" s="395"/>
      <c r="K991" s="395"/>
      <c r="L991" s="377"/>
    </row>
    <row r="992" spans="3:12" ht="15.75" customHeight="1" x14ac:dyDescent="0.35">
      <c r="C992" s="496" t="s">
        <v>194</v>
      </c>
      <c r="D992" s="96" t="s">
        <v>1297</v>
      </c>
      <c r="E992" s="498"/>
      <c r="F992" s="377"/>
      <c r="G992" s="417"/>
      <c r="H992" s="395"/>
      <c r="I992" s="395"/>
      <c r="J992" s="395"/>
      <c r="K992" s="395"/>
      <c r="L992" s="377"/>
    </row>
    <row r="993" spans="3:12" ht="56" x14ac:dyDescent="0.35">
      <c r="C993" s="496"/>
      <c r="D993" s="125" t="s">
        <v>1298</v>
      </c>
      <c r="E993" s="92" t="s">
        <v>1299</v>
      </c>
      <c r="F993" s="91" t="s">
        <v>1300</v>
      </c>
      <c r="G993" s="111">
        <v>4</v>
      </c>
      <c r="H993" s="112">
        <v>1</v>
      </c>
      <c r="I993" s="112">
        <v>1</v>
      </c>
      <c r="J993" s="112">
        <v>1</v>
      </c>
      <c r="K993" s="112">
        <v>1</v>
      </c>
      <c r="L993" s="377"/>
    </row>
    <row r="994" spans="3:12" ht="28" x14ac:dyDescent="0.35">
      <c r="C994" s="496"/>
      <c r="D994" s="125" t="s">
        <v>1301</v>
      </c>
      <c r="E994" s="96" t="s">
        <v>1302</v>
      </c>
      <c r="F994" s="96" t="s">
        <v>1303</v>
      </c>
      <c r="G994" s="101">
        <v>1</v>
      </c>
      <c r="H994" s="112" t="s">
        <v>197</v>
      </c>
      <c r="I994" s="102">
        <v>1</v>
      </c>
      <c r="J994" s="102">
        <v>1</v>
      </c>
      <c r="K994" s="102">
        <v>1</v>
      </c>
      <c r="L994" s="377"/>
    </row>
    <row r="995" spans="3:12" x14ac:dyDescent="0.35">
      <c r="C995" s="484" t="s">
        <v>1304</v>
      </c>
      <c r="D995" s="484"/>
      <c r="E995" s="377" t="s">
        <v>1305</v>
      </c>
      <c r="F995" s="377" t="s">
        <v>1306</v>
      </c>
      <c r="G995" s="417">
        <v>750</v>
      </c>
      <c r="H995" s="395">
        <v>450</v>
      </c>
      <c r="I995" s="395">
        <v>300</v>
      </c>
      <c r="J995" s="395">
        <v>85</v>
      </c>
      <c r="K995" s="395">
        <v>85</v>
      </c>
      <c r="L995" s="377" t="s">
        <v>1307</v>
      </c>
    </row>
    <row r="996" spans="3:12" ht="35.25" customHeight="1" x14ac:dyDescent="0.35">
      <c r="C996" s="471" t="s">
        <v>1308</v>
      </c>
      <c r="D996" s="471"/>
      <c r="E996" s="377"/>
      <c r="F996" s="377"/>
      <c r="G996" s="417"/>
      <c r="H996" s="395"/>
      <c r="I996" s="395"/>
      <c r="J996" s="395"/>
      <c r="K996" s="395"/>
      <c r="L996" s="377"/>
    </row>
    <row r="997" spans="3:12" ht="35.25" customHeight="1" x14ac:dyDescent="0.35">
      <c r="C997" s="93" t="s">
        <v>34</v>
      </c>
      <c r="D997" s="94" t="s">
        <v>1309</v>
      </c>
      <c r="E997" s="377"/>
      <c r="F997" s="377"/>
      <c r="G997" s="417"/>
      <c r="H997" s="395"/>
      <c r="I997" s="395"/>
      <c r="J997" s="395"/>
      <c r="K997" s="395"/>
      <c r="L997" s="377"/>
    </row>
    <row r="998" spans="3:12" x14ac:dyDescent="0.35">
      <c r="C998" s="620" t="s">
        <v>194</v>
      </c>
      <c r="D998" s="125" t="s">
        <v>1310</v>
      </c>
      <c r="E998" s="507" t="s">
        <v>1311</v>
      </c>
      <c r="F998" s="507" t="s">
        <v>1312</v>
      </c>
      <c r="G998" s="394">
        <v>1</v>
      </c>
      <c r="H998" s="379">
        <v>1</v>
      </c>
      <c r="I998" s="379">
        <v>1</v>
      </c>
      <c r="J998" s="379">
        <v>1</v>
      </c>
      <c r="K998" s="379">
        <v>1</v>
      </c>
      <c r="L998" s="377"/>
    </row>
    <row r="999" spans="3:12" x14ac:dyDescent="0.35">
      <c r="C999" s="620"/>
      <c r="D999" s="125" t="s">
        <v>1313</v>
      </c>
      <c r="E999" s="507"/>
      <c r="F999" s="507"/>
      <c r="G999" s="394"/>
      <c r="H999" s="379"/>
      <c r="I999" s="379"/>
      <c r="J999" s="379"/>
      <c r="K999" s="379"/>
      <c r="L999" s="377"/>
    </row>
    <row r="1000" spans="3:12" x14ac:dyDescent="0.35">
      <c r="C1000" s="620"/>
      <c r="D1000" s="125" t="s">
        <v>1314</v>
      </c>
      <c r="E1000" s="507"/>
      <c r="F1000" s="507"/>
      <c r="G1000" s="394"/>
      <c r="H1000" s="379"/>
      <c r="I1000" s="379"/>
      <c r="J1000" s="379"/>
      <c r="K1000" s="379"/>
      <c r="L1000" s="377"/>
    </row>
    <row r="1001" spans="3:12" x14ac:dyDescent="0.35">
      <c r="C1001" s="620"/>
      <c r="D1001" s="125" t="s">
        <v>1315</v>
      </c>
      <c r="E1001" s="616" t="s">
        <v>1316</v>
      </c>
      <c r="F1001" s="616" t="s">
        <v>1317</v>
      </c>
      <c r="G1001" s="417">
        <v>100</v>
      </c>
      <c r="H1001" s="395">
        <v>50</v>
      </c>
      <c r="I1001" s="395" t="s">
        <v>197</v>
      </c>
      <c r="J1001" s="395">
        <v>50</v>
      </c>
      <c r="K1001" s="395" t="s">
        <v>197</v>
      </c>
      <c r="L1001" s="377"/>
    </row>
    <row r="1002" spans="3:12" x14ac:dyDescent="0.35">
      <c r="C1002" s="620"/>
      <c r="D1002" s="125" t="s">
        <v>1318</v>
      </c>
      <c r="E1002" s="616"/>
      <c r="F1002" s="616"/>
      <c r="G1002" s="417"/>
      <c r="H1002" s="395"/>
      <c r="I1002" s="395"/>
      <c r="J1002" s="395"/>
      <c r="K1002" s="395"/>
      <c r="L1002" s="377"/>
    </row>
    <row r="1003" spans="3:12" x14ac:dyDescent="0.35">
      <c r="C1003" s="620"/>
      <c r="D1003" s="125" t="s">
        <v>1319</v>
      </c>
      <c r="E1003" s="377" t="s">
        <v>1320</v>
      </c>
      <c r="F1003" s="377" t="s">
        <v>1321</v>
      </c>
      <c r="G1003" s="394">
        <v>0.85</v>
      </c>
      <c r="H1003" s="395" t="s">
        <v>197</v>
      </c>
      <c r="I1003" s="379">
        <v>0.85</v>
      </c>
      <c r="J1003" s="379">
        <v>0.85</v>
      </c>
      <c r="K1003" s="379">
        <v>0.85</v>
      </c>
      <c r="L1003" s="377"/>
    </row>
    <row r="1004" spans="3:12" x14ac:dyDescent="0.35">
      <c r="C1004" s="620"/>
      <c r="D1004" s="616" t="s">
        <v>1322</v>
      </c>
      <c r="E1004" s="377"/>
      <c r="F1004" s="377"/>
      <c r="G1004" s="394"/>
      <c r="H1004" s="395"/>
      <c r="I1004" s="379"/>
      <c r="J1004" s="379"/>
      <c r="K1004" s="379"/>
      <c r="L1004" s="377"/>
    </row>
    <row r="1005" spans="3:12" ht="38.25" customHeight="1" x14ac:dyDescent="0.35">
      <c r="C1005" s="620"/>
      <c r="D1005" s="616"/>
      <c r="E1005" s="377"/>
      <c r="F1005" s="377"/>
      <c r="G1005" s="394"/>
      <c r="H1005" s="395"/>
      <c r="I1005" s="379"/>
      <c r="J1005" s="379"/>
      <c r="K1005" s="379"/>
      <c r="L1005" s="377"/>
    </row>
    <row r="1006" spans="3:12" x14ac:dyDescent="0.35">
      <c r="C1006" s="621" t="s">
        <v>1323</v>
      </c>
      <c r="D1006" s="621"/>
      <c r="E1006" s="377" t="s">
        <v>1324</v>
      </c>
      <c r="F1006" s="377" t="s">
        <v>1325</v>
      </c>
      <c r="G1006" s="394">
        <v>0.9</v>
      </c>
      <c r="H1006" s="379" t="s">
        <v>197</v>
      </c>
      <c r="I1006" s="379" t="s">
        <v>197</v>
      </c>
      <c r="J1006" s="379">
        <v>0.9</v>
      </c>
      <c r="K1006" s="379">
        <v>0.9</v>
      </c>
      <c r="L1006" s="377" t="s">
        <v>1307</v>
      </c>
    </row>
    <row r="1007" spans="3:12" ht="47.25" customHeight="1" x14ac:dyDescent="0.35">
      <c r="C1007" s="471" t="s">
        <v>1326</v>
      </c>
      <c r="D1007" s="471"/>
      <c r="E1007" s="377"/>
      <c r="F1007" s="377"/>
      <c r="G1007" s="394"/>
      <c r="H1007" s="379"/>
      <c r="I1007" s="379"/>
      <c r="J1007" s="379"/>
      <c r="K1007" s="379"/>
      <c r="L1007" s="377"/>
    </row>
    <row r="1008" spans="3:12" ht="36.75" customHeight="1" x14ac:dyDescent="0.35">
      <c r="C1008" s="93" t="s">
        <v>34</v>
      </c>
      <c r="D1008" s="94" t="s">
        <v>1309</v>
      </c>
      <c r="E1008" s="377"/>
      <c r="F1008" s="377"/>
      <c r="G1008" s="394"/>
      <c r="H1008" s="379"/>
      <c r="I1008" s="379"/>
      <c r="J1008" s="379"/>
      <c r="K1008" s="379"/>
      <c r="L1008" s="377"/>
    </row>
    <row r="1009" spans="3:12" x14ac:dyDescent="0.35">
      <c r="C1009" s="496" t="s">
        <v>194</v>
      </c>
      <c r="D1009" s="125" t="s">
        <v>1327</v>
      </c>
      <c r="E1009" s="377"/>
      <c r="F1009" s="377"/>
      <c r="G1009" s="394"/>
      <c r="H1009" s="379"/>
      <c r="I1009" s="379"/>
      <c r="J1009" s="379"/>
      <c r="K1009" s="379"/>
      <c r="L1009" s="377"/>
    </row>
    <row r="1010" spans="3:12" x14ac:dyDescent="0.35">
      <c r="C1010" s="496"/>
      <c r="D1010" s="125" t="s">
        <v>1328</v>
      </c>
      <c r="E1010" s="377"/>
      <c r="F1010" s="377"/>
      <c r="G1010" s="394"/>
      <c r="H1010" s="379"/>
      <c r="I1010" s="379"/>
      <c r="J1010" s="379"/>
      <c r="K1010" s="379"/>
      <c r="L1010" s="377"/>
    </row>
    <row r="1011" spans="3:12" ht="29.25" customHeight="1" x14ac:dyDescent="0.35">
      <c r="C1011" s="496"/>
      <c r="D1011" s="125" t="s">
        <v>1329</v>
      </c>
      <c r="E1011" s="377"/>
      <c r="F1011" s="377"/>
      <c r="G1011" s="394"/>
      <c r="H1011" s="379"/>
      <c r="I1011" s="379"/>
      <c r="J1011" s="379"/>
      <c r="K1011" s="379"/>
      <c r="L1011" s="377"/>
    </row>
    <row r="1012" spans="3:12" x14ac:dyDescent="0.35">
      <c r="C1012" s="496"/>
      <c r="D1012" s="125" t="s">
        <v>1330</v>
      </c>
      <c r="E1012" s="377"/>
      <c r="F1012" s="377"/>
      <c r="G1012" s="394"/>
      <c r="H1012" s="379"/>
      <c r="I1012" s="379"/>
      <c r="J1012" s="379"/>
      <c r="K1012" s="379"/>
      <c r="L1012" s="377"/>
    </row>
    <row r="1013" spans="3:12" ht="17.25" customHeight="1" x14ac:dyDescent="0.35">
      <c r="C1013" s="496"/>
      <c r="D1013" s="125" t="s">
        <v>1331</v>
      </c>
      <c r="E1013" s="377"/>
      <c r="F1013" s="377"/>
      <c r="G1013" s="394"/>
      <c r="H1013" s="379"/>
      <c r="I1013" s="379"/>
      <c r="J1013" s="379"/>
      <c r="K1013" s="379"/>
      <c r="L1013" s="377"/>
    </row>
    <row r="1014" spans="3:12" x14ac:dyDescent="0.35">
      <c r="C1014" s="496"/>
      <c r="D1014" s="125" t="s">
        <v>1332</v>
      </c>
      <c r="E1014" s="377"/>
      <c r="F1014" s="377"/>
      <c r="G1014" s="394"/>
      <c r="H1014" s="379"/>
      <c r="I1014" s="379"/>
      <c r="J1014" s="379"/>
      <c r="K1014" s="379"/>
      <c r="L1014" s="377"/>
    </row>
    <row r="1015" spans="3:12" x14ac:dyDescent="0.35">
      <c r="C1015" s="496"/>
      <c r="D1015" s="125" t="s">
        <v>1333</v>
      </c>
      <c r="E1015" s="377"/>
      <c r="F1015" s="377"/>
      <c r="G1015" s="394"/>
      <c r="H1015" s="379"/>
      <c r="I1015" s="379"/>
      <c r="J1015" s="379"/>
      <c r="K1015" s="379"/>
      <c r="L1015" s="377"/>
    </row>
    <row r="1016" spans="3:12" x14ac:dyDescent="0.35">
      <c r="C1016" s="415" t="s">
        <v>1334</v>
      </c>
      <c r="D1016" s="415"/>
      <c r="E1016" s="507" t="s">
        <v>1335</v>
      </c>
      <c r="F1016" s="377" t="s">
        <v>1336</v>
      </c>
      <c r="G1016" s="394">
        <v>1</v>
      </c>
      <c r="H1016" s="379" t="s">
        <v>197</v>
      </c>
      <c r="I1016" s="379">
        <v>1</v>
      </c>
      <c r="J1016" s="379">
        <v>1</v>
      </c>
      <c r="K1016" s="379">
        <v>1</v>
      </c>
      <c r="L1016" s="377" t="s">
        <v>1337</v>
      </c>
    </row>
    <row r="1017" spans="3:12" ht="103.5" customHeight="1" x14ac:dyDescent="0.35">
      <c r="C1017" s="471" t="s">
        <v>1338</v>
      </c>
      <c r="D1017" s="471"/>
      <c r="E1017" s="507"/>
      <c r="F1017" s="377"/>
      <c r="G1017" s="394"/>
      <c r="H1017" s="379"/>
      <c r="I1017" s="379"/>
      <c r="J1017" s="379"/>
      <c r="K1017" s="379"/>
      <c r="L1017" s="377"/>
    </row>
    <row r="1018" spans="3:12" ht="33" customHeight="1" x14ac:dyDescent="0.35">
      <c r="C1018" s="93" t="s">
        <v>34</v>
      </c>
      <c r="D1018" s="94" t="s">
        <v>1339</v>
      </c>
      <c r="E1018" s="507"/>
      <c r="F1018" s="377"/>
      <c r="G1018" s="394"/>
      <c r="H1018" s="379"/>
      <c r="I1018" s="379"/>
      <c r="J1018" s="379"/>
      <c r="K1018" s="379"/>
      <c r="L1018" s="377"/>
    </row>
    <row r="1019" spans="3:12" x14ac:dyDescent="0.35">
      <c r="C1019" s="496" t="s">
        <v>194</v>
      </c>
      <c r="D1019" s="96" t="s">
        <v>1340</v>
      </c>
      <c r="E1019" s="507"/>
      <c r="F1019" s="377"/>
      <c r="G1019" s="394"/>
      <c r="H1019" s="379"/>
      <c r="I1019" s="379"/>
      <c r="J1019" s="379"/>
      <c r="K1019" s="379"/>
      <c r="L1019" s="377"/>
    </row>
    <row r="1020" spans="3:12" x14ac:dyDescent="0.35">
      <c r="C1020" s="496"/>
      <c r="D1020" s="96" t="s">
        <v>1341</v>
      </c>
      <c r="E1020" s="507"/>
      <c r="F1020" s="377"/>
      <c r="G1020" s="394"/>
      <c r="H1020" s="379"/>
      <c r="I1020" s="379"/>
      <c r="J1020" s="379"/>
      <c r="K1020" s="379"/>
      <c r="L1020" s="377"/>
    </row>
    <row r="1021" spans="3:12" x14ac:dyDescent="0.35">
      <c r="C1021" s="496"/>
      <c r="D1021" s="96" t="s">
        <v>1342</v>
      </c>
      <c r="E1021" s="507"/>
      <c r="F1021" s="377"/>
      <c r="G1021" s="394"/>
      <c r="H1021" s="379"/>
      <c r="I1021" s="379"/>
      <c r="J1021" s="379"/>
      <c r="K1021" s="379"/>
      <c r="L1021" s="377"/>
    </row>
    <row r="1022" spans="3:12" x14ac:dyDescent="0.35">
      <c r="C1022" s="496"/>
      <c r="D1022" s="96" t="s">
        <v>1343</v>
      </c>
      <c r="E1022" s="507"/>
      <c r="F1022" s="377"/>
      <c r="G1022" s="394"/>
      <c r="H1022" s="379"/>
      <c r="I1022" s="379"/>
      <c r="J1022" s="379"/>
      <c r="K1022" s="379"/>
      <c r="L1022" s="377"/>
    </row>
    <row r="1023" spans="3:12" x14ac:dyDescent="0.35">
      <c r="C1023" s="496"/>
      <c r="D1023" s="96" t="s">
        <v>1344</v>
      </c>
      <c r="E1023" s="507"/>
      <c r="F1023" s="377"/>
      <c r="G1023" s="394"/>
      <c r="H1023" s="379"/>
      <c r="I1023" s="379"/>
      <c r="J1023" s="379"/>
      <c r="K1023" s="379"/>
      <c r="L1023" s="377"/>
    </row>
    <row r="1024" spans="3:12" x14ac:dyDescent="0.35">
      <c r="C1024" s="415" t="s">
        <v>1345</v>
      </c>
      <c r="D1024" s="415"/>
      <c r="E1024" s="377" t="s">
        <v>1346</v>
      </c>
      <c r="F1024" s="507" t="s">
        <v>1347</v>
      </c>
      <c r="G1024" s="394">
        <v>1</v>
      </c>
      <c r="H1024" s="379">
        <v>1</v>
      </c>
      <c r="I1024" s="379">
        <v>1</v>
      </c>
      <c r="J1024" s="379">
        <v>1</v>
      </c>
      <c r="K1024" s="379">
        <v>1</v>
      </c>
      <c r="L1024" s="377" t="s">
        <v>1337</v>
      </c>
    </row>
    <row r="1025" spans="3:12" ht="33.75" customHeight="1" x14ac:dyDescent="0.35">
      <c r="C1025" s="471" t="s">
        <v>1348</v>
      </c>
      <c r="D1025" s="471"/>
      <c r="E1025" s="377"/>
      <c r="F1025" s="507"/>
      <c r="G1025" s="394"/>
      <c r="H1025" s="379"/>
      <c r="I1025" s="379"/>
      <c r="J1025" s="379"/>
      <c r="K1025" s="379"/>
      <c r="L1025" s="377"/>
    </row>
    <row r="1026" spans="3:12" ht="33" customHeight="1" x14ac:dyDescent="0.35">
      <c r="C1026" s="93" t="s">
        <v>34</v>
      </c>
      <c r="D1026" s="94" t="s">
        <v>1349</v>
      </c>
      <c r="E1026" s="377"/>
      <c r="F1026" s="507"/>
      <c r="G1026" s="394"/>
      <c r="H1026" s="379"/>
      <c r="I1026" s="379"/>
      <c r="J1026" s="379"/>
      <c r="K1026" s="379"/>
      <c r="L1026" s="377"/>
    </row>
    <row r="1027" spans="3:12" ht="21" customHeight="1" x14ac:dyDescent="0.35">
      <c r="C1027" s="496" t="s">
        <v>194</v>
      </c>
      <c r="D1027" s="96" t="s">
        <v>1340</v>
      </c>
      <c r="E1027" s="377"/>
      <c r="F1027" s="507"/>
      <c r="G1027" s="394"/>
      <c r="H1027" s="379"/>
      <c r="I1027" s="379"/>
      <c r="J1027" s="379"/>
      <c r="K1027" s="379"/>
      <c r="L1027" s="377"/>
    </row>
    <row r="1028" spans="3:12" ht="21" customHeight="1" x14ac:dyDescent="0.35">
      <c r="C1028" s="496"/>
      <c r="D1028" s="96" t="s">
        <v>1350</v>
      </c>
      <c r="E1028" s="377"/>
      <c r="F1028" s="507"/>
      <c r="G1028" s="394"/>
      <c r="H1028" s="379"/>
      <c r="I1028" s="379"/>
      <c r="J1028" s="379"/>
      <c r="K1028" s="379"/>
      <c r="L1028" s="377"/>
    </row>
    <row r="1029" spans="3:12" ht="21" customHeight="1" x14ac:dyDescent="0.35">
      <c r="C1029" s="496"/>
      <c r="D1029" s="96" t="s">
        <v>1351</v>
      </c>
      <c r="E1029" s="377"/>
      <c r="F1029" s="507"/>
      <c r="G1029" s="394"/>
      <c r="H1029" s="379"/>
      <c r="I1029" s="379"/>
      <c r="J1029" s="379"/>
      <c r="K1029" s="379"/>
      <c r="L1029" s="377"/>
    </row>
    <row r="1030" spans="3:12" x14ac:dyDescent="0.35">
      <c r="C1030" s="415" t="s">
        <v>1352</v>
      </c>
      <c r="D1030" s="415"/>
      <c r="E1030" s="501" t="s">
        <v>1353</v>
      </c>
      <c r="F1030" s="377" t="s">
        <v>1354</v>
      </c>
      <c r="G1030" s="394">
        <v>1</v>
      </c>
      <c r="H1030" s="379">
        <v>1</v>
      </c>
      <c r="I1030" s="379">
        <v>1</v>
      </c>
      <c r="J1030" s="379">
        <v>1</v>
      </c>
      <c r="K1030" s="379">
        <v>1</v>
      </c>
      <c r="L1030" s="377" t="s">
        <v>1337</v>
      </c>
    </row>
    <row r="1031" spans="3:12" ht="64.5" customHeight="1" x14ac:dyDescent="0.35">
      <c r="C1031" s="471" t="s">
        <v>1355</v>
      </c>
      <c r="D1031" s="471"/>
      <c r="E1031" s="475"/>
      <c r="F1031" s="377"/>
      <c r="G1031" s="394"/>
      <c r="H1031" s="379"/>
      <c r="I1031" s="379"/>
      <c r="J1031" s="379"/>
      <c r="K1031" s="379"/>
      <c r="L1031" s="377"/>
    </row>
    <row r="1032" spans="3:12" ht="21.75" customHeight="1" x14ac:dyDescent="0.35">
      <c r="C1032" s="93" t="s">
        <v>34</v>
      </c>
      <c r="D1032" s="94" t="s">
        <v>1356</v>
      </c>
      <c r="E1032" s="475"/>
      <c r="F1032" s="377"/>
      <c r="G1032" s="394"/>
      <c r="H1032" s="379"/>
      <c r="I1032" s="379"/>
      <c r="J1032" s="379"/>
      <c r="K1032" s="379"/>
      <c r="L1032" s="377"/>
    </row>
    <row r="1033" spans="3:12" ht="19.5" customHeight="1" x14ac:dyDescent="0.35">
      <c r="C1033" s="496" t="s">
        <v>194</v>
      </c>
      <c r="D1033" s="96" t="s">
        <v>1340</v>
      </c>
      <c r="E1033" s="475"/>
      <c r="F1033" s="377"/>
      <c r="G1033" s="394"/>
      <c r="H1033" s="379"/>
      <c r="I1033" s="379"/>
      <c r="J1033" s="379"/>
      <c r="K1033" s="379"/>
      <c r="L1033" s="377"/>
    </row>
    <row r="1034" spans="3:12" ht="19.5" customHeight="1" x14ac:dyDescent="0.35">
      <c r="C1034" s="496"/>
      <c r="D1034" s="96" t="s">
        <v>1357</v>
      </c>
      <c r="E1034" s="501" t="s">
        <v>1358</v>
      </c>
      <c r="F1034" s="377"/>
      <c r="G1034" s="394">
        <v>1</v>
      </c>
      <c r="H1034" s="379">
        <v>1</v>
      </c>
      <c r="I1034" s="379">
        <v>1</v>
      </c>
      <c r="J1034" s="379">
        <v>1</v>
      </c>
      <c r="K1034" s="379">
        <v>1</v>
      </c>
      <c r="L1034" s="377"/>
    </row>
    <row r="1035" spans="3:12" ht="19.5" customHeight="1" x14ac:dyDescent="0.35">
      <c r="C1035" s="496"/>
      <c r="D1035" s="96" t="s">
        <v>1359</v>
      </c>
      <c r="E1035" s="475"/>
      <c r="F1035" s="377"/>
      <c r="G1035" s="394"/>
      <c r="H1035" s="379"/>
      <c r="I1035" s="379"/>
      <c r="J1035" s="379"/>
      <c r="K1035" s="379"/>
      <c r="L1035" s="377"/>
    </row>
    <row r="1036" spans="3:12" ht="19.5" customHeight="1" x14ac:dyDescent="0.35">
      <c r="C1036" s="496"/>
      <c r="D1036" s="96" t="s">
        <v>1360</v>
      </c>
      <c r="E1036" s="475"/>
      <c r="F1036" s="377"/>
      <c r="G1036" s="394"/>
      <c r="H1036" s="379"/>
      <c r="I1036" s="379"/>
      <c r="J1036" s="379"/>
      <c r="K1036" s="379"/>
      <c r="L1036" s="377"/>
    </row>
    <row r="1037" spans="3:12" ht="28" x14ac:dyDescent="0.35">
      <c r="C1037" s="496"/>
      <c r="D1037" s="96" t="s">
        <v>1361</v>
      </c>
      <c r="E1037" s="377" t="s">
        <v>1362</v>
      </c>
      <c r="F1037" s="377"/>
      <c r="G1037" s="394">
        <v>1</v>
      </c>
      <c r="H1037" s="379">
        <v>1</v>
      </c>
      <c r="I1037" s="379">
        <v>1</v>
      </c>
      <c r="J1037" s="379">
        <v>1</v>
      </c>
      <c r="K1037" s="379">
        <v>1</v>
      </c>
      <c r="L1037" s="377"/>
    </row>
    <row r="1038" spans="3:12" ht="28" x14ac:dyDescent="0.35">
      <c r="C1038" s="496"/>
      <c r="D1038" s="96" t="s">
        <v>1363</v>
      </c>
      <c r="E1038" s="377"/>
      <c r="F1038" s="377"/>
      <c r="G1038" s="394"/>
      <c r="H1038" s="379"/>
      <c r="I1038" s="379"/>
      <c r="J1038" s="379"/>
      <c r="K1038" s="379"/>
      <c r="L1038" s="377"/>
    </row>
    <row r="1039" spans="3:12" x14ac:dyDescent="0.35">
      <c r="C1039" s="415" t="s">
        <v>1364</v>
      </c>
      <c r="D1039" s="415"/>
      <c r="E1039" s="377" t="s">
        <v>1365</v>
      </c>
      <c r="F1039" s="377" t="s">
        <v>1366</v>
      </c>
      <c r="G1039" s="417">
        <v>3</v>
      </c>
      <c r="H1039" s="395" t="s">
        <v>197</v>
      </c>
      <c r="I1039" s="395">
        <v>1</v>
      </c>
      <c r="J1039" s="395">
        <v>1</v>
      </c>
      <c r="K1039" s="395">
        <v>1</v>
      </c>
      <c r="L1039" s="377" t="s">
        <v>1367</v>
      </c>
    </row>
    <row r="1040" spans="3:12" ht="50.25" customHeight="1" x14ac:dyDescent="0.35">
      <c r="C1040" s="471" t="s">
        <v>1368</v>
      </c>
      <c r="D1040" s="471"/>
      <c r="E1040" s="377"/>
      <c r="F1040" s="377"/>
      <c r="G1040" s="417"/>
      <c r="H1040" s="395"/>
      <c r="I1040" s="395"/>
      <c r="J1040" s="395"/>
      <c r="K1040" s="395"/>
      <c r="L1040" s="377"/>
    </row>
    <row r="1041" spans="3:12" ht="37.5" customHeight="1" x14ac:dyDescent="0.35">
      <c r="C1041" s="93" t="s">
        <v>34</v>
      </c>
      <c r="D1041" s="94" t="s">
        <v>1369</v>
      </c>
      <c r="E1041" s="377"/>
      <c r="F1041" s="377"/>
      <c r="G1041" s="417"/>
      <c r="H1041" s="395"/>
      <c r="I1041" s="395"/>
      <c r="J1041" s="395"/>
      <c r="K1041" s="395"/>
      <c r="L1041" s="377"/>
    </row>
    <row r="1042" spans="3:12" ht="19" customHeight="1" x14ac:dyDescent="0.35">
      <c r="C1042" s="496" t="s">
        <v>194</v>
      </c>
      <c r="D1042" s="92" t="s">
        <v>1370</v>
      </c>
      <c r="E1042" s="377"/>
      <c r="F1042" s="377"/>
      <c r="G1042" s="417"/>
      <c r="H1042" s="395"/>
      <c r="I1042" s="395"/>
      <c r="J1042" s="395"/>
      <c r="K1042" s="395"/>
      <c r="L1042" s="377"/>
    </row>
    <row r="1043" spans="3:12" ht="19" customHeight="1" x14ac:dyDescent="0.35">
      <c r="C1043" s="496"/>
      <c r="D1043" s="92" t="s">
        <v>1371</v>
      </c>
      <c r="E1043" s="377"/>
      <c r="F1043" s="377"/>
      <c r="G1043" s="417"/>
      <c r="H1043" s="395"/>
      <c r="I1043" s="395"/>
      <c r="J1043" s="395"/>
      <c r="K1043" s="395"/>
      <c r="L1043" s="377"/>
    </row>
    <row r="1044" spans="3:12" ht="19" customHeight="1" x14ac:dyDescent="0.35">
      <c r="C1044" s="496"/>
      <c r="D1044" s="92" t="s">
        <v>1372</v>
      </c>
      <c r="E1044" s="377"/>
      <c r="F1044" s="377"/>
      <c r="G1044" s="417"/>
      <c r="H1044" s="395"/>
      <c r="I1044" s="395"/>
      <c r="J1044" s="395"/>
      <c r="K1044" s="395"/>
      <c r="L1044" s="377"/>
    </row>
    <row r="1045" spans="3:12" ht="19" customHeight="1" x14ac:dyDescent="0.35">
      <c r="C1045" s="496"/>
      <c r="D1045" s="92" t="s">
        <v>1373</v>
      </c>
      <c r="E1045" s="377"/>
      <c r="F1045" s="377"/>
      <c r="G1045" s="417"/>
      <c r="H1045" s="395"/>
      <c r="I1045" s="395"/>
      <c r="J1045" s="395"/>
      <c r="K1045" s="395"/>
      <c r="L1045" s="377"/>
    </row>
    <row r="1046" spans="3:12" ht="19" customHeight="1" x14ac:dyDescent="0.35">
      <c r="C1046" s="496"/>
      <c r="D1046" s="92" t="s">
        <v>1374</v>
      </c>
      <c r="E1046" s="377"/>
      <c r="F1046" s="377"/>
      <c r="G1046" s="417"/>
      <c r="H1046" s="395"/>
      <c r="I1046" s="395"/>
      <c r="J1046" s="395"/>
      <c r="K1046" s="395"/>
      <c r="L1046" s="377"/>
    </row>
    <row r="1047" spans="3:12" ht="19" customHeight="1" x14ac:dyDescent="0.35">
      <c r="C1047" s="496"/>
      <c r="D1047" s="92" t="s">
        <v>1375</v>
      </c>
      <c r="E1047" s="377"/>
      <c r="F1047" s="377"/>
      <c r="G1047" s="417"/>
      <c r="H1047" s="395"/>
      <c r="I1047" s="395"/>
      <c r="J1047" s="395"/>
      <c r="K1047" s="395"/>
      <c r="L1047" s="377"/>
    </row>
    <row r="1048" spans="3:12" ht="29.5" customHeight="1" x14ac:dyDescent="0.35">
      <c r="C1048" s="496"/>
      <c r="D1048" s="92" t="s">
        <v>1376</v>
      </c>
      <c r="E1048" s="377"/>
      <c r="F1048" s="377"/>
      <c r="G1048" s="417"/>
      <c r="H1048" s="395"/>
      <c r="I1048" s="395"/>
      <c r="J1048" s="395"/>
      <c r="K1048" s="395"/>
      <c r="L1048" s="377"/>
    </row>
    <row r="1049" spans="3:12" ht="24" customHeight="1" x14ac:dyDescent="0.35">
      <c r="C1049" s="415" t="s">
        <v>1377</v>
      </c>
      <c r="D1049" s="415"/>
      <c r="E1049" s="377" t="s">
        <v>1378</v>
      </c>
      <c r="F1049" s="475" t="s">
        <v>1379</v>
      </c>
      <c r="G1049" s="394">
        <v>1</v>
      </c>
      <c r="H1049" s="395" t="s">
        <v>197</v>
      </c>
      <c r="I1049" s="395" t="s">
        <v>197</v>
      </c>
      <c r="J1049" s="395" t="s">
        <v>197</v>
      </c>
      <c r="K1049" s="394">
        <v>1</v>
      </c>
      <c r="L1049" s="377" t="s">
        <v>1380</v>
      </c>
    </row>
    <row r="1050" spans="3:12" ht="22.5" customHeight="1" x14ac:dyDescent="0.35">
      <c r="C1050" s="471" t="s">
        <v>1381</v>
      </c>
      <c r="D1050" s="471"/>
      <c r="E1050" s="377"/>
      <c r="F1050" s="475"/>
      <c r="G1050" s="417"/>
      <c r="H1050" s="395"/>
      <c r="I1050" s="395"/>
      <c r="J1050" s="395"/>
      <c r="K1050" s="417"/>
      <c r="L1050" s="377"/>
    </row>
    <row r="1051" spans="3:12" ht="33.75" customHeight="1" x14ac:dyDescent="0.35">
      <c r="C1051" s="93" t="s">
        <v>34</v>
      </c>
      <c r="D1051" s="94" t="s">
        <v>1382</v>
      </c>
      <c r="E1051" s="377"/>
      <c r="F1051" s="475"/>
      <c r="G1051" s="417"/>
      <c r="H1051" s="395"/>
      <c r="I1051" s="395"/>
      <c r="J1051" s="395"/>
      <c r="K1051" s="417"/>
      <c r="L1051" s="377"/>
    </row>
    <row r="1052" spans="3:12" ht="20.25" customHeight="1" x14ac:dyDescent="0.35">
      <c r="C1052" s="496" t="s">
        <v>194</v>
      </c>
      <c r="D1052" s="92" t="s">
        <v>1383</v>
      </c>
      <c r="E1052" s="377"/>
      <c r="F1052" s="475"/>
      <c r="G1052" s="417"/>
      <c r="H1052" s="395"/>
      <c r="I1052" s="395"/>
      <c r="J1052" s="395"/>
      <c r="K1052" s="417"/>
      <c r="L1052" s="377"/>
    </row>
    <row r="1053" spans="3:12" ht="20.25" customHeight="1" x14ac:dyDescent="0.35">
      <c r="C1053" s="496"/>
      <c r="D1053" s="92" t="s">
        <v>1384</v>
      </c>
      <c r="E1053" s="377"/>
      <c r="F1053" s="475"/>
      <c r="G1053" s="417"/>
      <c r="H1053" s="395"/>
      <c r="I1053" s="395"/>
      <c r="J1053" s="395"/>
      <c r="K1053" s="417"/>
      <c r="L1053" s="377"/>
    </row>
    <row r="1054" spans="3:12" ht="20.25" customHeight="1" x14ac:dyDescent="0.35">
      <c r="C1054" s="496"/>
      <c r="D1054" s="92" t="s">
        <v>1385</v>
      </c>
      <c r="E1054" s="377" t="s">
        <v>1386</v>
      </c>
      <c r="F1054" s="475"/>
      <c r="G1054" s="417">
        <v>1</v>
      </c>
      <c r="H1054" s="395" t="s">
        <v>197</v>
      </c>
      <c r="I1054" s="395">
        <v>1</v>
      </c>
      <c r="J1054" s="395" t="s">
        <v>197</v>
      </c>
      <c r="K1054" s="395" t="s">
        <v>197</v>
      </c>
      <c r="L1054" s="377"/>
    </row>
    <row r="1055" spans="3:12" ht="31.5" customHeight="1" x14ac:dyDescent="0.35">
      <c r="C1055" s="496"/>
      <c r="D1055" s="92" t="s">
        <v>1387</v>
      </c>
      <c r="E1055" s="377"/>
      <c r="F1055" s="475"/>
      <c r="G1055" s="417"/>
      <c r="H1055" s="395"/>
      <c r="I1055" s="395"/>
      <c r="J1055" s="395"/>
      <c r="K1055" s="395"/>
      <c r="L1055" s="377"/>
    </row>
    <row r="1056" spans="3:12" ht="27.5" customHeight="1" x14ac:dyDescent="0.35">
      <c r="C1056" s="380" t="s">
        <v>1388</v>
      </c>
      <c r="D1056" s="381"/>
      <c r="E1056" s="381"/>
      <c r="F1056" s="382"/>
      <c r="G1056" s="184">
        <v>1</v>
      </c>
      <c r="H1056" s="126" t="s">
        <v>197</v>
      </c>
      <c r="I1056" s="126">
        <v>1</v>
      </c>
      <c r="J1056" s="126" t="s">
        <v>197</v>
      </c>
      <c r="K1056" s="126" t="s">
        <v>197</v>
      </c>
      <c r="L1056" s="118" t="s">
        <v>1337</v>
      </c>
    </row>
    <row r="1057" spans="3:12" ht="27.5" customHeight="1" x14ac:dyDescent="0.35">
      <c r="C1057" s="380" t="s">
        <v>1389</v>
      </c>
      <c r="D1057" s="381"/>
      <c r="E1057" s="381"/>
      <c r="F1057" s="382"/>
      <c r="G1057" s="184">
        <v>1</v>
      </c>
      <c r="H1057" s="126" t="s">
        <v>197</v>
      </c>
      <c r="I1057" s="126">
        <v>1</v>
      </c>
      <c r="J1057" s="126" t="s">
        <v>197</v>
      </c>
      <c r="K1057" s="126" t="s">
        <v>197</v>
      </c>
      <c r="L1057" s="118" t="s">
        <v>1337</v>
      </c>
    </row>
    <row r="1058" spans="3:12" ht="27.5" customHeight="1" x14ac:dyDescent="0.35">
      <c r="C1058" s="380" t="s">
        <v>1390</v>
      </c>
      <c r="D1058" s="381"/>
      <c r="E1058" s="381"/>
      <c r="F1058" s="382"/>
      <c r="G1058" s="184">
        <v>1</v>
      </c>
      <c r="H1058" s="126">
        <v>1</v>
      </c>
      <c r="I1058" s="126" t="s">
        <v>197</v>
      </c>
      <c r="J1058" s="126" t="s">
        <v>197</v>
      </c>
      <c r="K1058" s="126" t="s">
        <v>197</v>
      </c>
      <c r="L1058" s="118" t="s">
        <v>1337</v>
      </c>
    </row>
    <row r="1060" spans="3:12" ht="20" x14ac:dyDescent="0.35">
      <c r="C1060" s="478" t="s">
        <v>799</v>
      </c>
      <c r="D1060" s="478"/>
      <c r="E1060" s="478"/>
      <c r="F1060" s="478"/>
      <c r="G1060" s="478"/>
      <c r="H1060" s="478"/>
      <c r="I1060" s="478"/>
      <c r="J1060" s="478"/>
      <c r="K1060" s="478"/>
      <c r="L1060" s="478"/>
    </row>
    <row r="1061" spans="3:12" ht="9" customHeight="1" x14ac:dyDescent="0.35">
      <c r="C1061" s="83"/>
      <c r="D1061" s="83"/>
      <c r="E1061" s="83"/>
      <c r="F1061" s="83"/>
      <c r="G1061" s="83"/>
      <c r="H1061" s="83"/>
      <c r="I1061" s="83"/>
      <c r="J1061" s="83"/>
      <c r="K1061" s="83"/>
      <c r="L1061" s="83"/>
    </row>
    <row r="1062" spans="3:12" x14ac:dyDescent="0.35">
      <c r="C1062" s="479" t="s">
        <v>4</v>
      </c>
      <c r="D1062" s="479"/>
      <c r="E1062" s="479"/>
      <c r="F1062" s="479"/>
      <c r="G1062" s="479"/>
      <c r="H1062" s="479"/>
      <c r="I1062" s="89"/>
      <c r="J1062" s="89"/>
      <c r="K1062" s="89"/>
      <c r="L1062" s="479" t="s">
        <v>187</v>
      </c>
    </row>
    <row r="1063" spans="3:12" ht="28" x14ac:dyDescent="0.35">
      <c r="C1063" s="480" t="s">
        <v>6</v>
      </c>
      <c r="D1063" s="480"/>
      <c r="E1063" s="178" t="s">
        <v>7</v>
      </c>
      <c r="F1063" s="178" t="s">
        <v>8</v>
      </c>
      <c r="G1063" s="178" t="s">
        <v>9</v>
      </c>
      <c r="H1063" s="89" t="s">
        <v>188</v>
      </c>
      <c r="I1063" s="89" t="s">
        <v>189</v>
      </c>
      <c r="J1063" s="89" t="s">
        <v>190</v>
      </c>
      <c r="K1063" s="89" t="s">
        <v>191</v>
      </c>
      <c r="L1063" s="479"/>
    </row>
    <row r="1064" spans="3:12" ht="26.5" customHeight="1" x14ac:dyDescent="0.35">
      <c r="C1064" s="415" t="s">
        <v>800</v>
      </c>
      <c r="D1064" s="415"/>
      <c r="E1064" s="377" t="s">
        <v>801</v>
      </c>
      <c r="F1064" s="377" t="s">
        <v>802</v>
      </c>
      <c r="G1064" s="394">
        <v>0.28000000000000003</v>
      </c>
      <c r="H1064" s="379">
        <v>0.28000000000000003</v>
      </c>
      <c r="I1064" s="379">
        <v>0.28000000000000003</v>
      </c>
      <c r="J1064" s="379">
        <v>0.28000000000000003</v>
      </c>
      <c r="K1064" s="379">
        <v>0.28000000000000003</v>
      </c>
      <c r="L1064" s="475" t="s">
        <v>803</v>
      </c>
    </row>
    <row r="1065" spans="3:12" ht="36" customHeight="1" x14ac:dyDescent="0.35">
      <c r="C1065" s="471" t="s">
        <v>804</v>
      </c>
      <c r="D1065" s="471"/>
      <c r="E1065" s="377"/>
      <c r="F1065" s="377"/>
      <c r="G1065" s="417"/>
      <c r="H1065" s="395"/>
      <c r="I1065" s="395"/>
      <c r="J1065" s="395"/>
      <c r="K1065" s="395"/>
      <c r="L1065" s="475"/>
    </row>
    <row r="1066" spans="3:12" ht="33.75" customHeight="1" x14ac:dyDescent="0.35">
      <c r="C1066" s="93" t="s">
        <v>34</v>
      </c>
      <c r="D1066" s="94" t="s">
        <v>805</v>
      </c>
      <c r="E1066" s="377"/>
      <c r="F1066" s="377"/>
      <c r="G1066" s="417"/>
      <c r="H1066" s="395"/>
      <c r="I1066" s="395"/>
      <c r="J1066" s="395"/>
      <c r="K1066" s="395"/>
      <c r="L1066" s="475"/>
    </row>
    <row r="1067" spans="3:12" ht="21" customHeight="1" x14ac:dyDescent="0.35">
      <c r="C1067" s="496" t="s">
        <v>194</v>
      </c>
      <c r="D1067" s="96" t="s">
        <v>806</v>
      </c>
      <c r="E1067" s="377"/>
      <c r="F1067" s="377"/>
      <c r="G1067" s="417"/>
      <c r="H1067" s="395"/>
      <c r="I1067" s="395"/>
      <c r="J1067" s="395"/>
      <c r="K1067" s="395"/>
      <c r="L1067" s="475"/>
    </row>
    <row r="1068" spans="3:12" ht="21" customHeight="1" x14ac:dyDescent="0.35">
      <c r="C1068" s="496"/>
      <c r="D1068" s="96" t="s">
        <v>807</v>
      </c>
      <c r="E1068" s="377"/>
      <c r="F1068" s="377"/>
      <c r="G1068" s="417"/>
      <c r="H1068" s="395"/>
      <c r="I1068" s="395"/>
      <c r="J1068" s="395"/>
      <c r="K1068" s="395"/>
      <c r="L1068" s="475"/>
    </row>
    <row r="1069" spans="3:12" ht="21" customHeight="1" x14ac:dyDescent="0.35">
      <c r="C1069" s="496"/>
      <c r="D1069" s="96" t="s">
        <v>808</v>
      </c>
      <c r="E1069" s="377"/>
      <c r="F1069" s="377"/>
      <c r="G1069" s="417"/>
      <c r="H1069" s="395"/>
      <c r="I1069" s="395"/>
      <c r="J1069" s="395"/>
      <c r="K1069" s="395"/>
      <c r="L1069" s="475"/>
    </row>
    <row r="1070" spans="3:12" ht="21" customHeight="1" x14ac:dyDescent="0.35">
      <c r="C1070" s="496"/>
      <c r="D1070" s="96" t="s">
        <v>809</v>
      </c>
      <c r="E1070" s="377"/>
      <c r="F1070" s="377"/>
      <c r="G1070" s="417"/>
      <c r="H1070" s="395"/>
      <c r="I1070" s="395"/>
      <c r="J1070" s="395"/>
      <c r="K1070" s="395"/>
      <c r="L1070" s="475"/>
    </row>
    <row r="1071" spans="3:12" ht="26.5" customHeight="1" x14ac:dyDescent="0.35">
      <c r="C1071" s="415" t="s">
        <v>810</v>
      </c>
      <c r="D1071" s="415"/>
      <c r="E1071" s="377" t="s">
        <v>811</v>
      </c>
      <c r="F1071" s="377" t="s">
        <v>812</v>
      </c>
      <c r="G1071" s="394">
        <v>0.8</v>
      </c>
      <c r="H1071" s="379">
        <v>0.8</v>
      </c>
      <c r="I1071" s="379">
        <v>0.8</v>
      </c>
      <c r="J1071" s="379">
        <v>0.8</v>
      </c>
      <c r="K1071" s="379">
        <v>0.8</v>
      </c>
      <c r="L1071" s="475" t="s">
        <v>803</v>
      </c>
    </row>
    <row r="1072" spans="3:12" ht="29.5" customHeight="1" x14ac:dyDescent="0.35">
      <c r="C1072" s="471" t="s">
        <v>813</v>
      </c>
      <c r="D1072" s="471"/>
      <c r="E1072" s="377"/>
      <c r="F1072" s="377"/>
      <c r="G1072" s="417"/>
      <c r="H1072" s="395"/>
      <c r="I1072" s="395"/>
      <c r="J1072" s="395"/>
      <c r="K1072" s="395"/>
      <c r="L1072" s="475"/>
    </row>
    <row r="1073" spans="3:12" ht="35.25" customHeight="1" x14ac:dyDescent="0.35">
      <c r="C1073" s="93" t="s">
        <v>34</v>
      </c>
      <c r="D1073" s="94" t="s">
        <v>814</v>
      </c>
      <c r="E1073" s="377"/>
      <c r="F1073" s="377"/>
      <c r="G1073" s="417"/>
      <c r="H1073" s="395"/>
      <c r="I1073" s="395"/>
      <c r="J1073" s="395"/>
      <c r="K1073" s="395"/>
      <c r="L1073" s="475"/>
    </row>
    <row r="1074" spans="3:12" ht="27.75" customHeight="1" x14ac:dyDescent="0.35">
      <c r="C1074" s="496" t="s">
        <v>194</v>
      </c>
      <c r="D1074" s="96" t="s">
        <v>815</v>
      </c>
      <c r="E1074" s="377"/>
      <c r="F1074" s="377"/>
      <c r="G1074" s="417"/>
      <c r="H1074" s="395"/>
      <c r="I1074" s="395"/>
      <c r="J1074" s="395"/>
      <c r="K1074" s="395"/>
      <c r="L1074" s="475"/>
    </row>
    <row r="1075" spans="3:12" ht="24.5" customHeight="1" x14ac:dyDescent="0.35">
      <c r="C1075" s="496"/>
      <c r="D1075" s="96" t="s">
        <v>816</v>
      </c>
      <c r="E1075" s="377" t="s">
        <v>817</v>
      </c>
      <c r="F1075" s="377"/>
      <c r="G1075" s="394">
        <v>0.65</v>
      </c>
      <c r="H1075" s="379">
        <v>0.65</v>
      </c>
      <c r="I1075" s="379">
        <v>0.65</v>
      </c>
      <c r="J1075" s="379">
        <v>0.65</v>
      </c>
      <c r="K1075" s="379">
        <v>0.65</v>
      </c>
      <c r="L1075" s="475"/>
    </row>
    <row r="1076" spans="3:12" ht="24.5" customHeight="1" x14ac:dyDescent="0.35">
      <c r="C1076" s="496"/>
      <c r="D1076" s="96" t="s">
        <v>818</v>
      </c>
      <c r="E1076" s="377"/>
      <c r="F1076" s="377"/>
      <c r="G1076" s="417"/>
      <c r="H1076" s="395"/>
      <c r="I1076" s="395"/>
      <c r="J1076" s="395"/>
      <c r="K1076" s="395"/>
      <c r="L1076" s="475"/>
    </row>
    <row r="1077" spans="3:12" ht="24.5" customHeight="1" x14ac:dyDescent="0.35">
      <c r="C1077" s="496"/>
      <c r="D1077" s="96" t="s">
        <v>819</v>
      </c>
      <c r="E1077" s="377"/>
      <c r="F1077" s="377"/>
      <c r="G1077" s="417"/>
      <c r="H1077" s="395"/>
      <c r="I1077" s="395"/>
      <c r="J1077" s="395"/>
      <c r="K1077" s="395"/>
      <c r="L1077" s="475"/>
    </row>
    <row r="1078" spans="3:12" ht="24.5" customHeight="1" x14ac:dyDescent="0.35">
      <c r="C1078" s="496"/>
      <c r="D1078" s="96" t="s">
        <v>820</v>
      </c>
      <c r="E1078" s="377"/>
      <c r="F1078" s="377"/>
      <c r="G1078" s="417"/>
      <c r="H1078" s="395"/>
      <c r="I1078" s="395"/>
      <c r="J1078" s="395"/>
      <c r="K1078" s="395"/>
      <c r="L1078" s="475"/>
    </row>
  </sheetData>
  <protectedRanges>
    <protectedRange sqref="F540:F566" name="Rango1"/>
  </protectedRanges>
  <mergeCells count="1972">
    <mergeCell ref="C331:F331"/>
    <mergeCell ref="C332:F332"/>
    <mergeCell ref="C333:F333"/>
    <mergeCell ref="C475:F475"/>
    <mergeCell ref="C476:F476"/>
    <mergeCell ref="C477:F477"/>
    <mergeCell ref="C478:F478"/>
    <mergeCell ref="C563:F563"/>
    <mergeCell ref="C779:F779"/>
    <mergeCell ref="C778:F778"/>
    <mergeCell ref="C777:F777"/>
    <mergeCell ref="H561:H562"/>
    <mergeCell ref="I561:I562"/>
    <mergeCell ref="J561:J562"/>
    <mergeCell ref="K561:K562"/>
    <mergeCell ref="L552:L562"/>
    <mergeCell ref="K540:K541"/>
    <mergeCell ref="H542:H544"/>
    <mergeCell ref="I542:I544"/>
    <mergeCell ref="J542:J544"/>
    <mergeCell ref="K542:K544"/>
    <mergeCell ref="H545:H549"/>
    <mergeCell ref="I545:I549"/>
    <mergeCell ref="J545:J549"/>
    <mergeCell ref="K545:K549"/>
    <mergeCell ref="H550:H551"/>
    <mergeCell ref="I550:I551"/>
    <mergeCell ref="J550:J551"/>
    <mergeCell ref="K550:K551"/>
    <mergeCell ref="L540:L551"/>
    <mergeCell ref="C536:L536"/>
    <mergeCell ref="C538:H538"/>
    <mergeCell ref="L563:L565"/>
    <mergeCell ref="K552:K553"/>
    <mergeCell ref="H554:H557"/>
    <mergeCell ref="I554:I557"/>
    <mergeCell ref="J554:J557"/>
    <mergeCell ref="K554:K557"/>
    <mergeCell ref="H558:H559"/>
    <mergeCell ref="I558:I559"/>
    <mergeCell ref="J558:J559"/>
    <mergeCell ref="K558:K559"/>
    <mergeCell ref="C480:L480"/>
    <mergeCell ref="C482:H482"/>
    <mergeCell ref="L538:L539"/>
    <mergeCell ref="C539:D539"/>
    <mergeCell ref="C554:D554"/>
    <mergeCell ref="E554:E557"/>
    <mergeCell ref="F554:F557"/>
    <mergeCell ref="G554:G557"/>
    <mergeCell ref="C555:C556"/>
    <mergeCell ref="D555:D556"/>
    <mergeCell ref="C557:C562"/>
    <mergeCell ref="D557:D558"/>
    <mergeCell ref="E558:E559"/>
    <mergeCell ref="F558:F559"/>
    <mergeCell ref="G558:G559"/>
    <mergeCell ref="E561:E562"/>
    <mergeCell ref="F561:F562"/>
    <mergeCell ref="G561:G562"/>
    <mergeCell ref="H540:H541"/>
    <mergeCell ref="I540:I541"/>
    <mergeCell ref="J540:J541"/>
    <mergeCell ref="H552:H553"/>
    <mergeCell ref="G550:G551"/>
    <mergeCell ref="C552:D553"/>
    <mergeCell ref="E552:E553"/>
    <mergeCell ref="F552:F553"/>
    <mergeCell ref="G552:G553"/>
    <mergeCell ref="K493:K501"/>
    <mergeCell ref="L493:L501"/>
    <mergeCell ref="H502:H505"/>
    <mergeCell ref="I502:I505"/>
    <mergeCell ref="J502:J505"/>
    <mergeCell ref="K502:K505"/>
    <mergeCell ref="H506:H509"/>
    <mergeCell ref="I506:I509"/>
    <mergeCell ref="J506:J509"/>
    <mergeCell ref="K506:K509"/>
    <mergeCell ref="L502:L509"/>
    <mergeCell ref="C544:C551"/>
    <mergeCell ref="E545:E549"/>
    <mergeCell ref="F545:F549"/>
    <mergeCell ref="G545:G549"/>
    <mergeCell ref="I552:I553"/>
    <mergeCell ref="J552:J553"/>
    <mergeCell ref="C540:D540"/>
    <mergeCell ref="E540:E541"/>
    <mergeCell ref="F540:F541"/>
    <mergeCell ref="G540:G541"/>
    <mergeCell ref="C541:D542"/>
    <mergeCell ref="E542:E544"/>
    <mergeCell ref="F542:F544"/>
    <mergeCell ref="G542:G544"/>
    <mergeCell ref="E550:E551"/>
    <mergeCell ref="F550:F551"/>
    <mergeCell ref="L482:L483"/>
    <mergeCell ref="C483:D483"/>
    <mergeCell ref="C484:D484"/>
    <mergeCell ref="E484:E492"/>
    <mergeCell ref="F484:F492"/>
    <mergeCell ref="G484:G492"/>
    <mergeCell ref="C485:D485"/>
    <mergeCell ref="C487:C492"/>
    <mergeCell ref="C493:D493"/>
    <mergeCell ref="E493:E501"/>
    <mergeCell ref="F493:F500"/>
    <mergeCell ref="G493:G501"/>
    <mergeCell ref="C494:D494"/>
    <mergeCell ref="C496:C500"/>
    <mergeCell ref="C502:D502"/>
    <mergeCell ref="E502:E505"/>
    <mergeCell ref="F502:F509"/>
    <mergeCell ref="G502:G505"/>
    <mergeCell ref="C503:D503"/>
    <mergeCell ref="C505:C509"/>
    <mergeCell ref="E506:E509"/>
    <mergeCell ref="G506:G509"/>
    <mergeCell ref="H484:H492"/>
    <mergeCell ref="I484:I492"/>
    <mergeCell ref="J484:J492"/>
    <mergeCell ref="K484:K492"/>
    <mergeCell ref="L484:L492"/>
    <mergeCell ref="H493:H501"/>
    <mergeCell ref="I493:I501"/>
    <mergeCell ref="J493:J501"/>
    <mergeCell ref="K594:K600"/>
    <mergeCell ref="L594:L600"/>
    <mergeCell ref="H604:H607"/>
    <mergeCell ref="I604:I607"/>
    <mergeCell ref="J604:J607"/>
    <mergeCell ref="K604:K607"/>
    <mergeCell ref="L601:L607"/>
    <mergeCell ref="C594:D594"/>
    <mergeCell ref="E594:E600"/>
    <mergeCell ref="F594:F600"/>
    <mergeCell ref="G594:G600"/>
    <mergeCell ref="C595:D595"/>
    <mergeCell ref="C597:C600"/>
    <mergeCell ref="F601:F607"/>
    <mergeCell ref="C602:D602"/>
    <mergeCell ref="C604:C607"/>
    <mergeCell ref="E604:E607"/>
    <mergeCell ref="G604:G607"/>
    <mergeCell ref="K601:K603"/>
    <mergeCell ref="J601:J603"/>
    <mergeCell ref="I601:I603"/>
    <mergeCell ref="H601:H603"/>
    <mergeCell ref="G601:G603"/>
    <mergeCell ref="C601:D601"/>
    <mergeCell ref="H572:H575"/>
    <mergeCell ref="I572:I575"/>
    <mergeCell ref="J572:J575"/>
    <mergeCell ref="H576:H580"/>
    <mergeCell ref="I576:I580"/>
    <mergeCell ref="J576:J580"/>
    <mergeCell ref="H586:H593"/>
    <mergeCell ref="I586:I593"/>
    <mergeCell ref="J586:J593"/>
    <mergeCell ref="H594:H600"/>
    <mergeCell ref="I594:I600"/>
    <mergeCell ref="J594:J600"/>
    <mergeCell ref="C568:L568"/>
    <mergeCell ref="C570:H570"/>
    <mergeCell ref="L570:L571"/>
    <mergeCell ref="C571:D571"/>
    <mergeCell ref="C572:D572"/>
    <mergeCell ref="E572:E575"/>
    <mergeCell ref="F572:F580"/>
    <mergeCell ref="G572:G575"/>
    <mergeCell ref="C573:D573"/>
    <mergeCell ref="C575:C580"/>
    <mergeCell ref="E576:E580"/>
    <mergeCell ref="G576:G580"/>
    <mergeCell ref="C581:D581"/>
    <mergeCell ref="F581:F585"/>
    <mergeCell ref="C582:D582"/>
    <mergeCell ref="C584:C585"/>
    <mergeCell ref="C586:D586"/>
    <mergeCell ref="E586:E593"/>
    <mergeCell ref="F586:F593"/>
    <mergeCell ref="G586:G593"/>
    <mergeCell ref="C587:D587"/>
    <mergeCell ref="C589:C593"/>
    <mergeCell ref="K572:K575"/>
    <mergeCell ref="K576:K580"/>
    <mergeCell ref="L572:L580"/>
    <mergeCell ref="L581:L585"/>
    <mergeCell ref="K586:K593"/>
    <mergeCell ref="L586:L593"/>
    <mergeCell ref="H421:H425"/>
    <mergeCell ref="I421:I425"/>
    <mergeCell ref="J421:J425"/>
    <mergeCell ref="K421:K425"/>
    <mergeCell ref="L421:L425"/>
    <mergeCell ref="H426:H431"/>
    <mergeCell ref="I426:I431"/>
    <mergeCell ref="J426:J431"/>
    <mergeCell ref="K426:K431"/>
    <mergeCell ref="L426:L431"/>
    <mergeCell ref="H433:H434"/>
    <mergeCell ref="I433:I434"/>
    <mergeCell ref="J433:J434"/>
    <mergeCell ref="K433:K434"/>
    <mergeCell ref="H435:H440"/>
    <mergeCell ref="I435:I440"/>
    <mergeCell ref="J435:J440"/>
    <mergeCell ref="K435:K440"/>
    <mergeCell ref="L432:L440"/>
    <mergeCell ref="C432:D432"/>
    <mergeCell ref="F432:F440"/>
    <mergeCell ref="C433:D433"/>
    <mergeCell ref="E433:E434"/>
    <mergeCell ref="G433:G434"/>
    <mergeCell ref="K399:K404"/>
    <mergeCell ref="L399:L404"/>
    <mergeCell ref="H405:H408"/>
    <mergeCell ref="I405:I408"/>
    <mergeCell ref="J405:J408"/>
    <mergeCell ref="K405:K408"/>
    <mergeCell ref="H409:H412"/>
    <mergeCell ref="I409:I412"/>
    <mergeCell ref="J409:J412"/>
    <mergeCell ref="K409:K412"/>
    <mergeCell ref="H413:H420"/>
    <mergeCell ref="I413:I420"/>
    <mergeCell ref="J413:J420"/>
    <mergeCell ref="K413:K420"/>
    <mergeCell ref="L413:L420"/>
    <mergeCell ref="L405:L412"/>
    <mergeCell ref="H387:H392"/>
    <mergeCell ref="I387:I392"/>
    <mergeCell ref="J387:J392"/>
    <mergeCell ref="K387:K392"/>
    <mergeCell ref="L387:L392"/>
    <mergeCell ref="H393:H395"/>
    <mergeCell ref="I393:I395"/>
    <mergeCell ref="J393:J395"/>
    <mergeCell ref="K393:K395"/>
    <mergeCell ref="H396:H398"/>
    <mergeCell ref="I396:I398"/>
    <mergeCell ref="J396:J398"/>
    <mergeCell ref="K396:K398"/>
    <mergeCell ref="H399:H404"/>
    <mergeCell ref="I399:I404"/>
    <mergeCell ref="J399:J404"/>
    <mergeCell ref="C435:C440"/>
    <mergeCell ref="E435:E440"/>
    <mergeCell ref="G435:G440"/>
    <mergeCell ref="H380:H386"/>
    <mergeCell ref="I380:I386"/>
    <mergeCell ref="J380:J386"/>
    <mergeCell ref="K380:K386"/>
    <mergeCell ref="L380:L386"/>
    <mergeCell ref="C413:D413"/>
    <mergeCell ref="E413:E420"/>
    <mergeCell ref="F413:F420"/>
    <mergeCell ref="G413:G420"/>
    <mergeCell ref="C414:D414"/>
    <mergeCell ref="C416:C420"/>
    <mergeCell ref="C421:D421"/>
    <mergeCell ref="E421:E425"/>
    <mergeCell ref="F421:F425"/>
    <mergeCell ref="G421:G425"/>
    <mergeCell ref="C422:D422"/>
    <mergeCell ref="C424:C425"/>
    <mergeCell ref="C426:D426"/>
    <mergeCell ref="E426:E431"/>
    <mergeCell ref="F426:F431"/>
    <mergeCell ref="G426:G431"/>
    <mergeCell ref="C427:D427"/>
    <mergeCell ref="C429:C431"/>
    <mergeCell ref="C396:C398"/>
    <mergeCell ref="E396:E398"/>
    <mergeCell ref="F396:F398"/>
    <mergeCell ref="G396:G398"/>
    <mergeCell ref="C399:D399"/>
    <mergeCell ref="E399:E404"/>
    <mergeCell ref="F399:F404"/>
    <mergeCell ref="G399:G404"/>
    <mergeCell ref="C400:D400"/>
    <mergeCell ref="C402:C404"/>
    <mergeCell ref="C405:D405"/>
    <mergeCell ref="E405:E408"/>
    <mergeCell ref="F405:F408"/>
    <mergeCell ref="G405:G408"/>
    <mergeCell ref="C406:D406"/>
    <mergeCell ref="C408:C412"/>
    <mergeCell ref="E409:E412"/>
    <mergeCell ref="F409:F412"/>
    <mergeCell ref="G409:G412"/>
    <mergeCell ref="C376:L376"/>
    <mergeCell ref="C378:H378"/>
    <mergeCell ref="L378:L379"/>
    <mergeCell ref="C379:D379"/>
    <mergeCell ref="C380:D380"/>
    <mergeCell ref="E380:E386"/>
    <mergeCell ref="F380:F386"/>
    <mergeCell ref="G380:G386"/>
    <mergeCell ref="C381:D381"/>
    <mergeCell ref="C383:C386"/>
    <mergeCell ref="C387:D387"/>
    <mergeCell ref="E387:E392"/>
    <mergeCell ref="F387:F392"/>
    <mergeCell ref="G387:G392"/>
    <mergeCell ref="C388:D388"/>
    <mergeCell ref="C390:C392"/>
    <mergeCell ref="C393:D393"/>
    <mergeCell ref="E393:E395"/>
    <mergeCell ref="F393:F395"/>
    <mergeCell ref="E1030:E1033"/>
    <mergeCell ref="F1030:F1038"/>
    <mergeCell ref="G393:G395"/>
    <mergeCell ref="C394:D394"/>
    <mergeCell ref="L393:L398"/>
    <mergeCell ref="G1039:G1048"/>
    <mergeCell ref="H1039:H1048"/>
    <mergeCell ref="I1039:I1048"/>
    <mergeCell ref="J1039:J1048"/>
    <mergeCell ref="K1039:K1048"/>
    <mergeCell ref="G1054:G1055"/>
    <mergeCell ref="H1054:H1055"/>
    <mergeCell ref="I1054:I1055"/>
    <mergeCell ref="G1049:G1053"/>
    <mergeCell ref="J1054:J1055"/>
    <mergeCell ref="K1054:K1055"/>
    <mergeCell ref="K1049:K1053"/>
    <mergeCell ref="H1049:H1053"/>
    <mergeCell ref="I1049:I1053"/>
    <mergeCell ref="J1049:J1053"/>
    <mergeCell ref="C995:D995"/>
    <mergeCell ref="C996:D996"/>
    <mergeCell ref="C939:D939"/>
    <mergeCell ref="C621:D621"/>
    <mergeCell ref="C623:C627"/>
    <mergeCell ref="C628:D628"/>
    <mergeCell ref="E628:E634"/>
    <mergeCell ref="F628:F634"/>
    <mergeCell ref="G628:G634"/>
    <mergeCell ref="C629:D629"/>
    <mergeCell ref="C631:C634"/>
    <mergeCell ref="C635:D635"/>
    <mergeCell ref="J1024:J1029"/>
    <mergeCell ref="K1024:K1029"/>
    <mergeCell ref="G1037:G1038"/>
    <mergeCell ref="G1034:G1036"/>
    <mergeCell ref="G1030:G1033"/>
    <mergeCell ref="H1030:H1033"/>
    <mergeCell ref="I1030:I1033"/>
    <mergeCell ref="J1030:J1033"/>
    <mergeCell ref="K1030:K1033"/>
    <mergeCell ref="H1034:H1036"/>
    <mergeCell ref="H1037:H1038"/>
    <mergeCell ref="I1034:I1036"/>
    <mergeCell ref="I1037:I1038"/>
    <mergeCell ref="J1034:J1036"/>
    <mergeCell ref="J1037:J1038"/>
    <mergeCell ref="K1034:K1036"/>
    <mergeCell ref="K1037:K1038"/>
    <mergeCell ref="G1024:G1029"/>
    <mergeCell ref="H1024:H1029"/>
    <mergeCell ref="I1024:I1029"/>
    <mergeCell ref="G808:G812"/>
    <mergeCell ref="C809:D809"/>
    <mergeCell ref="C811:C812"/>
    <mergeCell ref="C783:K783"/>
    <mergeCell ref="H784:H785"/>
    <mergeCell ref="I784:I785"/>
    <mergeCell ref="J784:J785"/>
    <mergeCell ref="K784:K785"/>
    <mergeCell ref="C797:D797"/>
    <mergeCell ref="E797:E798"/>
    <mergeCell ref="F797:F798"/>
    <mergeCell ref="G797:G798"/>
    <mergeCell ref="C798:D798"/>
    <mergeCell ref="E799:E801"/>
    <mergeCell ref="J1006:J1015"/>
    <mergeCell ref="K1006:K1015"/>
    <mergeCell ref="G1006:G1015"/>
    <mergeCell ref="H1006:H1015"/>
    <mergeCell ref="I1006:I1015"/>
    <mergeCell ref="F799:F801"/>
    <mergeCell ref="G799:G801"/>
    <mergeCell ref="C800:C801"/>
    <mergeCell ref="C802:D802"/>
    <mergeCell ref="E802:E803"/>
    <mergeCell ref="F802:F803"/>
    <mergeCell ref="G802:G803"/>
    <mergeCell ref="C803:D803"/>
    <mergeCell ref="E804:E805"/>
    <mergeCell ref="F804:F805"/>
    <mergeCell ref="G804:G805"/>
    <mergeCell ref="K797:K798"/>
    <mergeCell ref="E961:E970"/>
    <mergeCell ref="G1016:G1023"/>
    <mergeCell ref="H1016:H1023"/>
    <mergeCell ref="I1016:I1023"/>
    <mergeCell ref="J1016:J1023"/>
    <mergeCell ref="K1016:K1023"/>
    <mergeCell ref="E989:E992"/>
    <mergeCell ref="F989:F992"/>
    <mergeCell ref="G989:G992"/>
    <mergeCell ref="H989:H992"/>
    <mergeCell ref="I989:I992"/>
    <mergeCell ref="J989:J992"/>
    <mergeCell ref="K989:K992"/>
    <mergeCell ref="E998:E1000"/>
    <mergeCell ref="F998:F1000"/>
    <mergeCell ref="G998:G1000"/>
    <mergeCell ref="H998:H1000"/>
    <mergeCell ref="I998:I1000"/>
    <mergeCell ref="J998:J1000"/>
    <mergeCell ref="K998:K1000"/>
    <mergeCell ref="E1003:E1005"/>
    <mergeCell ref="E1001:E1002"/>
    <mergeCell ref="F1001:F1002"/>
    <mergeCell ref="G1001:G1002"/>
    <mergeCell ref="H1001:H1002"/>
    <mergeCell ref="I1001:I1002"/>
    <mergeCell ref="J1001:J1002"/>
    <mergeCell ref="K1001:K1002"/>
    <mergeCell ref="I1003:I1005"/>
    <mergeCell ref="J1003:J1005"/>
    <mergeCell ref="K1003:K1005"/>
    <mergeCell ref="E995:E997"/>
    <mergeCell ref="F995:F997"/>
    <mergeCell ref="L614:L619"/>
    <mergeCell ref="H617:H619"/>
    <mergeCell ref="I614:I616"/>
    <mergeCell ref="I617:I619"/>
    <mergeCell ref="J614:J616"/>
    <mergeCell ref="J617:J619"/>
    <mergeCell ref="K614:K616"/>
    <mergeCell ref="K617:K619"/>
    <mergeCell ref="G635:G640"/>
    <mergeCell ref="C636:D636"/>
    <mergeCell ref="C638:C640"/>
    <mergeCell ref="L620:L627"/>
    <mergeCell ref="L628:L634"/>
    <mergeCell ref="L635:L640"/>
    <mergeCell ref="H620:H627"/>
    <mergeCell ref="H628:H634"/>
    <mergeCell ref="H635:H640"/>
    <mergeCell ref="I620:I627"/>
    <mergeCell ref="I628:I634"/>
    <mergeCell ref="I635:I640"/>
    <mergeCell ref="J620:J627"/>
    <mergeCell ref="J628:J634"/>
    <mergeCell ref="J635:J640"/>
    <mergeCell ref="K620:K627"/>
    <mergeCell ref="K628:K634"/>
    <mergeCell ref="K635:K640"/>
    <mergeCell ref="F614:F616"/>
    <mergeCell ref="E635:E640"/>
    <mergeCell ref="F635:F640"/>
    <mergeCell ref="H614:H616"/>
    <mergeCell ref="K457:K459"/>
    <mergeCell ref="K460:K464"/>
    <mergeCell ref="K465:K466"/>
    <mergeCell ref="K467:K474"/>
    <mergeCell ref="L448:L454"/>
    <mergeCell ref="L455:L464"/>
    <mergeCell ref="L465:L474"/>
    <mergeCell ref="E467:E474"/>
    <mergeCell ref="F467:F474"/>
    <mergeCell ref="G467:G474"/>
    <mergeCell ref="E460:E464"/>
    <mergeCell ref="F460:F464"/>
    <mergeCell ref="G460:G464"/>
    <mergeCell ref="L476:L478"/>
    <mergeCell ref="C609:L609"/>
    <mergeCell ref="C611:K611"/>
    <mergeCell ref="L611:L613"/>
    <mergeCell ref="C612:D613"/>
    <mergeCell ref="E612:E613"/>
    <mergeCell ref="F612:F613"/>
    <mergeCell ref="G612:G613"/>
    <mergeCell ref="H612:H613"/>
    <mergeCell ref="I612:I613"/>
    <mergeCell ref="J612:J613"/>
    <mergeCell ref="K612:K613"/>
    <mergeCell ref="C468:C474"/>
    <mergeCell ref="H448:H450"/>
    <mergeCell ref="H452:H454"/>
    <mergeCell ref="H455:H456"/>
    <mergeCell ref="H457:H459"/>
    <mergeCell ref="H460:H464"/>
    <mergeCell ref="H465:H466"/>
    <mergeCell ref="H467:H474"/>
    <mergeCell ref="I448:I450"/>
    <mergeCell ref="I452:I454"/>
    <mergeCell ref="I455:I456"/>
    <mergeCell ref="I457:I459"/>
    <mergeCell ref="I460:I464"/>
    <mergeCell ref="I465:I466"/>
    <mergeCell ref="I467:I474"/>
    <mergeCell ref="C451:C454"/>
    <mergeCell ref="E452:E454"/>
    <mergeCell ref="F452:F454"/>
    <mergeCell ref="G452:G454"/>
    <mergeCell ref="C455:D455"/>
    <mergeCell ref="E455:E456"/>
    <mergeCell ref="F455:F456"/>
    <mergeCell ref="G455:G456"/>
    <mergeCell ref="C456:D456"/>
    <mergeCell ref="E457:E459"/>
    <mergeCell ref="F457:F459"/>
    <mergeCell ref="G457:G459"/>
    <mergeCell ref="C458:C464"/>
    <mergeCell ref="K229:K233"/>
    <mergeCell ref="K234:K235"/>
    <mergeCell ref="K236:K239"/>
    <mergeCell ref="C465:D465"/>
    <mergeCell ref="E465:E466"/>
    <mergeCell ref="F465:F466"/>
    <mergeCell ref="G465:G466"/>
    <mergeCell ref="C466:D466"/>
    <mergeCell ref="C443:L443"/>
    <mergeCell ref="C445:K445"/>
    <mergeCell ref="L445:L447"/>
    <mergeCell ref="C446:D447"/>
    <mergeCell ref="E446:E447"/>
    <mergeCell ref="F446:F447"/>
    <mergeCell ref="G446:G447"/>
    <mergeCell ref="H446:H447"/>
    <mergeCell ref="I446:I447"/>
    <mergeCell ref="J446:J447"/>
    <mergeCell ref="K446:K447"/>
    <mergeCell ref="C448:D448"/>
    <mergeCell ref="E448:E450"/>
    <mergeCell ref="F448:F450"/>
    <mergeCell ref="G448:G450"/>
    <mergeCell ref="C449:D449"/>
    <mergeCell ref="J448:J450"/>
    <mergeCell ref="J452:J454"/>
    <mergeCell ref="J455:J456"/>
    <mergeCell ref="J457:J459"/>
    <mergeCell ref="J460:J464"/>
    <mergeCell ref="J465:J466"/>
    <mergeCell ref="C335:L335"/>
    <mergeCell ref="C338:D338"/>
    <mergeCell ref="F220:F221"/>
    <mergeCell ref="G220:G221"/>
    <mergeCell ref="I206:I207"/>
    <mergeCell ref="I208:I212"/>
    <mergeCell ref="I213:I214"/>
    <mergeCell ref="I215:I219"/>
    <mergeCell ref="I220:I221"/>
    <mergeCell ref="I222:I225"/>
    <mergeCell ref="I227:I228"/>
    <mergeCell ref="I229:I233"/>
    <mergeCell ref="I234:I235"/>
    <mergeCell ref="I236:I239"/>
    <mergeCell ref="L206:L219"/>
    <mergeCell ref="L226:L239"/>
    <mergeCell ref="L220:L225"/>
    <mergeCell ref="J206:J207"/>
    <mergeCell ref="J208:J212"/>
    <mergeCell ref="J213:J214"/>
    <mergeCell ref="J215:J219"/>
    <mergeCell ref="J220:J221"/>
    <mergeCell ref="J222:J225"/>
    <mergeCell ref="J227:J228"/>
    <mergeCell ref="J229:J233"/>
    <mergeCell ref="J234:J235"/>
    <mergeCell ref="J236:J239"/>
    <mergeCell ref="K206:K207"/>
    <mergeCell ref="K208:K212"/>
    <mergeCell ref="K213:K214"/>
    <mergeCell ref="K215:K219"/>
    <mergeCell ref="K220:K221"/>
    <mergeCell ref="K222:K225"/>
    <mergeCell ref="K227:K228"/>
    <mergeCell ref="C808:D808"/>
    <mergeCell ref="E808:E812"/>
    <mergeCell ref="G227:G228"/>
    <mergeCell ref="C228:D228"/>
    <mergeCell ref="E229:E233"/>
    <mergeCell ref="G229:G233"/>
    <mergeCell ref="C230:C233"/>
    <mergeCell ref="E234:E235"/>
    <mergeCell ref="F234:F239"/>
    <mergeCell ref="G234:G235"/>
    <mergeCell ref="E236:E239"/>
    <mergeCell ref="G236:G239"/>
    <mergeCell ref="C237:C239"/>
    <mergeCell ref="C234:D234"/>
    <mergeCell ref="C235:D235"/>
    <mergeCell ref="H206:H207"/>
    <mergeCell ref="H208:H212"/>
    <mergeCell ref="H213:H214"/>
    <mergeCell ref="H215:H219"/>
    <mergeCell ref="H220:H221"/>
    <mergeCell ref="H222:H225"/>
    <mergeCell ref="H227:H228"/>
    <mergeCell ref="H229:H233"/>
    <mergeCell ref="H234:H235"/>
    <mergeCell ref="H236:H239"/>
    <mergeCell ref="C213:D213"/>
    <mergeCell ref="E213:E214"/>
    <mergeCell ref="F213:F219"/>
    <mergeCell ref="G213:G214"/>
    <mergeCell ref="C214:D214"/>
    <mergeCell ref="E215:E219"/>
    <mergeCell ref="E220:E221"/>
    <mergeCell ref="C755:D755"/>
    <mergeCell ref="E755:E761"/>
    <mergeCell ref="C221:D221"/>
    <mergeCell ref="E222:E225"/>
    <mergeCell ref="F222:F225"/>
    <mergeCell ref="G222:G225"/>
    <mergeCell ref="C223:C225"/>
    <mergeCell ref="K808:K812"/>
    <mergeCell ref="L786:L789"/>
    <mergeCell ref="L808:L813"/>
    <mergeCell ref="L790:L796"/>
    <mergeCell ref="L797:L807"/>
    <mergeCell ref="H797:H798"/>
    <mergeCell ref="H799:H801"/>
    <mergeCell ref="H802:H803"/>
    <mergeCell ref="H804:H805"/>
    <mergeCell ref="H808:H812"/>
    <mergeCell ref="I786:I789"/>
    <mergeCell ref="I795:I796"/>
    <mergeCell ref="I797:I798"/>
    <mergeCell ref="I799:I801"/>
    <mergeCell ref="I802:I803"/>
    <mergeCell ref="I804:I805"/>
    <mergeCell ref="I808:I812"/>
    <mergeCell ref="J786:J789"/>
    <mergeCell ref="J795:J796"/>
    <mergeCell ref="J797:J798"/>
    <mergeCell ref="J799:J801"/>
    <mergeCell ref="C227:D227"/>
    <mergeCell ref="E227:E228"/>
    <mergeCell ref="F227:F233"/>
    <mergeCell ref="J808:J812"/>
    <mergeCell ref="K799:K801"/>
    <mergeCell ref="K802:K803"/>
    <mergeCell ref="K804:K805"/>
    <mergeCell ref="C805:C807"/>
    <mergeCell ref="C781:L781"/>
    <mergeCell ref="C784:D785"/>
    <mergeCell ref="E784:E785"/>
    <mergeCell ref="F784:F785"/>
    <mergeCell ref="G784:G785"/>
    <mergeCell ref="C786:D786"/>
    <mergeCell ref="E786:E789"/>
    <mergeCell ref="F786:F789"/>
    <mergeCell ref="G786:G789"/>
    <mergeCell ref="C787:D787"/>
    <mergeCell ref="C788:C789"/>
    <mergeCell ref="C790:D790"/>
    <mergeCell ref="C791:D791"/>
    <mergeCell ref="C793:C796"/>
    <mergeCell ref="E795:E796"/>
    <mergeCell ref="F795:F796"/>
    <mergeCell ref="G795:G796"/>
    <mergeCell ref="L783:L785"/>
    <mergeCell ref="H786:H789"/>
    <mergeCell ref="H795:H796"/>
    <mergeCell ref="K786:K789"/>
    <mergeCell ref="K795:K796"/>
    <mergeCell ref="J802:J803"/>
    <mergeCell ref="J804:J805"/>
    <mergeCell ref="I746:I749"/>
    <mergeCell ref="J746:J749"/>
    <mergeCell ref="K746:K749"/>
    <mergeCell ref="G770:G772"/>
    <mergeCell ref="H770:H772"/>
    <mergeCell ref="I770:I772"/>
    <mergeCell ref="J770:J772"/>
    <mergeCell ref="K770:K772"/>
    <mergeCell ref="K773:K776"/>
    <mergeCell ref="J773:J776"/>
    <mergeCell ref="I773:I776"/>
    <mergeCell ref="H773:H776"/>
    <mergeCell ref="G773:G776"/>
    <mergeCell ref="G762:G769"/>
    <mergeCell ref="G755:G761"/>
    <mergeCell ref="H755:H761"/>
    <mergeCell ref="I755:I761"/>
    <mergeCell ref="J755:J761"/>
    <mergeCell ref="K755:K761"/>
    <mergeCell ref="H762:H769"/>
    <mergeCell ref="I762:I769"/>
    <mergeCell ref="J762:J769"/>
    <mergeCell ref="K762:K769"/>
    <mergeCell ref="K750:K752"/>
    <mergeCell ref="K753:K754"/>
    <mergeCell ref="J753:J754"/>
    <mergeCell ref="I753:I754"/>
    <mergeCell ref="H753:H754"/>
    <mergeCell ref="G753:G754"/>
    <mergeCell ref="H750:H752"/>
    <mergeCell ref="J518:J521"/>
    <mergeCell ref="J522:J523"/>
    <mergeCell ref="J525:J528"/>
    <mergeCell ref="F1071:F1078"/>
    <mergeCell ref="C1072:D1072"/>
    <mergeCell ref="C1074:C1078"/>
    <mergeCell ref="E1075:E1078"/>
    <mergeCell ref="G1064:G1070"/>
    <mergeCell ref="G1075:G1078"/>
    <mergeCell ref="G1071:G1074"/>
    <mergeCell ref="C1060:L1060"/>
    <mergeCell ref="C1062:H1062"/>
    <mergeCell ref="L1062:L1063"/>
    <mergeCell ref="C1063:D1063"/>
    <mergeCell ref="K525:K528"/>
    <mergeCell ref="K522:K523"/>
    <mergeCell ref="K518:K521"/>
    <mergeCell ref="C617:C619"/>
    <mergeCell ref="E617:E619"/>
    <mergeCell ref="F617:F619"/>
    <mergeCell ref="G617:G619"/>
    <mergeCell ref="C620:D620"/>
    <mergeCell ref="E620:E627"/>
    <mergeCell ref="F620:F627"/>
    <mergeCell ref="G620:G627"/>
    <mergeCell ref="C614:D614"/>
    <mergeCell ref="E614:E616"/>
    <mergeCell ref="L1064:L1070"/>
    <mergeCell ref="G614:G616"/>
    <mergeCell ref="C615:D615"/>
    <mergeCell ref="G746:G749"/>
    <mergeCell ref="H746:H749"/>
    <mergeCell ref="K660:K661"/>
    <mergeCell ref="L1071:L1078"/>
    <mergeCell ref="C529:D529"/>
    <mergeCell ref="F529:F533"/>
    <mergeCell ref="C530:D530"/>
    <mergeCell ref="C532:C533"/>
    <mergeCell ref="C518:C521"/>
    <mergeCell ref="E518:E521"/>
    <mergeCell ref="F518:F521"/>
    <mergeCell ref="C522:D522"/>
    <mergeCell ref="E522:E523"/>
    <mergeCell ref="F522:F523"/>
    <mergeCell ref="C523:D523"/>
    <mergeCell ref="E525:E528"/>
    <mergeCell ref="F525:F528"/>
    <mergeCell ref="H525:H528"/>
    <mergeCell ref="H518:H521"/>
    <mergeCell ref="I518:I521"/>
    <mergeCell ref="I522:I523"/>
    <mergeCell ref="I525:I528"/>
    <mergeCell ref="H1075:H1078"/>
    <mergeCell ref="H1064:H1070"/>
    <mergeCell ref="H1071:H1074"/>
    <mergeCell ref="I1064:I1070"/>
    <mergeCell ref="I1071:I1074"/>
    <mergeCell ref="I1075:I1078"/>
    <mergeCell ref="J1064:J1070"/>
    <mergeCell ref="J1071:J1074"/>
    <mergeCell ref="J1075:J1078"/>
    <mergeCell ref="C525:C528"/>
    <mergeCell ref="C1071:D1071"/>
    <mergeCell ref="E1071:E1074"/>
    <mergeCell ref="I750:I752"/>
    <mergeCell ref="J750:J752"/>
    <mergeCell ref="C515:D515"/>
    <mergeCell ref="C516:D516"/>
    <mergeCell ref="C511:L511"/>
    <mergeCell ref="L522:L528"/>
    <mergeCell ref="L529:L533"/>
    <mergeCell ref="C513:H513"/>
    <mergeCell ref="L513:L514"/>
    <mergeCell ref="C514:D514"/>
    <mergeCell ref="G525:G528"/>
    <mergeCell ref="G522:G523"/>
    <mergeCell ref="G518:G521"/>
    <mergeCell ref="H522:H523"/>
    <mergeCell ref="G717:G725"/>
    <mergeCell ref="H717:H725"/>
    <mergeCell ref="I717:I725"/>
    <mergeCell ref="J717:J725"/>
    <mergeCell ref="K717:K725"/>
    <mergeCell ref="C655:D655"/>
    <mergeCell ref="C657:C659"/>
    <mergeCell ref="L666:L674"/>
    <mergeCell ref="C667:D667"/>
    <mergeCell ref="C669:C674"/>
    <mergeCell ref="C660:D660"/>
    <mergeCell ref="E660:E661"/>
    <mergeCell ref="F660:F665"/>
    <mergeCell ref="G660:G661"/>
    <mergeCell ref="H660:H661"/>
    <mergeCell ref="I660:I661"/>
    <mergeCell ref="L515:L521"/>
    <mergeCell ref="J660:J661"/>
    <mergeCell ref="G652:G653"/>
    <mergeCell ref="H652:H653"/>
    <mergeCell ref="I652:I653"/>
    <mergeCell ref="K1064:K1070"/>
    <mergeCell ref="K1071:K1074"/>
    <mergeCell ref="K1075:K1078"/>
    <mergeCell ref="C654:D654"/>
    <mergeCell ref="E654:E659"/>
    <mergeCell ref="F654:F659"/>
    <mergeCell ref="G654:G659"/>
    <mergeCell ref="H654:H659"/>
    <mergeCell ref="I654:I659"/>
    <mergeCell ref="J654:J659"/>
    <mergeCell ref="K654:K659"/>
    <mergeCell ref="K743:K745"/>
    <mergeCell ref="J743:J745"/>
    <mergeCell ref="I743:I745"/>
    <mergeCell ref="H743:H745"/>
    <mergeCell ref="G743:G745"/>
    <mergeCell ref="F755:F761"/>
    <mergeCell ref="C756:D756"/>
    <mergeCell ref="C770:D770"/>
    <mergeCell ref="I729:I733"/>
    <mergeCell ref="H729:H733"/>
    <mergeCell ref="C758:C761"/>
    <mergeCell ref="C762:D762"/>
    <mergeCell ref="E762:E769"/>
    <mergeCell ref="F762:F769"/>
    <mergeCell ref="C763:D763"/>
    <mergeCell ref="C765:C769"/>
    <mergeCell ref="C743:D743"/>
    <mergeCell ref="E743:E745"/>
    <mergeCell ref="C992:C994"/>
    <mergeCell ref="F953:F955"/>
    <mergeCell ref="C954:D954"/>
    <mergeCell ref="C935:L935"/>
    <mergeCell ref="C937:H937"/>
    <mergeCell ref="L937:L938"/>
    <mergeCell ref="C938:D938"/>
    <mergeCell ref="E939:E945"/>
    <mergeCell ref="G726:G728"/>
    <mergeCell ref="K726:K728"/>
    <mergeCell ref="J726:J728"/>
    <mergeCell ref="I726:I728"/>
    <mergeCell ref="H726:H728"/>
    <mergeCell ref="K729:K733"/>
    <mergeCell ref="J729:J733"/>
    <mergeCell ref="F1024:F1029"/>
    <mergeCell ref="C1025:D1025"/>
    <mergeCell ref="C1027:C1029"/>
    <mergeCell ref="F743:F752"/>
    <mergeCell ref="C744:D744"/>
    <mergeCell ref="C746:C754"/>
    <mergeCell ref="E746:E749"/>
    <mergeCell ref="E750:E752"/>
    <mergeCell ref="E753:E754"/>
    <mergeCell ref="F753:F754"/>
    <mergeCell ref="C729:C733"/>
    <mergeCell ref="E729:E733"/>
    <mergeCell ref="F729:F733"/>
    <mergeCell ref="C734:D734"/>
    <mergeCell ref="E734:E736"/>
    <mergeCell ref="F734:F736"/>
    <mergeCell ref="C735:D735"/>
    <mergeCell ref="C962:D962"/>
    <mergeCell ref="C971:D971"/>
    <mergeCell ref="E971:E978"/>
    <mergeCell ref="C972:D972"/>
    <mergeCell ref="C974:C978"/>
    <mergeCell ref="C964:C970"/>
    <mergeCell ref="E953:E955"/>
    <mergeCell ref="E770:E772"/>
    <mergeCell ref="F770:F772"/>
    <mergeCell ref="C771:D771"/>
    <mergeCell ref="C1064:D1064"/>
    <mergeCell ref="C773:C776"/>
    <mergeCell ref="E773:E776"/>
    <mergeCell ref="F773:F776"/>
    <mergeCell ref="C821:D821"/>
    <mergeCell ref="C823:C827"/>
    <mergeCell ref="C828:D828"/>
    <mergeCell ref="E828:E835"/>
    <mergeCell ref="E1064:E1070"/>
    <mergeCell ref="F1064:F1070"/>
    <mergeCell ref="C1065:D1065"/>
    <mergeCell ref="C1067:C1070"/>
    <mergeCell ref="F808:F812"/>
    <mergeCell ref="E1039:E1048"/>
    <mergeCell ref="F1039:F1048"/>
    <mergeCell ref="C1040:D1040"/>
    <mergeCell ref="C1042:C1048"/>
    <mergeCell ref="C1049:D1049"/>
    <mergeCell ref="E1049:E1053"/>
    <mergeCell ref="F1049:F1053"/>
    <mergeCell ref="C1030:D1030"/>
    <mergeCell ref="C1033:C1038"/>
    <mergeCell ref="E1034:E1036"/>
    <mergeCell ref="E1037:E1038"/>
    <mergeCell ref="C715:H715"/>
    <mergeCell ref="C716:D716"/>
    <mergeCell ref="F956:F960"/>
    <mergeCell ref="F961:F970"/>
    <mergeCell ref="F971:F978"/>
    <mergeCell ref="C713:L713"/>
    <mergeCell ref="L654:L659"/>
    <mergeCell ref="E737:E742"/>
    <mergeCell ref="F737:F742"/>
    <mergeCell ref="G729:G733"/>
    <mergeCell ref="K734:K736"/>
    <mergeCell ref="J734:J736"/>
    <mergeCell ref="I734:I736"/>
    <mergeCell ref="H734:H736"/>
    <mergeCell ref="G734:G736"/>
    <mergeCell ref="K737:K742"/>
    <mergeCell ref="J737:J742"/>
    <mergeCell ref="I737:I742"/>
    <mergeCell ref="H737:H742"/>
    <mergeCell ref="G737:G742"/>
    <mergeCell ref="C989:D989"/>
    <mergeCell ref="C990:D990"/>
    <mergeCell ref="C979:D979"/>
    <mergeCell ref="E979:E988"/>
    <mergeCell ref="C980:D980"/>
    <mergeCell ref="C982:C988"/>
    <mergeCell ref="C956:C960"/>
    <mergeCell ref="E956:E960"/>
    <mergeCell ref="C961:D961"/>
    <mergeCell ref="L660:L665"/>
    <mergeCell ref="E309:E314"/>
    <mergeCell ref="F309:F314"/>
    <mergeCell ref="C310:C314"/>
    <mergeCell ref="J671:J672"/>
    <mergeCell ref="C682:D682"/>
    <mergeCell ref="E682:E684"/>
    <mergeCell ref="F682:F684"/>
    <mergeCell ref="G682:G684"/>
    <mergeCell ref="C647:D647"/>
    <mergeCell ref="C649:C653"/>
    <mergeCell ref="E652:E653"/>
    <mergeCell ref="F652:F653"/>
    <mergeCell ref="C1050:D1050"/>
    <mergeCell ref="C1052:C1055"/>
    <mergeCell ref="E1054:E1055"/>
    <mergeCell ref="F1054:F1055"/>
    <mergeCell ref="C1024:D1024"/>
    <mergeCell ref="E1024:E1029"/>
    <mergeCell ref="C1039:D1039"/>
    <mergeCell ref="C998:C1005"/>
    <mergeCell ref="D1004:D1005"/>
    <mergeCell ref="C1006:D1006"/>
    <mergeCell ref="E1006:E1015"/>
    <mergeCell ref="F1006:F1015"/>
    <mergeCell ref="C1007:D1007"/>
    <mergeCell ref="C1009:C1015"/>
    <mergeCell ref="C1016:D1016"/>
    <mergeCell ref="E1016:E1023"/>
    <mergeCell ref="F1016:F1023"/>
    <mergeCell ref="C1017:D1017"/>
    <mergeCell ref="C1019:C1023"/>
    <mergeCell ref="C1031:D1031"/>
    <mergeCell ref="J467:J474"/>
    <mergeCell ref="K448:K450"/>
    <mergeCell ref="K452:K454"/>
    <mergeCell ref="K455:K456"/>
    <mergeCell ref="H290:H297"/>
    <mergeCell ref="H286:H289"/>
    <mergeCell ref="I286:I289"/>
    <mergeCell ref="J286:J289"/>
    <mergeCell ref="K286:K289"/>
    <mergeCell ref="F939:F945"/>
    <mergeCell ref="C940:D940"/>
    <mergeCell ref="C942:C945"/>
    <mergeCell ref="F946:F952"/>
    <mergeCell ref="C946:D946"/>
    <mergeCell ref="E946:E948"/>
    <mergeCell ref="C947:D947"/>
    <mergeCell ref="C949:C952"/>
    <mergeCell ref="E949:E952"/>
    <mergeCell ref="J322:J329"/>
    <mergeCell ref="I322:I329"/>
    <mergeCell ref="H322:H329"/>
    <mergeCell ref="I315:I321"/>
    <mergeCell ref="H298:H306"/>
    <mergeCell ref="I298:I306"/>
    <mergeCell ref="I307:I308"/>
    <mergeCell ref="J298:J306"/>
    <mergeCell ref="J307:J308"/>
    <mergeCell ref="C325:C329"/>
    <mergeCell ref="C307:D307"/>
    <mergeCell ref="E307:E308"/>
    <mergeCell ref="F307:F308"/>
    <mergeCell ref="C308:D308"/>
    <mergeCell ref="K274:K282"/>
    <mergeCell ref="J274:J282"/>
    <mergeCell ref="I274:I282"/>
    <mergeCell ref="H274:H282"/>
    <mergeCell ref="G353:G359"/>
    <mergeCell ref="K363:K366"/>
    <mergeCell ref="I367:I369"/>
    <mergeCell ref="J367:J369"/>
    <mergeCell ref="K367:K369"/>
    <mergeCell ref="G370:G374"/>
    <mergeCell ref="H370:H374"/>
    <mergeCell ref="I370:I374"/>
    <mergeCell ref="J370:J374"/>
    <mergeCell ref="K370:K374"/>
    <mergeCell ref="K309:K314"/>
    <mergeCell ref="J309:J314"/>
    <mergeCell ref="I309:I314"/>
    <mergeCell ref="G322:G329"/>
    <mergeCell ref="H309:H314"/>
    <mergeCell ref="K315:K321"/>
    <mergeCell ref="J315:J321"/>
    <mergeCell ref="H315:H321"/>
    <mergeCell ref="K322:K329"/>
    <mergeCell ref="G307:G308"/>
    <mergeCell ref="G309:G314"/>
    <mergeCell ref="K298:K306"/>
    <mergeCell ref="K307:K308"/>
    <mergeCell ref="H307:H308"/>
    <mergeCell ref="H339:H342"/>
    <mergeCell ref="I339:I342"/>
    <mergeCell ref="J339:J342"/>
    <mergeCell ref="K339:K342"/>
    <mergeCell ref="C290:D290"/>
    <mergeCell ref="E290:E297"/>
    <mergeCell ref="F290:F297"/>
    <mergeCell ref="E298:E306"/>
    <mergeCell ref="F298:F306"/>
    <mergeCell ref="G298:G306"/>
    <mergeCell ref="C299:D299"/>
    <mergeCell ref="C301:C306"/>
    <mergeCell ref="C323:D323"/>
    <mergeCell ref="C330:F330"/>
    <mergeCell ref="L274:L282"/>
    <mergeCell ref="L283:L289"/>
    <mergeCell ref="L290:L297"/>
    <mergeCell ref="L298:L306"/>
    <mergeCell ref="L307:L314"/>
    <mergeCell ref="L315:L321"/>
    <mergeCell ref="L322:L329"/>
    <mergeCell ref="H283:H285"/>
    <mergeCell ref="I283:I285"/>
    <mergeCell ref="J283:J285"/>
    <mergeCell ref="K283:K285"/>
    <mergeCell ref="C315:D315"/>
    <mergeCell ref="E315:E321"/>
    <mergeCell ref="F315:F321"/>
    <mergeCell ref="G315:G321"/>
    <mergeCell ref="C316:D316"/>
    <mergeCell ref="C318:C321"/>
    <mergeCell ref="C322:D322"/>
    <mergeCell ref="E322:E329"/>
    <mergeCell ref="F322:F329"/>
    <mergeCell ref="C286:C289"/>
    <mergeCell ref="E286:E289"/>
    <mergeCell ref="F286:F289"/>
    <mergeCell ref="G286:G289"/>
    <mergeCell ref="G290:G297"/>
    <mergeCell ref="C291:D291"/>
    <mergeCell ref="C293:C297"/>
    <mergeCell ref="C298:D298"/>
    <mergeCell ref="K290:K297"/>
    <mergeCell ref="J290:J297"/>
    <mergeCell ref="I290:I297"/>
    <mergeCell ref="C69:H69"/>
    <mergeCell ref="C70:D70"/>
    <mergeCell ref="L69:L70"/>
    <mergeCell ref="G80:G83"/>
    <mergeCell ref="H80:H83"/>
    <mergeCell ref="G90:G92"/>
    <mergeCell ref="H90:H92"/>
    <mergeCell ref="C270:L270"/>
    <mergeCell ref="C272:H272"/>
    <mergeCell ref="L272:L273"/>
    <mergeCell ref="C273:D273"/>
    <mergeCell ref="C202:L202"/>
    <mergeCell ref="C204:H204"/>
    <mergeCell ref="L204:L205"/>
    <mergeCell ref="C205:D205"/>
    <mergeCell ref="I148:I150"/>
    <mergeCell ref="J148:J150"/>
    <mergeCell ref="K148:K150"/>
    <mergeCell ref="G146:G147"/>
    <mergeCell ref="I146:I147"/>
    <mergeCell ref="K146:K147"/>
    <mergeCell ref="C206:D206"/>
    <mergeCell ref="E206:E207"/>
    <mergeCell ref="F206:F212"/>
    <mergeCell ref="G206:G207"/>
    <mergeCell ref="C207:D207"/>
    <mergeCell ref="E208:E212"/>
    <mergeCell ref="G208:G212"/>
    <mergeCell ref="C209:C212"/>
    <mergeCell ref="G215:G219"/>
    <mergeCell ref="C216:C219"/>
    <mergeCell ref="C220:D220"/>
    <mergeCell ref="C65:L65"/>
    <mergeCell ref="C85:D85"/>
    <mergeCell ref="H133:H135"/>
    <mergeCell ref="H136:H139"/>
    <mergeCell ref="I133:I135"/>
    <mergeCell ref="J133:J135"/>
    <mergeCell ref="K133:K135"/>
    <mergeCell ref="E84:E87"/>
    <mergeCell ref="G136:G139"/>
    <mergeCell ref="C67:L67"/>
    <mergeCell ref="F77:F79"/>
    <mergeCell ref="F71:F76"/>
    <mergeCell ref="G77:G79"/>
    <mergeCell ref="G71:G76"/>
    <mergeCell ref="E144:E145"/>
    <mergeCell ref="F144:F145"/>
    <mergeCell ref="J136:J139"/>
    <mergeCell ref="K136:K139"/>
    <mergeCell ref="I136:I139"/>
    <mergeCell ref="F140:F142"/>
    <mergeCell ref="K144:K145"/>
    <mergeCell ref="F124:F132"/>
    <mergeCell ref="C81:D81"/>
    <mergeCell ref="I71:I76"/>
    <mergeCell ref="K71:K76"/>
    <mergeCell ref="B84:B85"/>
    <mergeCell ref="F84:F89"/>
    <mergeCell ref="G84:G87"/>
    <mergeCell ref="H84:H87"/>
    <mergeCell ref="C87:C89"/>
    <mergeCell ref="E88:E89"/>
    <mergeCell ref="K93:K96"/>
    <mergeCell ref="I84:I87"/>
    <mergeCell ref="J84:J87"/>
    <mergeCell ref="I90:I92"/>
    <mergeCell ref="J90:J92"/>
    <mergeCell ref="K90:K92"/>
    <mergeCell ref="K84:K87"/>
    <mergeCell ref="I88:I89"/>
    <mergeCell ref="B71:B72"/>
    <mergeCell ref="C71:D71"/>
    <mergeCell ref="C72:D72"/>
    <mergeCell ref="C74:C79"/>
    <mergeCell ref="I80:I83"/>
    <mergeCell ref="J71:J76"/>
    <mergeCell ref="I77:I79"/>
    <mergeCell ref="J77:J79"/>
    <mergeCell ref="K77:K79"/>
    <mergeCell ref="B97:B98"/>
    <mergeCell ref="C97:D97"/>
    <mergeCell ref="H97:H103"/>
    <mergeCell ref="I97:I103"/>
    <mergeCell ref="J97:J103"/>
    <mergeCell ref="K97:K103"/>
    <mergeCell ref="L90:L96"/>
    <mergeCell ref="C91:D91"/>
    <mergeCell ref="C93:C96"/>
    <mergeCell ref="E93:E96"/>
    <mergeCell ref="G93:G96"/>
    <mergeCell ref="H93:H96"/>
    <mergeCell ref="I93:I96"/>
    <mergeCell ref="J93:J96"/>
    <mergeCell ref="F97:F103"/>
    <mergeCell ref="G97:G103"/>
    <mergeCell ref="E97:E103"/>
    <mergeCell ref="L97:L103"/>
    <mergeCell ref="C98:D98"/>
    <mergeCell ref="C100:C103"/>
    <mergeCell ref="B90:B91"/>
    <mergeCell ref="C90:D90"/>
    <mergeCell ref="E90:E92"/>
    <mergeCell ref="F90:F96"/>
    <mergeCell ref="C104:D104"/>
    <mergeCell ref="E104:E106"/>
    <mergeCell ref="F104:F106"/>
    <mergeCell ref="G104:G106"/>
    <mergeCell ref="H104:H106"/>
    <mergeCell ref="I104:I106"/>
    <mergeCell ref="J104:J106"/>
    <mergeCell ref="K104:K106"/>
    <mergeCell ref="L104:L111"/>
    <mergeCell ref="C105:D105"/>
    <mergeCell ref="C107:C111"/>
    <mergeCell ref="E107:E111"/>
    <mergeCell ref="F107:F111"/>
    <mergeCell ref="K107:K111"/>
    <mergeCell ref="I107:I111"/>
    <mergeCell ref="H71:H76"/>
    <mergeCell ref="E71:E76"/>
    <mergeCell ref="E77:E79"/>
    <mergeCell ref="L84:L89"/>
    <mergeCell ref="K88:K89"/>
    <mergeCell ref="J88:J89"/>
    <mergeCell ref="G88:G89"/>
    <mergeCell ref="H88:H89"/>
    <mergeCell ref="L80:L83"/>
    <mergeCell ref="H77:H79"/>
    <mergeCell ref="C82:C83"/>
    <mergeCell ref="J80:J83"/>
    <mergeCell ref="K80:K83"/>
    <mergeCell ref="L71:L79"/>
    <mergeCell ref="C80:D80"/>
    <mergeCell ref="E80:E83"/>
    <mergeCell ref="F80:F83"/>
    <mergeCell ref="L112:L118"/>
    <mergeCell ref="C113:D113"/>
    <mergeCell ref="C115:C118"/>
    <mergeCell ref="G107:G111"/>
    <mergeCell ref="H107:H111"/>
    <mergeCell ref="J107:J111"/>
    <mergeCell ref="J114:J115"/>
    <mergeCell ref="K114:K115"/>
    <mergeCell ref="E116:E117"/>
    <mergeCell ref="F116:F117"/>
    <mergeCell ref="G116:G117"/>
    <mergeCell ref="H116:H117"/>
    <mergeCell ref="I116:I117"/>
    <mergeCell ref="J116:J117"/>
    <mergeCell ref="K116:K117"/>
    <mergeCell ref="C120:D120"/>
    <mergeCell ref="B112:B113"/>
    <mergeCell ref="C112:D112"/>
    <mergeCell ref="L119:L123"/>
    <mergeCell ref="B119:B120"/>
    <mergeCell ref="C119:D119"/>
    <mergeCell ref="C121:C123"/>
    <mergeCell ref="E119:E123"/>
    <mergeCell ref="F119:F123"/>
    <mergeCell ref="G119:G123"/>
    <mergeCell ref="H119:H123"/>
    <mergeCell ref="I119:I123"/>
    <mergeCell ref="J119:J123"/>
    <mergeCell ref="K119:K123"/>
    <mergeCell ref="E112:E113"/>
    <mergeCell ref="F112:F113"/>
    <mergeCell ref="G112:G113"/>
    <mergeCell ref="H112:H113"/>
    <mergeCell ref="I112:I113"/>
    <mergeCell ref="J112:J113"/>
    <mergeCell ref="K112:K113"/>
    <mergeCell ref="E114:E115"/>
    <mergeCell ref="F114:F115"/>
    <mergeCell ref="G114:G115"/>
    <mergeCell ref="H114:H115"/>
    <mergeCell ref="I114:I115"/>
    <mergeCell ref="B124:B125"/>
    <mergeCell ref="C124:D124"/>
    <mergeCell ref="E124:E128"/>
    <mergeCell ref="C125:D125"/>
    <mergeCell ref="C127:C132"/>
    <mergeCell ref="E129:E132"/>
    <mergeCell ref="L146:L150"/>
    <mergeCell ref="B140:B141"/>
    <mergeCell ref="C140:D140"/>
    <mergeCell ref="E140:E141"/>
    <mergeCell ref="G140:G141"/>
    <mergeCell ref="L133:L139"/>
    <mergeCell ref="C134:D134"/>
    <mergeCell ref="C136:C139"/>
    <mergeCell ref="E136:E139"/>
    <mergeCell ref="L140:L145"/>
    <mergeCell ref="C141:D141"/>
    <mergeCell ref="C143:C145"/>
    <mergeCell ref="B133:B134"/>
    <mergeCell ref="C133:D133"/>
    <mergeCell ref="E133:E135"/>
    <mergeCell ref="F133:F139"/>
    <mergeCell ref="H146:H147"/>
    <mergeCell ref="H144:H145"/>
    <mergeCell ref="I144:I145"/>
    <mergeCell ref="J144:J145"/>
    <mergeCell ref="B146:B147"/>
    <mergeCell ref="C146:D146"/>
    <mergeCell ref="E146:E147"/>
    <mergeCell ref="F146:F150"/>
    <mergeCell ref="G133:G135"/>
    <mergeCell ref="G124:G128"/>
    <mergeCell ref="C147:D147"/>
    <mergeCell ref="E148:E150"/>
    <mergeCell ref="C149:C150"/>
    <mergeCell ref="C151:D151"/>
    <mergeCell ref="E151:E153"/>
    <mergeCell ref="C152:D152"/>
    <mergeCell ref="C154:C157"/>
    <mergeCell ref="E154:E155"/>
    <mergeCell ref="E156:E157"/>
    <mergeCell ref="H156:H157"/>
    <mergeCell ref="J154:J155"/>
    <mergeCell ref="G151:G153"/>
    <mergeCell ref="H151:H153"/>
    <mergeCell ref="I151:I153"/>
    <mergeCell ref="J151:J153"/>
    <mergeCell ref="H148:H150"/>
    <mergeCell ref="L124:L132"/>
    <mergeCell ref="H124:H128"/>
    <mergeCell ref="G129:G132"/>
    <mergeCell ref="H129:H132"/>
    <mergeCell ref="K129:K132"/>
    <mergeCell ref="J129:J132"/>
    <mergeCell ref="K124:K128"/>
    <mergeCell ref="I124:I128"/>
    <mergeCell ref="I129:I132"/>
    <mergeCell ref="J124:J128"/>
    <mergeCell ref="G144:G145"/>
    <mergeCell ref="H140:H141"/>
    <mergeCell ref="I140:I141"/>
    <mergeCell ref="K140:K141"/>
    <mergeCell ref="J140:J141"/>
    <mergeCell ref="J146:J147"/>
    <mergeCell ref="C158:D158"/>
    <mergeCell ref="E158:E160"/>
    <mergeCell ref="F158:F164"/>
    <mergeCell ref="H158:H160"/>
    <mergeCell ref="L151:L157"/>
    <mergeCell ref="L158:L164"/>
    <mergeCell ref="C159:D159"/>
    <mergeCell ref="C161:C164"/>
    <mergeCell ref="E161:E164"/>
    <mergeCell ref="G161:G164"/>
    <mergeCell ref="H161:H164"/>
    <mergeCell ref="I161:I164"/>
    <mergeCell ref="J161:J164"/>
    <mergeCell ref="K161:K164"/>
    <mergeCell ref="G154:G155"/>
    <mergeCell ref="H154:H155"/>
    <mergeCell ref="K151:K153"/>
    <mergeCell ref="K156:K157"/>
    <mergeCell ref="K154:K155"/>
    <mergeCell ref="I156:I157"/>
    <mergeCell ref="J156:J157"/>
    <mergeCell ref="I158:I160"/>
    <mergeCell ref="J158:J160"/>
    <mergeCell ref="K158:K160"/>
    <mergeCell ref="F151:F157"/>
    <mergeCell ref="J170:J173"/>
    <mergeCell ref="K170:K173"/>
    <mergeCell ref="L170:L177"/>
    <mergeCell ref="L178:L184"/>
    <mergeCell ref="I154:I155"/>
    <mergeCell ref="G174:G177"/>
    <mergeCell ref="H174:H177"/>
    <mergeCell ref="I174:I177"/>
    <mergeCell ref="J174:J177"/>
    <mergeCell ref="K174:K177"/>
    <mergeCell ref="G178:G180"/>
    <mergeCell ref="G181:G184"/>
    <mergeCell ref="H178:H180"/>
    <mergeCell ref="I178:I180"/>
    <mergeCell ref="J178:J180"/>
    <mergeCell ref="K178:K180"/>
    <mergeCell ref="H181:H184"/>
    <mergeCell ref="I181:I184"/>
    <mergeCell ref="J181:J184"/>
    <mergeCell ref="K181:K184"/>
    <mergeCell ref="G158:G160"/>
    <mergeCell ref="C195:C200"/>
    <mergeCell ref="G170:G173"/>
    <mergeCell ref="H170:H173"/>
    <mergeCell ref="I170:I173"/>
    <mergeCell ref="C166:L166"/>
    <mergeCell ref="C168:H168"/>
    <mergeCell ref="L168:L169"/>
    <mergeCell ref="C169:D169"/>
    <mergeCell ref="C170:D170"/>
    <mergeCell ref="E170:E173"/>
    <mergeCell ref="F170:F173"/>
    <mergeCell ref="C171:D171"/>
    <mergeCell ref="C173:C177"/>
    <mergeCell ref="D173:D174"/>
    <mergeCell ref="G148:G150"/>
    <mergeCell ref="G156:G157"/>
    <mergeCell ref="E174:E177"/>
    <mergeCell ref="F174:F177"/>
    <mergeCell ref="C178:D178"/>
    <mergeCell ref="E178:E180"/>
    <mergeCell ref="F178:F180"/>
    <mergeCell ref="C179:D179"/>
    <mergeCell ref="C181:C184"/>
    <mergeCell ref="E181:E184"/>
    <mergeCell ref="C185:D185"/>
    <mergeCell ref="E185:E186"/>
    <mergeCell ref="F185:F187"/>
    <mergeCell ref="C186:D186"/>
    <mergeCell ref="F181:F184"/>
    <mergeCell ref="C188:C191"/>
    <mergeCell ref="E188:E191"/>
    <mergeCell ref="F188:F191"/>
    <mergeCell ref="C192:D192"/>
    <mergeCell ref="E192:E194"/>
    <mergeCell ref="F192:F194"/>
    <mergeCell ref="C193:D193"/>
    <mergeCell ref="L185:L191"/>
    <mergeCell ref="L192:L200"/>
    <mergeCell ref="G192:G194"/>
    <mergeCell ref="H192:H194"/>
    <mergeCell ref="I192:I194"/>
    <mergeCell ref="J192:J194"/>
    <mergeCell ref="K192:K194"/>
    <mergeCell ref="E195:E198"/>
    <mergeCell ref="F195:F198"/>
    <mergeCell ref="G195:G198"/>
    <mergeCell ref="H195:H198"/>
    <mergeCell ref="I195:I198"/>
    <mergeCell ref="J195:J198"/>
    <mergeCell ref="K195:K198"/>
    <mergeCell ref="E199:E200"/>
    <mergeCell ref="F199:F200"/>
    <mergeCell ref="G185:G186"/>
    <mergeCell ref="H185:H186"/>
    <mergeCell ref="I185:I186"/>
    <mergeCell ref="J185:J186"/>
    <mergeCell ref="K185:K186"/>
    <mergeCell ref="G188:G191"/>
    <mergeCell ref="H188:H191"/>
    <mergeCell ref="I188:I191"/>
    <mergeCell ref="J188:J191"/>
    <mergeCell ref="K188:K191"/>
    <mergeCell ref="G199:G200"/>
    <mergeCell ref="H199:H200"/>
    <mergeCell ref="I199:I200"/>
    <mergeCell ref="J199:J200"/>
    <mergeCell ref="K199:K200"/>
    <mergeCell ref="C241:L241"/>
    <mergeCell ref="C243:H243"/>
    <mergeCell ref="L243:L244"/>
    <mergeCell ref="C244:D244"/>
    <mergeCell ref="J254:J259"/>
    <mergeCell ref="K254:K259"/>
    <mergeCell ref="L254:L259"/>
    <mergeCell ref="F646:F649"/>
    <mergeCell ref="G646:G649"/>
    <mergeCell ref="H646:H649"/>
    <mergeCell ref="I646:I649"/>
    <mergeCell ref="J646:J649"/>
    <mergeCell ref="K646:K649"/>
    <mergeCell ref="L646:L653"/>
    <mergeCell ref="J652:J653"/>
    <mergeCell ref="K652:K653"/>
    <mergeCell ref="F650:F651"/>
    <mergeCell ref="G650:G651"/>
    <mergeCell ref="H650:H651"/>
    <mergeCell ref="J260:J261"/>
    <mergeCell ref="K260:K261"/>
    <mergeCell ref="G262:G267"/>
    <mergeCell ref="H262:H267"/>
    <mergeCell ref="I262:I267"/>
    <mergeCell ref="J262:J267"/>
    <mergeCell ref="K262:K267"/>
    <mergeCell ref="C642:L642"/>
    <mergeCell ref="C644:H644"/>
    <mergeCell ref="L644:L645"/>
    <mergeCell ref="L260:L267"/>
    <mergeCell ref="C261:D261"/>
    <mergeCell ref="E262:E267"/>
    <mergeCell ref="F262:F267"/>
    <mergeCell ref="C263:C267"/>
    <mergeCell ref="C245:D245"/>
    <mergeCell ref="L245:L253"/>
    <mergeCell ref="C246:D246"/>
    <mergeCell ref="C248:C253"/>
    <mergeCell ref="E245:E249"/>
    <mergeCell ref="F245:F249"/>
    <mergeCell ref="G245:G249"/>
    <mergeCell ref="H245:H249"/>
    <mergeCell ref="I245:I249"/>
    <mergeCell ref="J245:J249"/>
    <mergeCell ref="K245:K249"/>
    <mergeCell ref="E250:E253"/>
    <mergeCell ref="F250:F253"/>
    <mergeCell ref="G250:G253"/>
    <mergeCell ref="H250:H253"/>
    <mergeCell ref="I250:I253"/>
    <mergeCell ref="J250:J253"/>
    <mergeCell ref="K250:K253"/>
    <mergeCell ref="G260:G261"/>
    <mergeCell ref="C254:D254"/>
    <mergeCell ref="E254:E259"/>
    <mergeCell ref="F254:F259"/>
    <mergeCell ref="C255:D255"/>
    <mergeCell ref="C257:C259"/>
    <mergeCell ref="C260:D260"/>
    <mergeCell ref="E260:E261"/>
    <mergeCell ref="F260:F261"/>
    <mergeCell ref="H260:H261"/>
    <mergeCell ref="I260:I261"/>
    <mergeCell ref="C646:D646"/>
    <mergeCell ref="E646:E649"/>
    <mergeCell ref="G254:G259"/>
    <mergeCell ref="H254:H259"/>
    <mergeCell ref="I254:I259"/>
    <mergeCell ref="E650:E651"/>
    <mergeCell ref="C645:D645"/>
    <mergeCell ref="C274:D274"/>
    <mergeCell ref="E274:E282"/>
    <mergeCell ref="F274:F282"/>
    <mergeCell ref="G274:G282"/>
    <mergeCell ref="C275:D275"/>
    <mergeCell ref="C277:C282"/>
    <mergeCell ref="C283:D283"/>
    <mergeCell ref="E283:E285"/>
    <mergeCell ref="C337:K337"/>
    <mergeCell ref="C340:D340"/>
    <mergeCell ref="E339:E342"/>
    <mergeCell ref="E343:E345"/>
    <mergeCell ref="F339:F342"/>
    <mergeCell ref="H353:H359"/>
    <mergeCell ref="I353:I359"/>
    <mergeCell ref="J353:J359"/>
    <mergeCell ref="K353:K359"/>
    <mergeCell ref="F283:F285"/>
    <mergeCell ref="G283:G285"/>
    <mergeCell ref="C284:D284"/>
    <mergeCell ref="I650:I651"/>
    <mergeCell ref="J650:J651"/>
    <mergeCell ref="K650:K651"/>
    <mergeCell ref="C661:D661"/>
    <mergeCell ref="E662:E663"/>
    <mergeCell ref="G662:G663"/>
    <mergeCell ref="H662:H663"/>
    <mergeCell ref="I662:I663"/>
    <mergeCell ref="J662:J663"/>
    <mergeCell ref="K662:K663"/>
    <mergeCell ref="C663:C665"/>
    <mergeCell ref="E664:E665"/>
    <mergeCell ref="G664:G665"/>
    <mergeCell ref="H664:H665"/>
    <mergeCell ref="I664:I665"/>
    <mergeCell ref="C675:D675"/>
    <mergeCell ref="E675:E681"/>
    <mergeCell ref="F675:F681"/>
    <mergeCell ref="G675:G681"/>
    <mergeCell ref="H675:H681"/>
    <mergeCell ref="I675:I681"/>
    <mergeCell ref="E666:E667"/>
    <mergeCell ref="F666:F667"/>
    <mergeCell ref="G666:G667"/>
    <mergeCell ref="H666:H667"/>
    <mergeCell ref="I666:I667"/>
    <mergeCell ref="J675:J681"/>
    <mergeCell ref="K675:K681"/>
    <mergeCell ref="C666:D666"/>
    <mergeCell ref="E671:E672"/>
    <mergeCell ref="F671:F672"/>
    <mergeCell ref="G671:G672"/>
    <mergeCell ref="H671:H672"/>
    <mergeCell ref="I671:I672"/>
    <mergeCell ref="K671:K672"/>
    <mergeCell ref="E673:E674"/>
    <mergeCell ref="F673:F674"/>
    <mergeCell ref="G673:G674"/>
    <mergeCell ref="H673:H674"/>
    <mergeCell ref="I673:I674"/>
    <mergeCell ref="J673:J674"/>
    <mergeCell ref="K673:K674"/>
    <mergeCell ref="E668:E670"/>
    <mergeCell ref="F668:F670"/>
    <mergeCell ref="G668:G670"/>
    <mergeCell ref="H668:H670"/>
    <mergeCell ref="I668:I670"/>
    <mergeCell ref="J668:J670"/>
    <mergeCell ref="K668:K670"/>
    <mergeCell ref="L675:L681"/>
    <mergeCell ref="C676:D676"/>
    <mergeCell ref="C678:C681"/>
    <mergeCell ref="H682:H684"/>
    <mergeCell ref="I682:I684"/>
    <mergeCell ref="J682:J684"/>
    <mergeCell ref="K682:K684"/>
    <mergeCell ref="L682:L690"/>
    <mergeCell ref="C683:D683"/>
    <mergeCell ref="C685:C690"/>
    <mergeCell ref="E685:E687"/>
    <mergeCell ref="F685:F687"/>
    <mergeCell ref="G685:G687"/>
    <mergeCell ref="H685:H687"/>
    <mergeCell ref="I685:I687"/>
    <mergeCell ref="J685:J687"/>
    <mergeCell ref="K685:K687"/>
    <mergeCell ref="E688:E690"/>
    <mergeCell ref="F688:F690"/>
    <mergeCell ref="G688:G690"/>
    <mergeCell ref="H688:H690"/>
    <mergeCell ref="I688:I690"/>
    <mergeCell ref="J688:J690"/>
    <mergeCell ref="K688:K690"/>
    <mergeCell ref="K842:K849"/>
    <mergeCell ref="C843:D843"/>
    <mergeCell ref="C845:C849"/>
    <mergeCell ref="F828:F835"/>
    <mergeCell ref="G828:G835"/>
    <mergeCell ref="H828:H835"/>
    <mergeCell ref="I828:I835"/>
    <mergeCell ref="J828:J835"/>
    <mergeCell ref="K828:K835"/>
    <mergeCell ref="L715:L716"/>
    <mergeCell ref="J691:J696"/>
    <mergeCell ref="K691:K696"/>
    <mergeCell ref="L691:L696"/>
    <mergeCell ref="C692:D692"/>
    <mergeCell ref="C694:C696"/>
    <mergeCell ref="C697:D697"/>
    <mergeCell ref="E697:E698"/>
    <mergeCell ref="F697:F698"/>
    <mergeCell ref="G697:G698"/>
    <mergeCell ref="H697:H698"/>
    <mergeCell ref="I697:I698"/>
    <mergeCell ref="J697:J698"/>
    <mergeCell ref="K697:K698"/>
    <mergeCell ref="L697:L704"/>
    <mergeCell ref="C698:D698"/>
    <mergeCell ref="E699:E704"/>
    <mergeCell ref="F699:F704"/>
    <mergeCell ref="G699:G704"/>
    <mergeCell ref="H699:H704"/>
    <mergeCell ref="I699:I704"/>
    <mergeCell ref="J699:J704"/>
    <mergeCell ref="C727:D727"/>
    <mergeCell ref="L828:L835"/>
    <mergeCell ref="C829:D829"/>
    <mergeCell ref="C831:C835"/>
    <mergeCell ref="K699:K704"/>
    <mergeCell ref="C700:C704"/>
    <mergeCell ref="C705:D705"/>
    <mergeCell ref="E705:E707"/>
    <mergeCell ref="F705:F707"/>
    <mergeCell ref="G705:G707"/>
    <mergeCell ref="H705:H707"/>
    <mergeCell ref="I705:I707"/>
    <mergeCell ref="J705:J707"/>
    <mergeCell ref="K705:K707"/>
    <mergeCell ref="L705:L710"/>
    <mergeCell ref="C706:D706"/>
    <mergeCell ref="C708:C710"/>
    <mergeCell ref="E708:E710"/>
    <mergeCell ref="F708:F710"/>
    <mergeCell ref="G708:G710"/>
    <mergeCell ref="H708:H710"/>
    <mergeCell ref="I708:I710"/>
    <mergeCell ref="J708:J710"/>
    <mergeCell ref="C720:C725"/>
    <mergeCell ref="C737:C742"/>
    <mergeCell ref="C717:D717"/>
    <mergeCell ref="E717:E725"/>
    <mergeCell ref="F717:F725"/>
    <mergeCell ref="C718:D718"/>
    <mergeCell ref="C726:D726"/>
    <mergeCell ref="E726:E728"/>
    <mergeCell ref="F726:F728"/>
    <mergeCell ref="G750:G752"/>
    <mergeCell ref="C879:D879"/>
    <mergeCell ref="E879:E885"/>
    <mergeCell ref="F879:F885"/>
    <mergeCell ref="G879:G885"/>
    <mergeCell ref="H879:H885"/>
    <mergeCell ref="I879:I885"/>
    <mergeCell ref="C851:D851"/>
    <mergeCell ref="C853:C856"/>
    <mergeCell ref="E853:E856"/>
    <mergeCell ref="F853:F856"/>
    <mergeCell ref="G853:G856"/>
    <mergeCell ref="H853:H856"/>
    <mergeCell ref="I853:I856"/>
    <mergeCell ref="J853:J856"/>
    <mergeCell ref="K853:K856"/>
    <mergeCell ref="C836:D836"/>
    <mergeCell ref="E836:E841"/>
    <mergeCell ref="F836:F841"/>
    <mergeCell ref="G836:G841"/>
    <mergeCell ref="H836:H841"/>
    <mergeCell ref="I836:I841"/>
    <mergeCell ref="J836:J841"/>
    <mergeCell ref="K836:K841"/>
    <mergeCell ref="C837:D837"/>
    <mergeCell ref="C839:C841"/>
    <mergeCell ref="C842:D842"/>
    <mergeCell ref="E842:E849"/>
    <mergeCell ref="F842:F849"/>
    <mergeCell ref="G842:G849"/>
    <mergeCell ref="H842:H849"/>
    <mergeCell ref="I842:I849"/>
    <mergeCell ref="J842:J849"/>
    <mergeCell ref="C865:D865"/>
    <mergeCell ref="C867:C871"/>
    <mergeCell ref="C872:D872"/>
    <mergeCell ref="F872:F878"/>
    <mergeCell ref="L872:L878"/>
    <mergeCell ref="C873:D873"/>
    <mergeCell ref="C875:C878"/>
    <mergeCell ref="C857:D857"/>
    <mergeCell ref="E857:E859"/>
    <mergeCell ref="F857:F859"/>
    <mergeCell ref="G857:G859"/>
    <mergeCell ref="H857:H859"/>
    <mergeCell ref="I857:I859"/>
    <mergeCell ref="J857:J859"/>
    <mergeCell ref="K857:K859"/>
    <mergeCell ref="L857:L863"/>
    <mergeCell ref="C858:D858"/>
    <mergeCell ref="C860:C863"/>
    <mergeCell ref="E860:E863"/>
    <mergeCell ref="F860:F863"/>
    <mergeCell ref="G860:G863"/>
    <mergeCell ref="H860:H863"/>
    <mergeCell ref="I860:I863"/>
    <mergeCell ref="L864:L871"/>
    <mergeCell ref="C880:D880"/>
    <mergeCell ref="C882:C885"/>
    <mergeCell ref="C886:D886"/>
    <mergeCell ref="E886:E892"/>
    <mergeCell ref="F886:F892"/>
    <mergeCell ref="G886:G892"/>
    <mergeCell ref="H886:H892"/>
    <mergeCell ref="I886:I892"/>
    <mergeCell ref="J886:J892"/>
    <mergeCell ref="K886:K892"/>
    <mergeCell ref="L886:L892"/>
    <mergeCell ref="C889:C892"/>
    <mergeCell ref="L1024:L1029"/>
    <mergeCell ref="L1030:L1038"/>
    <mergeCell ref="L979:L988"/>
    <mergeCell ref="L989:L994"/>
    <mergeCell ref="L1006:L1015"/>
    <mergeCell ref="L1016:L1023"/>
    <mergeCell ref="H903:H910"/>
    <mergeCell ref="I903:I910"/>
    <mergeCell ref="J903:J910"/>
    <mergeCell ref="K903:K910"/>
    <mergeCell ref="L903:L910"/>
    <mergeCell ref="K953:K955"/>
    <mergeCell ref="J971:J978"/>
    <mergeCell ref="K971:K978"/>
    <mergeCell ref="G979:G988"/>
    <mergeCell ref="H979:H988"/>
    <mergeCell ref="I979:I988"/>
    <mergeCell ref="C893:D893"/>
    <mergeCell ref="E893:E896"/>
    <mergeCell ref="C953:D953"/>
    <mergeCell ref="L1039:L1048"/>
    <mergeCell ref="L1049:L1055"/>
    <mergeCell ref="L995:L1005"/>
    <mergeCell ref="J666:J667"/>
    <mergeCell ref="K666:K667"/>
    <mergeCell ref="J664:J665"/>
    <mergeCell ref="K664:K665"/>
    <mergeCell ref="L926:L933"/>
    <mergeCell ref="C927:D927"/>
    <mergeCell ref="C929:C933"/>
    <mergeCell ref="E929:E933"/>
    <mergeCell ref="F929:F933"/>
    <mergeCell ref="G929:G933"/>
    <mergeCell ref="H929:H933"/>
    <mergeCell ref="I929:I933"/>
    <mergeCell ref="J929:J933"/>
    <mergeCell ref="K929:K933"/>
    <mergeCell ref="C926:D926"/>
    <mergeCell ref="E926:E928"/>
    <mergeCell ref="F926:F928"/>
    <mergeCell ref="G926:G928"/>
    <mergeCell ref="H926:H928"/>
    <mergeCell ref="I926:I928"/>
    <mergeCell ref="J926:J928"/>
    <mergeCell ref="K926:K928"/>
    <mergeCell ref="L919:L925"/>
    <mergeCell ref="C920:D920"/>
    <mergeCell ref="E903:E910"/>
    <mergeCell ref="F903:F910"/>
    <mergeCell ref="G903:G910"/>
    <mergeCell ref="L961:L970"/>
    <mergeCell ref="L971:L978"/>
    <mergeCell ref="C922:C925"/>
    <mergeCell ref="C911:D911"/>
    <mergeCell ref="E911:E918"/>
    <mergeCell ref="F911:F918"/>
    <mergeCell ref="G911:G918"/>
    <mergeCell ref="H911:H918"/>
    <mergeCell ref="I911:I918"/>
    <mergeCell ref="J911:J918"/>
    <mergeCell ref="K911:K918"/>
    <mergeCell ref="C904:D904"/>
    <mergeCell ref="J893:J896"/>
    <mergeCell ref="K893:K896"/>
    <mergeCell ref="C864:D864"/>
    <mergeCell ref="E864:E871"/>
    <mergeCell ref="L893:L902"/>
    <mergeCell ref="C896:C902"/>
    <mergeCell ref="E897:E902"/>
    <mergeCell ref="F897:F902"/>
    <mergeCell ref="G897:G902"/>
    <mergeCell ref="H897:H902"/>
    <mergeCell ref="I897:I902"/>
    <mergeCell ref="C903:D903"/>
    <mergeCell ref="L911:L918"/>
    <mergeCell ref="C912:D912"/>
    <mergeCell ref="C914:C918"/>
    <mergeCell ref="C919:D919"/>
    <mergeCell ref="E919:E925"/>
    <mergeCell ref="F919:F925"/>
    <mergeCell ref="G919:G925"/>
    <mergeCell ref="H919:H925"/>
    <mergeCell ref="I919:I925"/>
    <mergeCell ref="J919:J925"/>
    <mergeCell ref="I949:I952"/>
    <mergeCell ref="G949:G952"/>
    <mergeCell ref="H949:H952"/>
    <mergeCell ref="J949:J952"/>
    <mergeCell ref="K949:K952"/>
    <mergeCell ref="G953:G955"/>
    <mergeCell ref="H953:H955"/>
    <mergeCell ref="I953:I955"/>
    <mergeCell ref="J953:J955"/>
    <mergeCell ref="K979:K988"/>
    <mergeCell ref="L717:L725"/>
    <mergeCell ref="L726:L733"/>
    <mergeCell ref="L734:L742"/>
    <mergeCell ref="L743:L754"/>
    <mergeCell ref="L755:L761"/>
    <mergeCell ref="L762:L769"/>
    <mergeCell ref="L770:L776"/>
    <mergeCell ref="L939:L945"/>
    <mergeCell ref="L946:L952"/>
    <mergeCell ref="L953:L960"/>
    <mergeCell ref="K919:K925"/>
    <mergeCell ref="J860:J863"/>
    <mergeCell ref="K860:K863"/>
    <mergeCell ref="C816:L816"/>
    <mergeCell ref="C818:H818"/>
    <mergeCell ref="L818:L819"/>
    <mergeCell ref="C819:D819"/>
    <mergeCell ref="C820:D820"/>
    <mergeCell ref="E820:E827"/>
    <mergeCell ref="F820:F827"/>
    <mergeCell ref="G820:G827"/>
    <mergeCell ref="F864:F871"/>
    <mergeCell ref="L360:L366"/>
    <mergeCell ref="L353:L359"/>
    <mergeCell ref="C370:C374"/>
    <mergeCell ref="E367:E369"/>
    <mergeCell ref="E370:E374"/>
    <mergeCell ref="C363:C366"/>
    <mergeCell ref="C368:D368"/>
    <mergeCell ref="F367:F369"/>
    <mergeCell ref="F370:F374"/>
    <mergeCell ref="G367:G369"/>
    <mergeCell ref="H367:H369"/>
    <mergeCell ref="L367:L374"/>
    <mergeCell ref="E360:E362"/>
    <mergeCell ref="C894:D894"/>
    <mergeCell ref="C887:D887"/>
    <mergeCell ref="F893:F896"/>
    <mergeCell ref="G893:G896"/>
    <mergeCell ref="H893:H896"/>
    <mergeCell ref="I893:I896"/>
    <mergeCell ref="G864:G871"/>
    <mergeCell ref="H864:H871"/>
    <mergeCell ref="I864:I871"/>
    <mergeCell ref="J864:J871"/>
    <mergeCell ref="K864:K871"/>
    <mergeCell ref="C850:D850"/>
    <mergeCell ref="E850:E852"/>
    <mergeCell ref="F850:F852"/>
    <mergeCell ref="G850:G852"/>
    <mergeCell ref="H850:H852"/>
    <mergeCell ref="J879:J885"/>
    <mergeCell ref="K879:K885"/>
    <mergeCell ref="L879:L885"/>
    <mergeCell ref="J531:J533"/>
    <mergeCell ref="K531:K533"/>
    <mergeCell ref="K529:K530"/>
    <mergeCell ref="J529:J530"/>
    <mergeCell ref="I529:I530"/>
    <mergeCell ref="H529:H530"/>
    <mergeCell ref="G995:G997"/>
    <mergeCell ref="H995:H997"/>
    <mergeCell ref="I995:I997"/>
    <mergeCell ref="J995:J997"/>
    <mergeCell ref="K995:K997"/>
    <mergeCell ref="K956:K960"/>
    <mergeCell ref="G956:G960"/>
    <mergeCell ref="H956:H960"/>
    <mergeCell ref="G971:G978"/>
    <mergeCell ref="H971:H978"/>
    <mergeCell ref="I971:I978"/>
    <mergeCell ref="K961:K970"/>
    <mergeCell ref="J979:J988"/>
    <mergeCell ref="I956:I960"/>
    <mergeCell ref="J956:J960"/>
    <mergeCell ref="G961:G970"/>
    <mergeCell ref="H961:H970"/>
    <mergeCell ref="I961:I970"/>
    <mergeCell ref="J961:J970"/>
    <mergeCell ref="G939:G945"/>
    <mergeCell ref="H939:H945"/>
    <mergeCell ref="I939:I945"/>
    <mergeCell ref="J939:J945"/>
    <mergeCell ref="K939:K945"/>
    <mergeCell ref="G946:G948"/>
    <mergeCell ref="H946:H948"/>
    <mergeCell ref="K343:K345"/>
    <mergeCell ref="L339:L345"/>
    <mergeCell ref="E346:E352"/>
    <mergeCell ref="F346:F352"/>
    <mergeCell ref="G346:G352"/>
    <mergeCell ref="H346:H352"/>
    <mergeCell ref="I346:I352"/>
    <mergeCell ref="J346:J352"/>
    <mergeCell ref="K346:K352"/>
    <mergeCell ref="L346:L352"/>
    <mergeCell ref="C347:D347"/>
    <mergeCell ref="C342:C345"/>
    <mergeCell ref="C349:C352"/>
    <mergeCell ref="C354:D354"/>
    <mergeCell ref="C356:C359"/>
    <mergeCell ref="E353:E359"/>
    <mergeCell ref="F353:F359"/>
    <mergeCell ref="G343:G345"/>
    <mergeCell ref="H343:H345"/>
    <mergeCell ref="I343:I345"/>
    <mergeCell ref="J343:J345"/>
    <mergeCell ref="F343:F345"/>
    <mergeCell ref="G339:G342"/>
    <mergeCell ref="G529:G530"/>
    <mergeCell ref="E363:E366"/>
    <mergeCell ref="F360:F366"/>
    <mergeCell ref="G360:G362"/>
    <mergeCell ref="G363:G366"/>
    <mergeCell ref="H360:H362"/>
    <mergeCell ref="I360:I362"/>
    <mergeCell ref="J360:J362"/>
    <mergeCell ref="K360:K362"/>
    <mergeCell ref="H363:H366"/>
    <mergeCell ref="I363:I366"/>
    <mergeCell ref="J363:J366"/>
    <mergeCell ref="C361:D361"/>
    <mergeCell ref="C691:D691"/>
    <mergeCell ref="E691:E696"/>
    <mergeCell ref="F691:F696"/>
    <mergeCell ref="G691:G696"/>
    <mergeCell ref="H691:H696"/>
    <mergeCell ref="I691:I696"/>
    <mergeCell ref="E582:E583"/>
    <mergeCell ref="K582:K583"/>
    <mergeCell ref="J582:J583"/>
    <mergeCell ref="I582:I583"/>
    <mergeCell ref="H582:H583"/>
    <mergeCell ref="G582:G583"/>
    <mergeCell ref="E601:E603"/>
    <mergeCell ref="C534:F534"/>
    <mergeCell ref="E531:E533"/>
    <mergeCell ref="E529:E530"/>
    <mergeCell ref="G531:G533"/>
    <mergeCell ref="H531:H533"/>
    <mergeCell ref="I531:I533"/>
    <mergeCell ref="L850:L856"/>
    <mergeCell ref="L836:L841"/>
    <mergeCell ref="L842:L849"/>
    <mergeCell ref="H820:H827"/>
    <mergeCell ref="I820:I827"/>
    <mergeCell ref="J820:J827"/>
    <mergeCell ref="K820:K827"/>
    <mergeCell ref="L820:L827"/>
    <mergeCell ref="K708:K710"/>
    <mergeCell ref="C1056:F1056"/>
    <mergeCell ref="C1057:F1057"/>
    <mergeCell ref="C1058:F1058"/>
    <mergeCell ref="E872:E878"/>
    <mergeCell ref="G872:G878"/>
    <mergeCell ref="H872:H878"/>
    <mergeCell ref="I872:I878"/>
    <mergeCell ref="J872:J878"/>
    <mergeCell ref="K872:K878"/>
    <mergeCell ref="I850:I852"/>
    <mergeCell ref="J850:J852"/>
    <mergeCell ref="K850:K852"/>
    <mergeCell ref="C906:C910"/>
    <mergeCell ref="F1003:F1005"/>
    <mergeCell ref="G1003:G1005"/>
    <mergeCell ref="H1003:H1005"/>
    <mergeCell ref="J897:J902"/>
    <mergeCell ref="K897:K902"/>
    <mergeCell ref="C813:F813"/>
    <mergeCell ref="F979:F988"/>
    <mergeCell ref="I946:I948"/>
    <mergeCell ref="J946:J948"/>
    <mergeCell ref="K946:K948"/>
  </mergeCells>
  <phoneticPr fontId="28" type="noConversion"/>
  <pageMargins left="0.23622047244094491" right="0.23622047244094491" top="0.7693307086614174" bottom="0.35433070866141736" header="0.31496062992125984" footer="0.31496062992125984"/>
  <pageSetup scale="56" orientation="landscape" r:id="rId1"/>
  <rowBreaks count="9" manualBreakCount="9">
    <brk id="103" max="11" man="1"/>
    <brk id="139" max="11" man="1"/>
    <brk id="177" max="11" man="1"/>
    <brk id="212" max="11" man="1"/>
    <brk id="253" max="11" man="1"/>
    <brk id="289" max="11" man="1"/>
    <brk id="352" max="11" man="1"/>
    <brk id="464" max="11" man="1"/>
    <brk id="501" max="11"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e0e2266-76bd-4139-930a-1cefa2e3aa60" xsi:nil="true"/>
    <lcf76f155ced4ddcb4097134ff3c332f xmlns="413b7329-655d-4d7d-a76a-bebacd67a116">
      <Terms xmlns="http://schemas.microsoft.com/office/infopath/2007/PartnerControls"/>
    </lcf76f155ced4ddcb4097134ff3c332f>
    <SharedWithUsers xmlns="6e0e2266-76bd-4139-930a-1cefa2e3aa60">
      <UserInfo>
        <DisplayName>Daisy Martinez M.</DisplayName>
        <AccountId>14</AccountId>
        <AccountType/>
      </UserInfo>
      <UserInfo>
        <DisplayName>Juana Jose R.</DisplayName>
        <AccountId>92</AccountId>
        <AccountType/>
      </UserInfo>
      <UserInfo>
        <DisplayName>Yudelka Nunez P.</DisplayName>
        <AccountId>137</AccountId>
        <AccountType/>
      </UserInfo>
      <UserInfo>
        <DisplayName>Ulises ML. Medrano Segura</DisplayName>
        <AccountId>148</AccountId>
        <AccountType/>
      </UserInfo>
      <UserInfo>
        <DisplayName>Glennys Maria Diaz Ferreira</DisplayName>
        <AccountId>89</AccountId>
        <AccountType/>
      </UserInfo>
      <UserInfo>
        <DisplayName>Mariloy Diaz R.</DisplayName>
        <AccountId>91</AccountId>
        <AccountType/>
      </UserInfo>
      <UserInfo>
        <DisplayName>Waryz Gonzalez M.</DisplayName>
        <AccountId>295</AccountId>
        <AccountType/>
      </UserInfo>
      <UserInfo>
        <DisplayName>Katia E. Ysalguez Perez</DisplayName>
        <AccountId>2952</AccountId>
        <AccountType/>
      </UserInfo>
      <UserInfo>
        <DisplayName>Juan Pablo Burgos Henriquez</DisplayName>
        <AccountId>90</AccountId>
        <AccountType/>
      </UserInfo>
      <UserInfo>
        <DisplayName>Emmanuel Oviedo S.</DisplayName>
        <AccountId>12</AccountId>
        <AccountType/>
      </UserInfo>
      <UserInfo>
        <DisplayName>María Amalia Bobadilla Santana</DisplayName>
        <AccountId>134</AccountId>
        <AccountType/>
      </UserInfo>
      <UserInfo>
        <DisplayName>LLanoriz Quezada R.</DisplayName>
        <AccountId>294</AccountId>
        <AccountType/>
      </UserInfo>
      <UserInfo>
        <DisplayName>Penelope Bourdierd A.</DisplayName>
        <AccountId>870</AccountId>
        <AccountType/>
      </UserInfo>
      <UserInfo>
        <DisplayName>Lorena P. Peralta U.</DisplayName>
        <AccountId>136</AccountId>
        <AccountType/>
      </UserInfo>
      <UserInfo>
        <DisplayName>Pamela Bernarda Rodriguez Fiallo</DisplayName>
        <AccountId>1522</AccountId>
        <AccountType/>
      </UserInfo>
      <UserInfo>
        <DisplayName>Marcos Ant. Encarnacion Valdez</DisplayName>
        <AccountId>1561</AccountId>
        <AccountType/>
      </UserInfo>
      <UserInfo>
        <DisplayName>Mithian Kireiny Gómez Espino</DisplayName>
        <AccountId>1570</AccountId>
        <AccountType/>
      </UserInfo>
      <UserInfo>
        <DisplayName>Alberto E. Rodriguez S.</DisplayName>
        <AccountId>1487</AccountId>
        <AccountType/>
      </UserInfo>
      <UserInfo>
        <DisplayName>Yahaira T. Morel V.</DisplayName>
        <AccountId>3184</AccountId>
        <AccountType/>
      </UserInfo>
      <UserInfo>
        <DisplayName>Erick G. Sanchez Montero</DisplayName>
        <AccountId>1617</AccountId>
        <AccountType/>
      </UserInfo>
    </SharedWithUsers>
    <FechaYhora xmlns="413b7329-655d-4d7d-a76a-bebacd67a116" xsi:nil="true"/>
    <Usuario xmlns="413b7329-655d-4d7d-a76a-bebacd67a116">
      <UserInfo>
        <DisplayName/>
        <AccountId xsi:nil="true"/>
        <AccountType/>
      </UserInfo>
    </Usuario>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7045315FBA9F44D8D70733E3990EA95" ma:contentTypeVersion="21" ma:contentTypeDescription="Crear nuevo documento." ma:contentTypeScope="" ma:versionID="64ab0a50acf868c1994ad9f1d2ad7676">
  <xsd:schema xmlns:xsd="http://www.w3.org/2001/XMLSchema" xmlns:xs="http://www.w3.org/2001/XMLSchema" xmlns:p="http://schemas.microsoft.com/office/2006/metadata/properties" xmlns:ns2="413b7329-655d-4d7d-a76a-bebacd67a116" xmlns:ns3="6e0e2266-76bd-4139-930a-1cefa2e3aa60" targetNamespace="http://schemas.microsoft.com/office/2006/metadata/properties" ma:root="true" ma:fieldsID="b2c68f2c467dfb24d03671fd9cd18983" ns2:_="" ns3:_="">
    <xsd:import namespace="413b7329-655d-4d7d-a76a-bebacd67a116"/>
    <xsd:import namespace="6e0e2266-76bd-4139-930a-1cefa2e3a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element ref="ns2:MediaServiceBillingMetadata" minOccurs="0"/>
                <xsd:element ref="ns2:FechaYhora" minOccurs="0"/>
                <xsd:element ref="ns2:Usuari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3b7329-655d-4d7d-a76a-bebacd67a1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6df2fa1b-c5fa-467e-b3aa-78339dce83e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element name="FechaYhora" ma:index="27" nillable="true" ma:displayName="Fecha Y hora" ma:description="Indica la fecha y Hora en que fue subido" ma:format="DateTime" ma:internalName="FechaYhora">
      <xsd:simpleType>
        <xsd:restriction base="dms:DateTime"/>
      </xsd:simpleType>
    </xsd:element>
    <xsd:element name="Usuario" ma:index="28" nillable="true" ma:displayName="Usuario" ma:description="Usuario que subió el Archivo" ma:format="Dropdown" ma:list="UserInfo" ma:SharePointGroup="0" ma:internalName="Usuari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e0e2266-76bd-4139-930a-1cefa2e3aa6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982f561c-1994-4a7f-972f-9d5b7326916d}" ma:internalName="TaxCatchAll" ma:showField="CatchAllData" ma:web="6e0e2266-76bd-4139-930a-1cefa2e3a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6D1D69-DDAB-4963-90C9-A045B56178D8}">
  <ds:schemaRefs>
    <ds:schemaRef ds:uri="http://schemas.microsoft.com/office/2006/metadata/properties"/>
    <ds:schemaRef ds:uri="http://purl.org/dc/dcmitype/"/>
    <ds:schemaRef ds:uri="http://purl.org/dc/terms/"/>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6e0e2266-76bd-4139-930a-1cefa2e3aa60"/>
    <ds:schemaRef ds:uri="413b7329-655d-4d7d-a76a-bebacd67a116"/>
    <ds:schemaRef ds:uri="http://www.w3.org/XML/1998/namespace"/>
  </ds:schemaRefs>
</ds:datastoreItem>
</file>

<file path=customXml/itemProps2.xml><?xml version="1.0" encoding="utf-8"?>
<ds:datastoreItem xmlns:ds="http://schemas.openxmlformats.org/officeDocument/2006/customXml" ds:itemID="{0101757E-D780-4826-8926-49AA7139937A}">
  <ds:schemaRefs>
    <ds:schemaRef ds:uri="http://schemas.microsoft.com/sharepoint/v3/contenttype/forms"/>
  </ds:schemaRefs>
</ds:datastoreItem>
</file>

<file path=customXml/itemProps3.xml><?xml version="1.0" encoding="utf-8"?>
<ds:datastoreItem xmlns:ds="http://schemas.openxmlformats.org/officeDocument/2006/customXml" ds:itemID="{43880CB0-1B6A-45AF-A159-A2B6A065C5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3b7329-655d-4d7d-a76a-bebacd67a116"/>
    <ds:schemaRef ds:uri="6e0e2266-76bd-4139-930a-1cefa2e3a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DSJO</vt:lpstr>
      <vt:lpstr>Producto Operativos 2025</vt:lpstr>
      <vt:lpstr>DSJO!Área_de_impresión</vt:lpstr>
      <vt:lpstr>'Producto Operativos 2025'!Área_de_impresión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Emmanuel Oviedo S.</dc:creator>
  <cp:keywords/>
  <dc:description/>
  <cp:lastModifiedBy>Esperanza Adames L.</cp:lastModifiedBy>
  <cp:revision/>
  <cp:lastPrinted>2025-06-25T14:09:20Z</cp:lastPrinted>
  <dcterms:created xsi:type="dcterms:W3CDTF">2024-02-29T13:33:37Z</dcterms:created>
  <dcterms:modified xsi:type="dcterms:W3CDTF">2025-06-25T14:12:09Z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0x01010027045315FBA9F44D8D70733E3990EA95</vt:lpwstr>
  </property>
  <property fmtid="{D5CDD505-2E9C-101B-9397-08002B2CF9AE}" pid="3" name="MediaServiceImageTags">
    <vt:lpwstr/>
  </property>
</Properties>
</file>