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poderjudicialgobdo.sharepoint.com/sites/GerenciadePlanificacin/Documentos compartidos/General/Documentos 2022/Documentos 2022 a publicar en la Página Web/Matriz de POA 2022/"/>
    </mc:Choice>
  </mc:AlternateContent>
  <xr:revisionPtr revIDLastSave="175" documentId="8_{96E4B90B-4CEB-4D03-868D-610917250695}" xr6:coauthVersionLast="47" xr6:coauthVersionMax="47" xr10:uidLastSave="{BDABDC0C-B743-4FE3-BDAE-1AB00D197C51}"/>
  <bookViews>
    <workbookView xWindow="-110" yWindow="-110" windowWidth="19420" windowHeight="10420" xr2:uid="{5544BF9B-00F6-45FE-88C2-3A864367179B}"/>
  </bookViews>
  <sheets>
    <sheet name="Matriz POA" sheetId="1" r:id="rId1"/>
    <sheet name="Hoja1" sheetId="2" r:id="rId2"/>
  </sheets>
  <externalReferences>
    <externalReference r:id="rId3"/>
  </externalReferences>
  <definedNames>
    <definedName name="_xlnm._FilterDatabase" localSheetId="0" hidden="1">'Matriz POA'!$A$8:$K$233</definedName>
    <definedName name="_xlnm.Print_Area" localSheetId="0">'Matriz POA'!$A$1:$H$114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9" i="1" l="1"/>
  <c r="D74" i="1"/>
  <c r="F112" i="1"/>
  <c r="H112" i="1" s="1"/>
  <c r="D112" i="1"/>
  <c r="F111" i="1"/>
  <c r="H111" i="1" s="1"/>
  <c r="D111" i="1"/>
  <c r="G110" i="1"/>
  <c r="F109" i="1"/>
  <c r="H109" i="1" s="1"/>
  <c r="H108" i="1" s="1"/>
  <c r="I108" i="1" s="1"/>
  <c r="D109" i="1"/>
  <c r="G108" i="1"/>
  <c r="D107" i="1"/>
  <c r="H106" i="1"/>
  <c r="H105" i="1" s="1"/>
  <c r="I105" i="1" s="1"/>
  <c r="D106" i="1"/>
  <c r="G105" i="1"/>
  <c r="F105" i="1"/>
  <c r="F104" i="1"/>
  <c r="F103" i="1" s="1"/>
  <c r="D104" i="1"/>
  <c r="G103" i="1"/>
  <c r="F101" i="1"/>
  <c r="H101" i="1" s="1"/>
  <c r="D101" i="1"/>
  <c r="F100" i="1"/>
  <c r="H100" i="1" s="1"/>
  <c r="D100" i="1"/>
  <c r="F99" i="1"/>
  <c r="H99" i="1" s="1"/>
  <c r="G98" i="1"/>
  <c r="F97" i="1"/>
  <c r="H97" i="1" s="1"/>
  <c r="D97" i="1"/>
  <c r="F95" i="1"/>
  <c r="H95" i="1" s="1"/>
  <c r="D95" i="1"/>
  <c r="F74" i="1"/>
  <c r="H74" i="1" s="1"/>
  <c r="F72" i="1"/>
  <c r="H72" i="1" s="1"/>
  <c r="D72" i="1"/>
  <c r="G71" i="1"/>
  <c r="D70" i="1"/>
  <c r="D69" i="1"/>
  <c r="D68" i="1"/>
  <c r="D67" i="1"/>
  <c r="D66" i="1"/>
  <c r="D65" i="1"/>
  <c r="D64" i="1"/>
  <c r="D63" i="1"/>
  <c r="D62" i="1"/>
  <c r="D61" i="1"/>
  <c r="D60" i="1"/>
  <c r="D59" i="1"/>
  <c r="D58" i="1"/>
  <c r="D57" i="1"/>
  <c r="D56" i="1"/>
  <c r="D55" i="1"/>
  <c r="D54" i="1"/>
  <c r="D53" i="1"/>
  <c r="D52" i="1"/>
  <c r="D51" i="1"/>
  <c r="F50" i="1"/>
  <c r="H50" i="1" s="1"/>
  <c r="D50" i="1"/>
  <c r="F49" i="1"/>
  <c r="H49" i="1" s="1"/>
  <c r="D49" i="1"/>
  <c r="F48" i="1"/>
  <c r="H48" i="1" s="1"/>
  <c r="D48" i="1"/>
  <c r="F45" i="1"/>
  <c r="H45" i="1" s="1"/>
  <c r="D45" i="1"/>
  <c r="F42" i="1"/>
  <c r="H42" i="1" s="1"/>
  <c r="D42" i="1"/>
  <c r="F39" i="1"/>
  <c r="H39" i="1" s="1"/>
  <c r="D39" i="1"/>
  <c r="F34" i="1"/>
  <c r="H34" i="1" s="1"/>
  <c r="D34" i="1"/>
  <c r="G33" i="1"/>
  <c r="F32" i="1"/>
  <c r="H32" i="1" s="1"/>
  <c r="D32" i="1"/>
  <c r="F31" i="1"/>
  <c r="H31" i="1" s="1"/>
  <c r="D31" i="1"/>
  <c r="F30" i="1"/>
  <c r="H30" i="1" s="1"/>
  <c r="D30" i="1"/>
  <c r="F29" i="1"/>
  <c r="H29" i="1" s="1"/>
  <c r="D29" i="1"/>
  <c r="F28" i="1"/>
  <c r="H28" i="1" s="1"/>
  <c r="D28" i="1"/>
  <c r="G27" i="1"/>
  <c r="F26" i="1"/>
  <c r="D26" i="1"/>
  <c r="F25" i="1"/>
  <c r="H25" i="1" s="1"/>
  <c r="H24" i="1" s="1"/>
  <c r="I24" i="1" s="1"/>
  <c r="D25" i="1"/>
  <c r="G24" i="1"/>
  <c r="F23" i="1"/>
  <c r="H23" i="1" s="1"/>
  <c r="D23" i="1"/>
  <c r="F22" i="1"/>
  <c r="H22" i="1" s="1"/>
  <c r="D22" i="1"/>
  <c r="F20" i="1"/>
  <c r="H20" i="1" s="1"/>
  <c r="D20" i="1"/>
  <c r="G19" i="1"/>
  <c r="F16" i="1"/>
  <c r="H16" i="1" s="1"/>
  <c r="D16" i="1"/>
  <c r="F14" i="1"/>
  <c r="H14" i="1" s="1"/>
  <c r="D14" i="1"/>
  <c r="F11" i="1"/>
  <c r="D11" i="1"/>
  <c r="G10" i="1"/>
  <c r="F24" i="1" l="1"/>
  <c r="F10" i="1"/>
  <c r="F108" i="1"/>
  <c r="H33" i="1"/>
  <c r="I33" i="1" s="1"/>
  <c r="H98" i="1"/>
  <c r="I98" i="1" s="1"/>
  <c r="F19" i="1"/>
  <c r="F27" i="1"/>
  <c r="G113" i="1"/>
  <c r="H27" i="1"/>
  <c r="I27" i="1" s="1"/>
  <c r="H110" i="1"/>
  <c r="H19" i="1"/>
  <c r="I19" i="1" s="1"/>
  <c r="H71" i="1"/>
  <c r="I71" i="1" s="1"/>
  <c r="F110" i="1"/>
  <c r="F33" i="1"/>
  <c r="H104" i="1"/>
  <c r="H103" i="1" s="1"/>
  <c r="I103" i="1" s="1"/>
  <c r="F71" i="1"/>
  <c r="F98" i="1"/>
  <c r="H11" i="1"/>
  <c r="H10" i="1" s="1"/>
  <c r="I10" i="1" s="1"/>
  <c r="I110" i="1" l="1"/>
  <c r="H113" i="1"/>
  <c r="F113" i="1"/>
</calcChain>
</file>

<file path=xl/sharedStrings.xml><?xml version="1.0" encoding="utf-8"?>
<sst xmlns="http://schemas.openxmlformats.org/spreadsheetml/2006/main" count="234" uniqueCount="153">
  <si>
    <t>PODER JUDICIAL</t>
  </si>
  <si>
    <t>DIRECCIÓN GENERAL TÉCNICA</t>
  </si>
  <si>
    <t>DIRECCIÓN DE PLANIFICACIÓN</t>
  </si>
  <si>
    <t>PLAN OPERATIVO ANUAL 2022</t>
  </si>
  <si>
    <t xml:space="preserve"> PROYECTOS E INICIATIVAS </t>
  </si>
  <si>
    <t>F</t>
  </si>
  <si>
    <t>PRODUCTO</t>
  </si>
  <si>
    <t>CÓDIGO</t>
  </si>
  <si>
    <t xml:space="preserve">PROGRAMA, PROYECTO E INICIATIVAS </t>
  </si>
  <si>
    <t>ESTIMACIÓN DE RECURSOS PRESUPUESTARIOS
(EN RD$)</t>
  </si>
  <si>
    <t>Recursos Internos</t>
  </si>
  <si>
    <t>Recursos Externos</t>
  </si>
  <si>
    <t>Total</t>
  </si>
  <si>
    <t>DIRECCIÓN DE JUSTICIA INCLUSIVA</t>
  </si>
  <si>
    <t>P6</t>
  </si>
  <si>
    <t>Guía de Trato Digno.</t>
  </si>
  <si>
    <t>Implementación de la Guía de Trato Digno.</t>
  </si>
  <si>
    <t>P2</t>
  </si>
  <si>
    <t>Módulo de Sensibilización Interna.</t>
  </si>
  <si>
    <t>P3</t>
  </si>
  <si>
    <t>Programa de formación permanente sobre trato a población vulnerable</t>
  </si>
  <si>
    <t>P5</t>
  </si>
  <si>
    <t xml:space="preserve">Modelo de gestión de la atención a población en condición de vulnerabilidad. </t>
  </si>
  <si>
    <t>Implementación del Sello Igualando RD del Sector Público en el Poder Judicial.</t>
  </si>
  <si>
    <t>P1</t>
  </si>
  <si>
    <t>Programa de sensibilización sobre la administración de justicia para grupos vulnerables.</t>
  </si>
  <si>
    <t>P20</t>
  </si>
  <si>
    <t>Reglamentación e implementación de los métodos alternos de solución de conflictos.</t>
  </si>
  <si>
    <t>Ampliación y fortalecimiento de los Mecanismos Alternativos para la Resolución de Conflictos.</t>
  </si>
  <si>
    <t>P21</t>
  </si>
  <si>
    <t>Habilitación de espacio físico en los centros judiciales para los centros de mediación.</t>
  </si>
  <si>
    <t>P23</t>
  </si>
  <si>
    <t>Campaña comunicacional de promoción de los Centros de Mediación.</t>
  </si>
  <si>
    <t>DIRECCIÓN DE GESTIÓN HUMANA</t>
  </si>
  <si>
    <t>P75</t>
  </si>
  <si>
    <t>Desarrollo de competencias: Diseñar metodologías innovadoras y virtuales para la gestión del cambio, con herramientas efectivas de seguimiento.</t>
  </si>
  <si>
    <t>Diseño de Gestión del Cambio.</t>
  </si>
  <si>
    <t>P74</t>
  </si>
  <si>
    <t>Desarrollo de competencias: Programa de formación sobre calidad de las decisiones.</t>
  </si>
  <si>
    <t>P89</t>
  </si>
  <si>
    <t>Sistema de gestión de calidad de administración de justicia.</t>
  </si>
  <si>
    <t>Actualización del Sistema de Gestión Humana.</t>
  </si>
  <si>
    <t>P77</t>
  </si>
  <si>
    <t>Desarrollo de competencias: Programa de capacitación de transformación organizacional y fortalecimiento de valores éticos.</t>
  </si>
  <si>
    <t>Promoción de la Cultura de Valores del Poder Judicial.</t>
  </si>
  <si>
    <t>DIRECCIÓN FINANCIERA</t>
  </si>
  <si>
    <t>P84</t>
  </si>
  <si>
    <t>Programa de fortalecimiento de rendición de cuentas.</t>
  </si>
  <si>
    <t>Sistema Integrado de Gestión de Recursos (ERP) del Poder Judicial.</t>
  </si>
  <si>
    <t>P92</t>
  </si>
  <si>
    <t>Sistema de control de gestión que alinea gestión financiera con los resultados</t>
  </si>
  <si>
    <t>DIRECCIÓN DE INFRAESTRUCTURA FÍSICA</t>
  </si>
  <si>
    <t>P14</t>
  </si>
  <si>
    <t>Programa especial de infraestructura para la atención a población en condición de vulnerabilidad.</t>
  </si>
  <si>
    <t>Implementación de Mejoras de Accesibilidad a la Infraestructura Física de las Sedes.</t>
  </si>
  <si>
    <t>P16</t>
  </si>
  <si>
    <t>Adecuación edilicia a nivel nacional para mejorar el servicio en las sedes judiciales.</t>
  </si>
  <si>
    <t>Implementación de Mejoras de Infraestructura Física para la Atención del Servicio en las Sedes.</t>
  </si>
  <si>
    <t>P15</t>
  </si>
  <si>
    <t>Adecuación edilicia para concentrar tribunales dispersos (Ciudad Judicial del Distrito Nacional y Centro Judicial Santo Domingo Este).</t>
  </si>
  <si>
    <t>Diseño e inicio de construcción de la Sede Judicial de Santo Domingo Oeste.</t>
  </si>
  <si>
    <t>Diseño e inicio de construcción de la Sede Judicial de Santo Domingo Norte.</t>
  </si>
  <si>
    <t>Diseño y ubicación de terreno de palacio de justicia de Boca Chica.</t>
  </si>
  <si>
    <t>ADMINISTRACIÓN GENERAL DEL SERVICIO JUDICIAL</t>
  </si>
  <si>
    <t>P57</t>
  </si>
  <si>
    <t>Modelo de gestión documental.</t>
  </si>
  <si>
    <t>Gestión Documental Judicial -Digitalización de Expedientes y Mecanismos de Consulta.</t>
  </si>
  <si>
    <t>P17</t>
  </si>
  <si>
    <t>Adecuación del archivo central.</t>
  </si>
  <si>
    <t>P25</t>
  </si>
  <si>
    <t>Consulta en línea de expedientes.</t>
  </si>
  <si>
    <t>P55</t>
  </si>
  <si>
    <t>Módulo de repositorio de documentos.</t>
  </si>
  <si>
    <t>P56</t>
  </si>
  <si>
    <t>Módulo para visualizar expedientes y documentos.</t>
  </si>
  <si>
    <t>P45</t>
  </si>
  <si>
    <t>Modelo de centralización de servicios comunes a los tribunales.</t>
  </si>
  <si>
    <t xml:space="preserve">Fortalecimiento de los Centros de Servicios Presenciales de los Tribunales y Piloto de Centro Híbridos. </t>
  </si>
  <si>
    <t>P44</t>
  </si>
  <si>
    <t>Modelo de atención al usuario multicanal.</t>
  </si>
  <si>
    <t>Diseño del Modelo Integral de Gestión de Atención a Usuarios del Poder Judicial.</t>
  </si>
  <si>
    <t>P4</t>
  </si>
  <si>
    <t>Programa de servicios gratuitos de consultorios jurídicos.</t>
  </si>
  <si>
    <t>Programa de formación permanente sobre trato a población vulnerable.</t>
  </si>
  <si>
    <t>P47</t>
  </si>
  <si>
    <t>Servicio del centro de citaciones y notificaciones.</t>
  </si>
  <si>
    <t>Optimización del los Servicios de Citaciones y Notificaciones.</t>
  </si>
  <si>
    <t>P49</t>
  </si>
  <si>
    <t>Módulo de entrega de productos.</t>
  </si>
  <si>
    <t>Implementación de Mensajería Instantánea en línea (Chat) para usuarios externos.</t>
  </si>
  <si>
    <t>P29</t>
  </si>
  <si>
    <t>Directorio de las sedes del Poder Judicial a nivel nacional.</t>
  </si>
  <si>
    <t>Desarrollo e implementación del Directorio Virtual de tribunales y dependencias a nivel nacional.</t>
  </si>
  <si>
    <t>P24</t>
  </si>
  <si>
    <t>Radicación electrónica de peticiones.</t>
  </si>
  <si>
    <t>Programa para la Optimización de la Materia Penal.</t>
  </si>
  <si>
    <t>P30</t>
  </si>
  <si>
    <t>Base de conocimiento de los procesos judiciales por materia.</t>
  </si>
  <si>
    <t>P37</t>
  </si>
  <si>
    <t>Sistema de Número Único de Expedientes.</t>
  </si>
  <si>
    <t>P38</t>
  </si>
  <si>
    <t>Módulo de entrada digital.</t>
  </si>
  <si>
    <t>P39</t>
  </si>
  <si>
    <t>Módulo de asignación aleatoria de casos.</t>
  </si>
  <si>
    <t>P40</t>
  </si>
  <si>
    <t xml:space="preserve">Firma electrónica de jueces/juezas y secretarios/as. </t>
  </si>
  <si>
    <t>P41</t>
  </si>
  <si>
    <t>Directorio de usuarios/as / partes.</t>
  </si>
  <si>
    <t>P42</t>
  </si>
  <si>
    <t xml:space="preserve">Directorio de jueces/juezas y servidores judiciales. </t>
  </si>
  <si>
    <t>P43</t>
  </si>
  <si>
    <t xml:space="preserve">Directorio de Auxiliares de la Justicia y Oficiales Públicos. </t>
  </si>
  <si>
    <t xml:space="preserve">Modelo de atención al usuario multicanal </t>
  </si>
  <si>
    <t>Modelo de centralización de servicios comunes a los tribunales</t>
  </si>
  <si>
    <t>Servicio del centro de citaciones y notificaciones</t>
  </si>
  <si>
    <t>P48</t>
  </si>
  <si>
    <t>Servicios Administrativos comunes: Paquetería interna del Poder Judicial (Valija).</t>
  </si>
  <si>
    <t>P50</t>
  </si>
  <si>
    <t>Módulo de tablero de control.</t>
  </si>
  <si>
    <t>P54</t>
  </si>
  <si>
    <t>Módulo de generación automatizada de documentos.</t>
  </si>
  <si>
    <t>P61</t>
  </si>
  <si>
    <t>Modelo intermedio de captura de datos de causas judiciales</t>
  </si>
  <si>
    <t>DIRECCIÓN DE TECNOLOGÍAS DE LA INFORMACIÓN</t>
  </si>
  <si>
    <t>Adecuación Edilicia a Nivel Nacional para Mejorar el Servicio en las Sedes Judiciales.</t>
  </si>
  <si>
    <t>Equipamiento Tecnológico Tribunales - Adquisición y Distribución de Equipos de Escritorio para la Mejora de la Infraestructura Tecnológica.</t>
  </si>
  <si>
    <t>P60</t>
  </si>
  <si>
    <t>Plan de equipamiento de salas de audiencia a nivel nacional</t>
  </si>
  <si>
    <t xml:space="preserve">Optimización del modelo operativo del servicio judicial en tribunales y diseño y desarrollo del Sistema de Gestión de Casos para las materias: Administrativa, Inmobiliaria y Laboral.  </t>
  </si>
  <si>
    <t>Fortalecimiento Servicios TIC - Implementación de Redes Inalámbricas Seguras.</t>
  </si>
  <si>
    <t>P27</t>
  </si>
  <si>
    <t>Acceso por videoconferencia a las audiencias y vistas</t>
  </si>
  <si>
    <t>Fortalecimiento Servicios TIC - Certificación de Normativas TICs Estatales.</t>
  </si>
  <si>
    <t>Implementación del Sistema de Gestión de Calidad, basada en la Norma ISO 9001:2015.</t>
  </si>
  <si>
    <t>Programa de fortalecimiento de rendición de cuentas periódica.</t>
  </si>
  <si>
    <t>Evaluación y Actualización del Plan Estratégico Institucional 2020-2024 (Gestión de la Estrategia).</t>
  </si>
  <si>
    <t xml:space="preserve">Implementación del Sistema Automatizado de Planificación Institucional. </t>
  </si>
  <si>
    <t>DIRECCIÓN DE PROYECTOS</t>
  </si>
  <si>
    <t>Implementación de Microsoft Project Web y Online.</t>
  </si>
  <si>
    <t>INSPECTORÍA GENERAL DEL PODER JUDICIAL</t>
  </si>
  <si>
    <t>P86</t>
  </si>
  <si>
    <t>Plan de fortalecimiento del Sistema de Integridad Institucional.</t>
  </si>
  <si>
    <t>Propuesta de normativa disciplinaria.</t>
  </si>
  <si>
    <t>P79</t>
  </si>
  <si>
    <t>Revisión y actualización del Código de Comportamiento Ético del Poder Judicial.</t>
  </si>
  <si>
    <t>DIRECCIÓN DE PRENSA Y COMUNICACIONES</t>
  </si>
  <si>
    <t>P81</t>
  </si>
  <si>
    <t>Estrategia de acercamiento de los ciudadanos a la administración de la justicia y de los jueces a las comunidades.</t>
  </si>
  <si>
    <t>Creación e Implementación de la Estrategia de Comunicación Institucional.</t>
  </si>
  <si>
    <t>DIRECCIÓN DE COMUNICACIÓN AL USUARIO</t>
  </si>
  <si>
    <t xml:space="preserve">Justicia y Sociedad. </t>
  </si>
  <si>
    <t>Elaboración de la Política de Participación Ciudadana.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</si>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</sst>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20"/>
      <color indexed="8"/>
      <name val="Calibri"/>
      <family val="2"/>
    </font>
    <font>
      <sz val="20"/>
      <color rgb="FFFF0000"/>
      <name val="Calibri"/>
      <family val="2"/>
      <scheme val="minor"/>
    </font>
    <font>
      <sz val="20"/>
      <color theme="1"/>
      <name val="Calibri"/>
      <family val="2"/>
      <scheme val="minor"/>
    </font>
    <font>
      <b/>
      <sz val="18"/>
      <color theme="0"/>
      <name val="Calibri"/>
      <family val="2"/>
    </font>
    <font>
      <b/>
      <sz val="16"/>
      <name val="Calibri"/>
      <family val="2"/>
    </font>
    <font>
      <b/>
      <sz val="16"/>
      <name val="Calibri"/>
      <family val="2"/>
      <scheme val="minor"/>
    </font>
    <font>
      <sz val="16"/>
      <color rgb="FFFF0000"/>
      <name val="Calibri"/>
      <family val="2"/>
      <scheme val="minor"/>
    </font>
    <font>
      <b/>
      <sz val="16"/>
      <color theme="1"/>
      <name val="Calibri"/>
      <family val="2"/>
      <scheme val="minor"/>
    </font>
    <font>
      <sz val="16"/>
      <name val="Calibri"/>
      <family val="2"/>
    </font>
    <font>
      <sz val="16"/>
      <color rgb="FF00B050"/>
      <name val="Calibri"/>
      <family val="2"/>
      <scheme val="minor"/>
    </font>
    <font>
      <sz val="16"/>
      <color theme="1"/>
      <name val="Calibri"/>
      <family val="2"/>
      <scheme val="minor"/>
    </font>
    <font>
      <sz val="16"/>
      <color rgb="FF000000"/>
      <name val="Calibri"/>
      <family val="2"/>
    </font>
    <font>
      <strike/>
      <sz val="16"/>
      <color rgb="FFFF0000"/>
      <name val="Calibri"/>
      <family val="2"/>
      <scheme val="minor"/>
    </font>
    <font>
      <sz val="16"/>
      <color rgb="FFFF0000"/>
      <name val="Calibri"/>
      <family val="2"/>
    </font>
    <font>
      <sz val="16"/>
      <name val="Calibri"/>
      <family val="2"/>
      <scheme val="minor"/>
    </font>
    <font>
      <i/>
      <sz val="16"/>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0F14F1"/>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0" fillId="0" borderId="0" xfId="0" applyAlignment="1">
      <alignment horizontal="center"/>
    </xf>
    <xf numFmtId="0" fontId="0" fillId="0" borderId="0" xfId="0" applyAlignment="1">
      <alignment horizontal="left" vertical="center"/>
    </xf>
    <xf numFmtId="0" fontId="4" fillId="0" borderId="0" xfId="0" applyFont="1" applyAlignment="1">
      <alignment horizontal="left" vertical="center"/>
    </xf>
    <xf numFmtId="0" fontId="2" fillId="0" borderId="0" xfId="0" applyFont="1"/>
    <xf numFmtId="0" fontId="6" fillId="0" borderId="0" xfId="0" applyFont="1"/>
    <xf numFmtId="0" fontId="7" fillId="0" borderId="0" xfId="0" applyFont="1"/>
    <xf numFmtId="43" fontId="9" fillId="4" borderId="9" xfId="1" applyFont="1" applyFill="1" applyBorder="1" applyAlignment="1">
      <alignment horizontal="center" vertical="center" wrapText="1"/>
    </xf>
    <xf numFmtId="43" fontId="9" fillId="4" borderId="10" xfId="1" applyFont="1" applyFill="1" applyBorder="1" applyAlignment="1">
      <alignment horizontal="center" vertical="center" wrapText="1"/>
    </xf>
    <xf numFmtId="43" fontId="9" fillId="4" borderId="11" xfId="1" applyFont="1" applyFill="1" applyBorder="1" applyAlignment="1">
      <alignment horizontal="center" vertical="center" wrapText="1"/>
    </xf>
    <xf numFmtId="43" fontId="9" fillId="0" borderId="12" xfId="1" applyFont="1" applyFill="1" applyBorder="1" applyAlignment="1">
      <alignment horizontal="center" vertical="center" wrapText="1"/>
    </xf>
    <xf numFmtId="43" fontId="11" fillId="0" borderId="0" xfId="0" applyNumberFormat="1" applyFont="1"/>
    <xf numFmtId="0" fontId="11" fillId="0" borderId="0" xfId="0" applyFont="1"/>
    <xf numFmtId="0" fontId="14" fillId="0" borderId="0" xfId="0" applyFont="1"/>
    <xf numFmtId="49" fontId="13" fillId="0" borderId="12" xfId="0" applyNumberFormat="1" applyFont="1" applyBorder="1" applyAlignment="1">
      <alignment horizontal="center" vertical="center" wrapText="1"/>
    </xf>
    <xf numFmtId="43" fontId="14" fillId="0" borderId="0" xfId="0" applyNumberFormat="1" applyFont="1"/>
    <xf numFmtId="0" fontId="15" fillId="0" borderId="0" xfId="0" applyFont="1"/>
    <xf numFmtId="49" fontId="16" fillId="0" borderId="12" xfId="0" applyNumberFormat="1" applyFont="1" applyBorder="1" applyAlignment="1">
      <alignment horizontal="center" vertical="center" wrapText="1"/>
    </xf>
    <xf numFmtId="0" fontId="16" fillId="0" borderId="12" xfId="0" applyFont="1" applyBorder="1" applyAlignment="1">
      <alignment horizontal="left" vertical="center" wrapText="1"/>
    </xf>
    <xf numFmtId="49" fontId="13" fillId="5" borderId="12" xfId="0" applyNumberFormat="1" applyFont="1" applyFill="1" applyBorder="1" applyAlignment="1">
      <alignment horizontal="left" vertical="center" wrapText="1"/>
    </xf>
    <xf numFmtId="43" fontId="9" fillId="0" borderId="12" xfId="1" applyFont="1" applyBorder="1" applyAlignment="1">
      <alignment horizontal="center" vertical="center" wrapText="1"/>
    </xf>
    <xf numFmtId="43" fontId="2" fillId="0" borderId="0" xfId="0" applyNumberFormat="1" applyFont="1"/>
    <xf numFmtId="43" fontId="13" fillId="0" borderId="12" xfId="1" applyFont="1" applyBorder="1" applyAlignment="1">
      <alignment horizontal="left" vertical="center" wrapText="1"/>
    </xf>
    <xf numFmtId="43" fontId="13" fillId="0" borderId="12" xfId="1" applyFont="1" applyBorder="1" applyAlignment="1">
      <alignment vertical="center" wrapText="1"/>
    </xf>
    <xf numFmtId="49" fontId="13" fillId="0" borderId="12" xfId="0" applyNumberFormat="1" applyFont="1" applyBorder="1" applyAlignment="1">
      <alignment horizontal="left" vertical="center" wrapText="1"/>
    </xf>
    <xf numFmtId="0" fontId="13" fillId="0" borderId="12" xfId="0" applyFont="1" applyBorder="1" applyAlignment="1">
      <alignment vertical="center" wrapText="1"/>
    </xf>
    <xf numFmtId="0" fontId="13" fillId="0" borderId="12" xfId="1" applyNumberFormat="1" applyFont="1" applyFill="1" applyBorder="1" applyAlignment="1">
      <alignment horizontal="center" vertical="center" wrapText="1"/>
    </xf>
    <xf numFmtId="43" fontId="11" fillId="5" borderId="0" xfId="0" applyNumberFormat="1" applyFont="1" applyFill="1"/>
    <xf numFmtId="0" fontId="15" fillId="5" borderId="0" xfId="0" applyFont="1" applyFill="1"/>
    <xf numFmtId="0" fontId="13" fillId="0" borderId="12" xfId="1" applyNumberFormat="1" applyFont="1" applyBorder="1" applyAlignment="1">
      <alignment horizontal="center" vertical="center" wrapText="1"/>
    </xf>
    <xf numFmtId="0" fontId="17" fillId="0" borderId="0" xfId="0" applyFont="1"/>
    <xf numFmtId="0" fontId="10" fillId="4" borderId="12" xfId="0" applyFont="1" applyFill="1" applyBorder="1" applyAlignment="1">
      <alignment horizontal="center" vertical="center"/>
    </xf>
    <xf numFmtId="43" fontId="18" fillId="0" borderId="0" xfId="1" applyFont="1" applyAlignment="1">
      <alignment vertical="center" wrapText="1"/>
    </xf>
    <xf numFmtId="43" fontId="13" fillId="0" borderId="0" xfId="1" applyFont="1" applyAlignment="1">
      <alignment vertical="center" wrapText="1"/>
    </xf>
    <xf numFmtId="43" fontId="13" fillId="0" borderId="12" xfId="1" applyFont="1" applyFill="1" applyBorder="1" applyAlignment="1">
      <alignment horizontal="left" vertical="center" wrapText="1"/>
    </xf>
    <xf numFmtId="43" fontId="18" fillId="0" borderId="12" xfId="1" applyFont="1" applyFill="1" applyBorder="1" applyAlignment="1">
      <alignment horizontal="center" vertical="center" wrapText="1"/>
    </xf>
    <xf numFmtId="43" fontId="18" fillId="0" borderId="0" xfId="1" applyFont="1" applyFill="1" applyAlignment="1">
      <alignment vertical="center" wrapText="1"/>
    </xf>
    <xf numFmtId="43" fontId="13" fillId="0" borderId="0" xfId="1" applyFont="1" applyFill="1" applyAlignment="1">
      <alignment vertical="center" wrapText="1"/>
    </xf>
    <xf numFmtId="43" fontId="13" fillId="0" borderId="0" xfId="1" applyFont="1" applyFill="1" applyBorder="1" applyAlignment="1">
      <alignment horizontal="center" vertical="center" wrapText="1"/>
    </xf>
    <xf numFmtId="0" fontId="13" fillId="0" borderId="0" xfId="1" applyNumberFormat="1" applyFont="1" applyFill="1" applyBorder="1" applyAlignment="1">
      <alignment horizontal="left" vertical="center" wrapText="1"/>
    </xf>
    <xf numFmtId="0" fontId="19" fillId="0" borderId="0" xfId="0" applyFont="1"/>
    <xf numFmtId="43" fontId="11" fillId="0" borderId="0" xfId="0" applyNumberFormat="1" applyFont="1" applyAlignment="1">
      <alignment horizontal="left" vertical="center"/>
    </xf>
    <xf numFmtId="0" fontId="15" fillId="0" borderId="0" xfId="0" applyFont="1" applyAlignment="1">
      <alignment horizontal="left" vertical="center"/>
    </xf>
    <xf numFmtId="43" fontId="0" fillId="0" borderId="0" xfId="0" applyNumberFormat="1"/>
    <xf numFmtId="0" fontId="21" fillId="0" borderId="0" xfId="0" applyFont="1" applyAlignment="1">
      <alignment horizontal="center"/>
    </xf>
    <xf numFmtId="0" fontId="3" fillId="0" borderId="0" xfId="0" applyFont="1" applyAlignment="1">
      <alignment horizontal="center"/>
    </xf>
    <xf numFmtId="9" fontId="2" fillId="0" borderId="0" xfId="2" applyFont="1"/>
    <xf numFmtId="9" fontId="0" fillId="0" borderId="0" xfId="2" applyFont="1"/>
    <xf numFmtId="43" fontId="3" fillId="0" borderId="0" xfId="0" applyNumberFormat="1" applyFont="1"/>
    <xf numFmtId="0" fontId="0" fillId="4" borderId="0" xfId="0" applyFill="1"/>
    <xf numFmtId="43" fontId="13" fillId="0" borderId="12" xfId="1" applyFont="1" applyBorder="1" applyAlignment="1">
      <alignment horizontal="center" vertical="center" wrapText="1"/>
    </xf>
    <xf numFmtId="0" fontId="12" fillId="4" borderId="12" xfId="0" applyFont="1" applyFill="1" applyBorder="1" applyAlignment="1">
      <alignment horizontal="center" vertical="center"/>
    </xf>
    <xf numFmtId="0" fontId="13" fillId="0" borderId="12" xfId="1" applyNumberFormat="1" applyFont="1" applyBorder="1" applyAlignment="1">
      <alignment horizontal="left" vertical="center" wrapText="1"/>
    </xf>
    <xf numFmtId="0" fontId="13" fillId="0" borderId="12" xfId="1" applyNumberFormat="1" applyFont="1" applyFill="1" applyBorder="1" applyAlignment="1">
      <alignment horizontal="left" vertical="center" wrapText="1"/>
    </xf>
    <xf numFmtId="43" fontId="13" fillId="0" borderId="12" xfId="1" applyFont="1" applyFill="1" applyBorder="1" applyAlignment="1">
      <alignment horizontal="center" vertical="center" wrapText="1"/>
    </xf>
    <xf numFmtId="0" fontId="13" fillId="0" borderId="12" xfId="0" applyFont="1" applyBorder="1" applyAlignment="1">
      <alignment horizontal="left" vertical="center" wrapText="1"/>
    </xf>
    <xf numFmtId="43" fontId="9" fillId="0" borderId="13" xfId="1" applyFont="1" applyFill="1" applyBorder="1" applyAlignment="1">
      <alignment horizontal="center" vertical="center" wrapText="1"/>
    </xf>
    <xf numFmtId="43" fontId="10" fillId="4" borderId="12" xfId="0" applyNumberFormat="1" applyFont="1" applyFill="1" applyBorder="1" applyAlignment="1">
      <alignment horizontal="center" vertical="center"/>
    </xf>
    <xf numFmtId="43" fontId="9" fillId="0" borderId="13" xfId="1" applyFont="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left" vertical="center" wrapText="1"/>
    </xf>
    <xf numFmtId="43" fontId="18" fillId="0" borderId="0" xfId="1" applyFont="1" applyFill="1" applyBorder="1" applyAlignment="1">
      <alignment horizontal="center" vertical="center" wrapText="1"/>
    </xf>
    <xf numFmtId="43" fontId="18" fillId="0" borderId="0" xfId="1" applyFont="1" applyFill="1" applyBorder="1" applyAlignment="1">
      <alignment vertical="center" wrapText="1"/>
    </xf>
    <xf numFmtId="43" fontId="13" fillId="0" borderId="0" xfId="1" applyFont="1" applyFill="1" applyBorder="1"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center" wrapText="1"/>
    </xf>
    <xf numFmtId="0" fontId="8" fillId="3" borderId="0" xfId="0" applyFont="1" applyFill="1" applyAlignment="1">
      <alignment horizontal="center" vertical="top" wrapText="1"/>
    </xf>
    <xf numFmtId="49" fontId="9" fillId="4" borderId="1" xfId="0" applyNumberFormat="1" applyFont="1" applyFill="1" applyBorder="1" applyAlignment="1">
      <alignment horizontal="center" vertical="center" wrapText="1"/>
    </xf>
    <xf numFmtId="49" fontId="9" fillId="4" borderId="4"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43" fontId="13" fillId="0" borderId="12" xfId="1" applyFont="1" applyBorder="1" applyAlignment="1">
      <alignment horizontal="center" vertical="center" wrapText="1"/>
    </xf>
    <xf numFmtId="0" fontId="12" fillId="4" borderId="12" xfId="0" applyFont="1" applyFill="1" applyBorder="1" applyAlignment="1">
      <alignment horizontal="center" vertical="center"/>
    </xf>
    <xf numFmtId="49" fontId="13" fillId="5" borderId="12" xfId="0" applyNumberFormat="1" applyFont="1" applyFill="1" applyBorder="1" applyAlignment="1">
      <alignment horizontal="left" vertical="center" wrapText="1"/>
    </xf>
    <xf numFmtId="0" fontId="9" fillId="5" borderId="12" xfId="0" applyFont="1" applyFill="1" applyBorder="1" applyAlignment="1">
      <alignment horizontal="center" vertical="center" wrapText="1"/>
    </xf>
    <xf numFmtId="43" fontId="13" fillId="0" borderId="12" xfId="1" applyFont="1" applyBorder="1" applyAlignment="1">
      <alignment horizontal="left" vertical="center" wrapText="1"/>
    </xf>
    <xf numFmtId="0" fontId="9" fillId="0" borderId="12" xfId="0" applyFont="1" applyBorder="1" applyAlignment="1">
      <alignment horizontal="center" vertical="center" wrapText="1"/>
    </xf>
    <xf numFmtId="49" fontId="16" fillId="5" borderId="12" xfId="0" applyNumberFormat="1" applyFont="1" applyFill="1" applyBorder="1" applyAlignment="1">
      <alignment horizontal="left" vertical="center" wrapText="1"/>
    </xf>
    <xf numFmtId="43" fontId="16" fillId="0" borderId="12" xfId="1" applyFont="1" applyBorder="1" applyAlignment="1">
      <alignment horizontal="center" vertical="center" wrapText="1"/>
    </xf>
    <xf numFmtId="49" fontId="13" fillId="0" borderId="12" xfId="0" applyNumberFormat="1" applyFont="1" applyBorder="1" applyAlignment="1">
      <alignment horizontal="center" vertical="center" wrapText="1"/>
    </xf>
    <xf numFmtId="0" fontId="13" fillId="0" borderId="12" xfId="0" applyFont="1" applyBorder="1" applyAlignment="1">
      <alignment horizontal="left" vertical="center" wrapText="1"/>
    </xf>
    <xf numFmtId="43" fontId="13" fillId="0" borderId="12" xfId="1" applyFont="1" applyFill="1" applyBorder="1" applyAlignment="1">
      <alignment horizontal="center" vertical="center" wrapText="1"/>
    </xf>
    <xf numFmtId="0" fontId="13" fillId="5" borderId="12" xfId="1" applyNumberFormat="1" applyFont="1" applyFill="1" applyBorder="1" applyAlignment="1">
      <alignment horizontal="left" vertical="center" wrapText="1"/>
    </xf>
    <xf numFmtId="0" fontId="13" fillId="0" borderId="12" xfId="1" applyNumberFormat="1" applyFont="1" applyFill="1" applyBorder="1" applyAlignment="1">
      <alignment horizontal="left" vertical="center" wrapText="1"/>
    </xf>
    <xf numFmtId="0" fontId="13" fillId="0" borderId="12" xfId="1" applyNumberFormat="1" applyFont="1" applyBorder="1" applyAlignment="1">
      <alignment vertical="center" wrapText="1"/>
    </xf>
    <xf numFmtId="0" fontId="13" fillId="0" borderId="12" xfId="1" applyNumberFormat="1" applyFont="1" applyBorder="1" applyAlignment="1">
      <alignment horizontal="left" vertical="center" wrapText="1"/>
    </xf>
    <xf numFmtId="0" fontId="20" fillId="0" borderId="0" xfId="0" applyFont="1" applyAlignment="1">
      <alignment horizontal="left" vertical="top" wrapText="1"/>
    </xf>
    <xf numFmtId="43" fontId="9" fillId="4" borderId="12" xfId="1" applyFont="1" applyFill="1" applyBorder="1" applyAlignment="1">
      <alignment horizontal="center" vertical="center" wrapText="1"/>
    </xf>
    <xf numFmtId="0" fontId="9" fillId="5" borderId="13"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1233080</xdr:colOff>
      <xdr:row>0</xdr:row>
      <xdr:rowOff>0</xdr:rowOff>
    </xdr:from>
    <xdr:to>
      <xdr:col>4</xdr:col>
      <xdr:colOff>2397144</xdr:colOff>
      <xdr:row>1</xdr:row>
      <xdr:rowOff>25160</xdr:rowOff>
    </xdr:to>
    <xdr:pic>
      <xdr:nvPicPr>
        <xdr:cNvPr id="2" name="Imagen 1" descr="Logotipo&#10;&#10;Descripción generada automáticamente">
          <a:extLst>
            <a:ext uri="{FF2B5EF4-FFF2-40B4-BE49-F238E27FC236}">
              <a16:creationId xmlns:a16="http://schemas.microsoft.com/office/drawing/2014/main" id="{CF9864F6-DBCE-46F8-B998-B56422358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0630" y="0"/>
          <a:ext cx="1164064" cy="1301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es/GerenciadePlanificacin/Documentos%20compartidos/General/Documentos%202022/Formularios%20Revisados%202022/Proyectos%20Revisados%202022/Listos/Base%20de%20datos%20Proyectos/Base%20de%20datos%20Proyectos%202022%20.xlsx?850336E0" TargetMode="External"/><Relationship Id="rId1" Type="http://schemas.openxmlformats.org/officeDocument/2006/relationships/externalLinkPath" Target="file:///\\850336E0\Base%20de%20datos%20Proyectos%20202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royectos eliminados"/>
      <sheetName val="MATRIZ DE PRODUCTOS  PEI"/>
      <sheetName val="Hoja1"/>
      <sheetName val="BD"/>
      <sheetName val="Matriz POA"/>
      <sheetName val="Resumen"/>
      <sheetName val="Gráficos"/>
    </sheetNames>
    <sheetDataSet>
      <sheetData sheetId="0"/>
      <sheetData sheetId="1"/>
      <sheetData sheetId="2"/>
      <sheetData sheetId="3"/>
      <sheetData sheetId="4">
        <row r="8">
          <cell r="D8" t="str">
            <v>Implementación de la Guía de Trato Digno.</v>
          </cell>
          <cell r="E8" t="str">
            <v>22-DJI-01A</v>
          </cell>
          <cell r="F8" t="str">
            <v>P6. Guía de Trato Digno</v>
          </cell>
          <cell r="G8" t="str">
            <v>P2,P3</v>
          </cell>
          <cell r="H8" t="str">
            <v xml:space="preserve">Establecer y promover estándares de atención para las personas usuarias, tomando en consideración las que posean alguna condición de vulnerabilidad para facilitar su acceso logrando una justicia inclusiva para todas y todos. 
Este proyecto comprende implementar la Guía de Trato Digno, a través de componentes esenciales: difusión, capacitación y sensibilización, elaboración de manuales y protocolos de atención inclusiva para todas las personas en el acceso a la justicia.
Mediante la difusión al usuario tanto interno como externo y la capacitación de formación de formadores/as, de la mano de la Escuela Nacional de la Judicatura se busca promover las medidas de la Guía de Trato Digno con la misión de sensibilizar y capacitar principalmente al personal que presta servicio presencial o multicanal en los Departamentos Judiciales. De manera simultánea, se crearán manuales o protocolos de intención enfocados en Personas Migrantes, Personas con Discapacidad y Población LGBTIQ, se impulsarán medidas generales de acceso arquitectónico en coordinación con la Dirección de Infraestructura Física y se incorporará un lenguaje inclusivo en los diferentes servicios prestados. </v>
          </cell>
          <cell r="I8" t="str">
            <v>Enfocar el servicio judicial en el cumplimiento del respeto a la dignidad humana y los derechos fundamentales, tomando en consideración especial a las personas que posean alguna condición de vulnerabilidad.</v>
          </cell>
          <cell r="J8" t="str">
            <v>1. Guía de Trato digno difundida. 
2. Protocolos de atención a Personas Migrantes, Personas con Discapacidad y Población LGBTIQ elaborados y difundidos.
3. Informe final de la implementación de la Guía.</v>
          </cell>
          <cell r="K8" t="str">
            <v>21-DJI-02</v>
          </cell>
          <cell r="L8" t="str">
            <v>Iniciativa</v>
          </cell>
          <cell r="M8" t="str">
            <v>Operaciones del Servicio Judicial</v>
          </cell>
          <cell r="N8">
            <v>1450000</v>
          </cell>
        </row>
        <row r="9">
          <cell r="D9" t="str">
            <v>Implementación del Sello Igualando RD del Sector Público en el Poder Judicial.</v>
          </cell>
          <cell r="E9" t="str">
            <v>22-DJI-02</v>
          </cell>
          <cell r="F9" t="str">
            <v xml:space="preserve">P5. Modelo de gestión de la atención a población en condición de vulnerabilidad. </v>
          </cell>
          <cell r="G9" t="str">
            <v>P1</v>
          </cell>
          <cell r="H9" t="str">
            <v>Hacer un autodiagnóstico institucional y un plan de acción para la postulación a la certificación del Sello Igualando RD del Sector Público.
El Sello Igualando RD es una iniciativa para la transversalización de género en la estructura organizacional, con el objetivo de acelerar el logro de la igualdad en el Estado, transformando la institucionalidad en sus dimensiones internas y externas. Este programa apunta a desarrollar los Objetivos de Desarrollo Sostenible como parte de la agenda 2030 en cual se inscribe el Poder Judicial.</v>
          </cell>
          <cell r="I9" t="str">
            <v>Cimentar las bases de la reducción de la brecha de género en el Poder Judicial.</v>
          </cell>
          <cell r="J9" t="str">
            <v>1. Personal del Poder Judicial capacitado en transversalización de la perspectiva de género.
2. Personal capacitado en presupuesto, estadísticas y sistemas de información con datos desagregados por sexo.
3. Manual para Comunicación institucional sin estereotipos y perjuicios sexistas elaborado.
4. 2da. Encuesta de ambiente laboral con perspectiva de género aplicada.
5. Convenios para el trabajo en género identificados en el autodiagnóstico redactados. 
6. Evaluación externa sobre resultados de la igualdad de género ejecutadas.</v>
          </cell>
          <cell r="K9" t="str">
            <v>Nuevo</v>
          </cell>
          <cell r="L9" t="str">
            <v>Proyecto</v>
          </cell>
          <cell r="M9" t="str">
            <v>Operaciones del Servicio Judicial</v>
          </cell>
          <cell r="N9">
            <v>800000</v>
          </cell>
        </row>
        <row r="10">
          <cell r="D10" t="str">
            <v>Ampliación y fortalecimiento de los Mecanismos Alternativos para la Resolución de Conflictos.</v>
          </cell>
          <cell r="E10" t="str">
            <v>22-DJI-03</v>
          </cell>
          <cell r="F10" t="str">
            <v>P20. Reglamentación e implementación de los métodos alternos de solución de conflictos.</v>
          </cell>
          <cell r="G10" t="str">
            <v>P21,P23</v>
          </cell>
          <cell r="H10" t="str">
            <v>Este proyecto busca ampliar y fortalecer el servicio de los métodos alternos para solución de conflictos mediante la digitalización y la inclusión de nuevos tipos de conflictos que abarcaran los ámbitos civil, comercial, laboral y administrativo. También se implementarán campañas de difusión para dar a conocer mejor los servicios ofertados.</v>
          </cell>
          <cell r="I10" t="str">
            <v>Facilitar a los usuarios/as el acceso a los métodos alternos de solución de conflictos, ampliando la población que puede acceder al servicio en los tipos de conflictos que pueden ser atendidos por los Centros de Mediación.</v>
          </cell>
          <cell r="J10" t="str">
            <v xml:space="preserve">1. Servicio de mediación disponible para los ámbitos: civil, comercial, laboral y administrativo.
2. Plataforma informática para gestión de la mediación implementada.
3. Programas de capacitación en ámbitos: civil, comercial, laboral y administrativo elaborados.
4. Mediadores capacitados en nuevos tipos de conflictos y uso de la plataforma.
5. Plan de difusión elaborado y ejecutado. </v>
          </cell>
          <cell r="K10" t="str">
            <v>Nuevo</v>
          </cell>
          <cell r="L10" t="str">
            <v>Proyecto</v>
          </cell>
          <cell r="M10" t="str">
            <v>Operaciones del Servicio Judicial</v>
          </cell>
          <cell r="N10">
            <v>0</v>
          </cell>
        </row>
        <row r="11">
          <cell r="D11" t="str">
            <v>Diseño de Gestión del Cambio.</v>
          </cell>
          <cell r="E11" t="str">
            <v>22-DGH-01</v>
          </cell>
          <cell r="F11" t="str">
            <v>P75. Desarrollo de competencias: Diseñar metodologías innovadoras y virtuales para la gestión del cambio, con herramientas efectivas de seguimiento.</v>
          </cell>
          <cell r="G11" t="str">
            <v>P74</v>
          </cell>
          <cell r="H11" t="str">
            <v>Diseñar una nueva estructura organizacional lineamientos, políticas  para gestionar el cambio y elaborar el plan de implementación gradual en el PJ y en todas sus dependencias.</v>
          </cell>
          <cell r="I11" t="str">
            <v>Minimizar los riesgos y superar de manera eficiente las barreras de implementación de cambios institucionales de distinta naturaleza.</v>
          </cell>
          <cell r="J11" t="str">
            <v xml:space="preserve">1. Política Gestión del Cambio aprobada.
2. Plan de Implementación de Gestión del Cambio elaborado.
3. Estructura organizacional aprobada.
</v>
          </cell>
          <cell r="K11" t="str">
            <v>Nuevo</v>
          </cell>
          <cell r="L11" t="str">
            <v>Proyecto</v>
          </cell>
          <cell r="M11" t="str">
            <v>Fortalecimiento Institucional</v>
          </cell>
          <cell r="N11">
            <v>0</v>
          </cell>
        </row>
        <row r="12">
          <cell r="D12" t="str">
            <v>Actualización del Sistema de Gestión Humana.</v>
          </cell>
          <cell r="E12" t="str">
            <v>22-DGH-02</v>
          </cell>
          <cell r="F12" t="str">
            <v>P89. Sistema de gestión de calidad de administración de justicia.</v>
          </cell>
          <cell r="G12"/>
          <cell r="H12" t="str">
            <v xml:space="preserve">Corregir las incidencias encontradas en el uso del  sistema de gestión administrativa de los recursos humanos (EIKON) e integrar a dicho sistema nuevas propuestas de mejora. 
</v>
          </cell>
          <cell r="I12" t="str">
            <v>Hacer más eficientes los procesos manejo y generación de las informaciones de gestión humana.</v>
          </cell>
          <cell r="J12" t="str">
            <v>1. Oportunidades de mejora identificadas por las coordinaciones de Registro de Personal  integradas al sistema.
2. Oportunidades de mejora identificadas por las coordinaciones Seguridad Social  integradas al sistema.</v>
          </cell>
          <cell r="K12" t="str">
            <v>Nuevo</v>
          </cell>
          <cell r="L12" t="str">
            <v>Iniciativa</v>
          </cell>
          <cell r="M12" t="str">
            <v>Fortalecimiento Institucional</v>
          </cell>
          <cell r="N12">
            <v>5000000</v>
          </cell>
        </row>
        <row r="13">
          <cell r="D13" t="str">
            <v>Promoción de la Cultura de Valores del Poder Judicial.</v>
          </cell>
          <cell r="E13" t="str">
            <v>22-DGH-03</v>
          </cell>
          <cell r="F13" t="str">
            <v>P77. Desarrollo de competencias: Programa de capacitación de transformación organizacional y fortalecimiento de valores éticos.</v>
          </cell>
          <cell r="G13"/>
          <cell r="H13" t="str">
            <v>Desarrollar líderes que funjan como modelos y agentes multiplicadores de los valores y comportamientos institucionales. 
A través de campañas de comunicación y sensibilización se formarán todos los jueces/juezas y servidores judiciales en temas de misión, visión y valores institucionales. De dichos servidores se identificarán los que fungirán como embajadores de la cultura del Poder Judicial para ser formados a través de mesas de transformación en valores y talleres vivenciales, para servir de enlace entre sus respectivas áreas o tribunales y de la Dirección de Gestión Humana, comunicando y apoyando la iniciativas de lugar.</v>
          </cell>
          <cell r="I13" t="str">
            <v>Modelar los valores, comportamientos y liderazgo positivo en los jueces/juezas y servidores/as judiciales.</v>
          </cell>
          <cell r="J13" t="str">
            <v>1. Jueces/juezas y servidores/as judiciales capacitados y sensibilizados sobre la cultura institucional.
2. 1,400 colaboradores certificados por Dominicana se Transforma.
3. Programa de formación de embajadores diseñado e implementado.
4. Plan de reconocimiento de embajadores elaborado.</v>
          </cell>
          <cell r="K13" t="str">
            <v>Nuevo</v>
          </cell>
          <cell r="L13" t="str">
            <v>Iniciativa</v>
          </cell>
          <cell r="M13" t="str">
            <v>Fortalecimiento Institucional</v>
          </cell>
          <cell r="N13">
            <v>5000000</v>
          </cell>
        </row>
        <row r="14">
          <cell r="D14" t="str">
            <v>Sistema Integrado de Gestión de Recursos (ERP) del Poder Judicial.</v>
          </cell>
          <cell r="E14" t="str">
            <v>22-DF-01A</v>
          </cell>
          <cell r="F14" t="str">
            <v>P92. Sistema de control de gestión que alinea gestión financiera con los resultados</v>
          </cell>
          <cell r="G14" t="str">
            <v>P84</v>
          </cell>
          <cell r="H14" t="str">
            <v>Se pondrá en funcionamiento un sistema gestión de recursos que integrará los procesos de asignación de estos desde su planificación hasta su destino final, facilitando la comunicación interna de datos compartidos.
Esto implicará la adecuación de los procesos administrativos de gestión de los recursos del Poder Judicial a dicha solución tecnológica.</v>
          </cell>
          <cell r="I14" t="str">
            <v>Optimizar y mejorar el control de los procesos de gestión de recursos del Poder Judicial.</v>
          </cell>
          <cell r="J14" t="str">
            <v>1. Propuesta de migración de la data de datos maestros y balances abiertos en módulos de sistemas actuales, revisada.
2. Módulos integrados en entorno de prueba: Contabilidad general, Ejecución presupuestaria, Nómina y registro de personal.</v>
          </cell>
          <cell r="K14" t="str">
            <v>21-DGCJ-01</v>
          </cell>
          <cell r="L14" t="str">
            <v>Proyecto</v>
          </cell>
          <cell r="M14" t="str">
            <v>Fortalecimiento Institucional</v>
          </cell>
          <cell r="N14">
            <v>49000000</v>
          </cell>
        </row>
        <row r="15">
          <cell r="D15" t="str">
            <v>Implementación de Mejoras de Accesibilidad a la Infraestructura Física de las Sedes.</v>
          </cell>
          <cell r="E15" t="str">
            <v>22-DIF-01A</v>
          </cell>
          <cell r="F15" t="str">
            <v>P14. Programa especial de infraestructura para la atención a población en condición de vulnerabilidad</v>
          </cell>
          <cell r="G15"/>
          <cell r="H15" t="str">
            <v>Remozamiento y adecuación de los accesos y espacios públicos de las sedes judiciales para las personas en condición de vulnerabilidad . Adecuación de espacios para la habilitación de centros de entrevistas y salas de lactancias en los departamentos judiciales que no dispongan de dichas áreas.</v>
          </cell>
          <cell r="I15" t="str">
            <v xml:space="preserve">Facilitar el acceso a las personas en condición de vulnerabilidad y mejorar las condiciones en que se presta el servicio de administración de Justicia. </v>
          </cell>
          <cell r="J15" t="str">
            <v>3 Sedes Judiciales readecuadas para el acceso de las personas con discapacidad.</v>
          </cell>
          <cell r="K15" t="str">
            <v>21-DIF-01A</v>
          </cell>
          <cell r="L15" t="str">
            <v>Iniciativa</v>
          </cell>
          <cell r="M15" t="str">
            <v>Infraestructura</v>
          </cell>
          <cell r="N15">
            <v>29550000</v>
          </cell>
        </row>
        <row r="16">
          <cell r="D16" t="str">
            <v>Implementación de Mejoras de Infraestructura Física para la Atención del Servicio en las Sedes.</v>
          </cell>
          <cell r="E16" t="str">
            <v>22-DIF-02A</v>
          </cell>
          <cell r="F16" t="str">
            <v>P16. Adecuación edilicia a nivel nacional para mejorar el servicio en las sedes judiciales</v>
          </cell>
          <cell r="G16"/>
          <cell r="H16" t="str">
            <v xml:space="preserve">El Plan de Mejoras del Servicio en las Sedes Judiciales a Nivel Nacional pretende remozar las edificaciones del Poder Judicial a fin de mejorar las condiciones físicas del servicio de administración de justicia en los tribunales a nivel nacional. En general implicaría intervenciones de: Baños, Estrados, Impermeabilizantes, Electricidad, Plomería, Fachadas, Pintura, Accesibilidad y mobiliario, según necesidad a nivel nacional.
En 2022 se estará continuando con la readecuación del Edificio de la Sede Principal, la mudanza del personal del edificio de las Cortes de Apelación del Distrito Nacional, Tribunales de Niños, Niñas y Adolescentes de: El Seibo, Hato Mayor y Monte Cristi y readecuaciones de oficinas a nivel nacional.
</v>
          </cell>
          <cell r="I16" t="str">
            <v xml:space="preserve">Mejorar las condiciones físicas del servicio de administración de justicia en los tribunales a nivel nacional. </v>
          </cell>
          <cell r="J16" t="str">
            <v xml:space="preserve">
1. Edificio de la Sede Principal readecuado (incluye servicio de mantenimiento correctivo de Fachadas de vidrio)
2. 40 nuevas oficina de jueces readecuadas en tribunales a nivel Nacional.
3. Adecuaciones físicas de espacios para traslado de personal y servicios del Edificio de Las Cortes y Tribunales de Niños, Niñas y Adolescentes de: El Seibo, Hato Mayor y Monte Cristi realizadas.</v>
          </cell>
          <cell r="K16" t="str">
            <v>21-DIF-03A</v>
          </cell>
          <cell r="L16" t="str">
            <v>Iniciativa</v>
          </cell>
          <cell r="M16" t="str">
            <v>Infraestructura</v>
          </cell>
          <cell r="N16">
            <v>144342199</v>
          </cell>
        </row>
        <row r="17">
          <cell r="D17" t="str">
            <v>Diseño e inicio de construcción de la Sede Judicial de Santo Domingo Oeste.</v>
          </cell>
          <cell r="E17" t="str">
            <v>22-DIF-03</v>
          </cell>
          <cell r="F17" t="str">
            <v>P15. Adecuación edilicia para concentrar tribunales dispersos (Ciudad Judicial del Distrito Nacional y Centro Judicial Santo Domingo Este).</v>
          </cell>
          <cell r="G17"/>
          <cell r="H17" t="str">
            <v>Diseño  de la nueva sede judicial de Santo Domingo Oeste que concentrará en un solo edificio los tribunales actualmente ubicados en dicha demarcación.</v>
          </cell>
          <cell r="I17" t="str">
            <v>Facilitar el acceso a los servicios judiciales a los usuarios de Santo Domingo Oeste.</v>
          </cell>
          <cell r="J17" t="str">
            <v>1. Sede de Santo Domingo Oeste diseñada y en proceso de construcción.</v>
          </cell>
          <cell r="K17" t="str">
            <v>Nuevo</v>
          </cell>
          <cell r="L17" t="str">
            <v>Proyecto</v>
          </cell>
          <cell r="M17" t="str">
            <v>Infraestructura</v>
          </cell>
          <cell r="N17">
            <v>500000000</v>
          </cell>
        </row>
        <row r="18">
          <cell r="D18" t="str">
            <v>Diseño e inicio de construcción de la Sede Judicial de Santo Domingo Norte.</v>
          </cell>
          <cell r="E18" t="str">
            <v>22-DIF-04</v>
          </cell>
          <cell r="F18" t="str">
            <v>P15. Adecuación edilicia para concentrar tribunales dispersos (Ciudad Judicial del Distrito Nacional y Centro Judicial Santo Domingo Este).</v>
          </cell>
          <cell r="G18"/>
          <cell r="H18" t="str">
            <v xml:space="preserve">Diseño de la nueva sede judicial de Santo Domingo Norte que concentrará en un solo edificio los tribunales actualmente ubicados en dicha demarcación. </v>
          </cell>
          <cell r="I18" t="str">
            <v>Facilitar el acceso a los servicios judiciales a los usuarios de Santo Domingo Norte.</v>
          </cell>
          <cell r="J18" t="str">
            <v>2. Sede de Santo Domingo Norte diseñada y en proceso de construcción.</v>
          </cell>
          <cell r="K18" t="str">
            <v>Nuevo</v>
          </cell>
          <cell r="L18" t="str">
            <v>Proyecto</v>
          </cell>
          <cell r="M18" t="str">
            <v>Infraestructura</v>
          </cell>
          <cell r="N18">
            <v>500000000</v>
          </cell>
        </row>
        <row r="19">
          <cell r="D19" t="str">
            <v>Diseño y ubicación de terreno de palacio de justicia de Boca Chica.</v>
          </cell>
          <cell r="E19" t="str">
            <v>22-DIF-05</v>
          </cell>
          <cell r="F19" t="str">
            <v>P15. Adecuación edilicia para concentrar tribunales dispersos (Ciudad Judicial del Distrito Nacional y Centro Judicial Santo Domingo Este).</v>
          </cell>
          <cell r="G19"/>
          <cell r="H19" t="str">
            <v xml:space="preserve">Diseño  de la nueva sede judicial de Boca Chica que concentrará en un solo edificio los tribunales actualmente ubicados en dicho Distrito Municipal. </v>
          </cell>
          <cell r="I19" t="str">
            <v>Facilitar el acceso a los servicios judiciales a los usuarios de Boca Chica.</v>
          </cell>
          <cell r="J19" t="str">
            <v>3. Sede de Boca Chica diseñada y en proceso de construcción.</v>
          </cell>
          <cell r="K19" t="str">
            <v>Nuevo</v>
          </cell>
          <cell r="L19" t="str">
            <v>Proyecto</v>
          </cell>
          <cell r="M19" t="str">
            <v>Infraestructura</v>
          </cell>
          <cell r="N19">
            <v>50000000</v>
          </cell>
        </row>
        <row r="20">
          <cell r="D20" t="str">
            <v>Gestión Documental Judicial -Digitalización de Expedientes y Mecanismos de Consulta.</v>
          </cell>
          <cell r="E20" t="str">
            <v>22-AGSJ-01A</v>
          </cell>
          <cell r="F20" t="str">
            <v>P57. Modelo de gestión documental</v>
          </cell>
          <cell r="G20" t="str">
            <v xml:space="preserve">P17, P25, P55, P56 </v>
          </cell>
          <cell r="H20" t="str">
            <v>Modernizar el sistema de Archivo del Poder Judicial a través de la implementación de un Modelo de Gestión Documental Digital que permita normalizar, estandarizar y parametrizar los documentos y la información contenida en estos, con un enfoque hacia la digitalización de los procesos, la conservación y la seguridad de los Archivos.</v>
          </cell>
          <cell r="I20" t="str">
            <v>Facilitar y agilizar la organización, preservación, seguridad, control y acceso a los documentos judiciales.</v>
          </cell>
          <cell r="J20" t="str">
            <v xml:space="preserve">
1. Nave acondicionadas con tramería.
2. 25% de 600,000 expedientes activos inventariados .
3. Módulo de visualización de expedientes y documentos de uso del personal desarrollado e implementado.
4. Piloto del Módulo de Consulta en línea de expedientes desarrollado.
5. Transferencia al Archivo Central de Documentación Inactiva</v>
          </cell>
          <cell r="K20" t="str">
            <v>21-AGSJ-01A</v>
          </cell>
          <cell r="L20" t="str">
            <v>Proyecto</v>
          </cell>
          <cell r="M20" t="str">
            <v>Operaciones del Servicio Judicial</v>
          </cell>
          <cell r="N20">
            <v>125250274</v>
          </cell>
        </row>
        <row r="21">
          <cell r="D21" t="str">
            <v xml:space="preserve">Fortalecimiento de los Centros de Servicios Presenciales de los Tribunales y Piloto de Centro Híbridos. </v>
          </cell>
          <cell r="E21" t="str">
            <v>22-AGSJ-02</v>
          </cell>
          <cell r="F21" t="str">
            <v>P45. Modelo de centralización de servicios comunes a los tribunales</v>
          </cell>
          <cell r="G21" t="str">
            <v>P44,P14</v>
          </cell>
          <cell r="H21" t="str">
            <v>Equipamiento y señalización de los 25 Centros de Servicios Presenciales actualmente habilitados.
Los Centros de Servicios Presenciales representan el espacio de servicios comunes de los tribunales y ofrece asistencia general a los/as usuarios/as de la Administración de Justicia.</v>
          </cell>
          <cell r="I21" t="str">
            <v>Facilitar el acceso a los usuarios y aumentar la productividad de los Centros de Servicios Presenciales.</v>
          </cell>
          <cell r="J21" t="str">
            <v>1. Nuevos equipos informáticos de los Centros adquiridos e instalados.
2. Señalización de Centros de servicios presenciales instalada en las sedes judiciales.</v>
          </cell>
          <cell r="K21" t="str">
            <v>Nuevo</v>
          </cell>
          <cell r="L21" t="str">
            <v>Iniciativa</v>
          </cell>
          <cell r="M21" t="str">
            <v>Operaciones del Servicio Judicial</v>
          </cell>
          <cell r="N21">
            <v>4216000</v>
          </cell>
        </row>
        <row r="22">
          <cell r="D22" t="str">
            <v>Diseño del Modelo Integral de Gestión de Atención a Usuarios del Poder Judicial.</v>
          </cell>
          <cell r="E22" t="str">
            <v>22-AGSJ-03</v>
          </cell>
          <cell r="F22" t="str">
            <v>P44. Modelo de atención al usuario multicanal</v>
          </cell>
          <cell r="G22" t="str">
            <v xml:space="preserve">P4,P3
</v>
          </cell>
          <cell r="H22" t="str">
            <v>Estandarización de la Atención a Usuarios del Servicio Judicial mediante la optimización de los procesos, canales y espacios de atención a usuarios para asegurar un servicio oportuno y eficiente.
Este proyecto impacta el Servicio Judicial de manera integral al unificar bajo un único modelo de atención al usuario a todas las dependencias del Poder Judicial. Con el mismo se pretende realizar el levantamiento de los procesos de atención, la documentación del modelo de atención integral centrado en el usuario.</v>
          </cell>
          <cell r="I22" t="str">
            <v xml:space="preserve">Mejorar la experiencia del usuario del servicio judicial en sus distintos canales de atención.
</v>
          </cell>
          <cell r="J22" t="str">
            <v xml:space="preserve">
1. Informe de metodología de levantamiento de información y resultados consultas de mesas de trabajo eleaborado.
2. Manuales, flujos e instructivos de los procesos de Atención a Usuarios elaborados.
3. Catálogo de Servicios a usuarios externos del Poder Judicial elaborado.
4. Informe del Modelo de Atención a Usuarios del Poder Judicial (versión 1).
5. Estructura funcional para gobernanza del Modelo de Atención a Usuarios del Poder Judicial diseñada.
</v>
          </cell>
          <cell r="K22" t="str">
            <v>Nuevo</v>
          </cell>
          <cell r="L22" t="str">
            <v>Proyecto</v>
          </cell>
          <cell r="M22" t="str">
            <v>Operaciones del Servicio Judicial</v>
          </cell>
          <cell r="N22">
            <v>120000</v>
          </cell>
        </row>
        <row r="23">
          <cell r="D23" t="str">
            <v>Optimización del los Servicios de Citaciones y Notificaciones.</v>
          </cell>
          <cell r="E23" t="str">
            <v>22-AGSJ-04</v>
          </cell>
          <cell r="F23" t="str">
            <v>P47.Servicio del centro de citaciones y notificaciones</v>
          </cell>
          <cell r="G23" t="str">
            <v>P49,P45</v>
          </cell>
          <cell r="H23" t="str">
            <v>Revisión, optimización y aprobación  de los procesos, manuales, flujos protocolos y herramientas que faciliten la labor de los centros de citaciones y notificaciones (CCN) atados al expediente digital y registro de usuarios.
Esto requerirá: eficientizar los procesos del Centro de Citaciones y Notificaciones utilizando medios digitales e identificando temas legislativos que  requieran ser modificados, el rediseño sistema Citaciones y Notificaciones y su implementación en todos los Centros, la habilitación del Casillero Judicial Electrónico, diseñar e implementar el servicio de citaciones telemáticas a través del Centro de llamadas salientes y la expansión del Sub Centro de Comisiones Rogatorias a Santiago.</v>
          </cell>
          <cell r="I23" t="str">
            <v>Aumentar la capacidad de respuesta y canales de los servicios citaciones y notificaciones a nivel nacional.</v>
          </cell>
          <cell r="J23" t="str">
            <v>1. Manual de Procedimientos y Protocolos del modelo de operaciones para  citaciones y notificaciones aprobado por el Consejo del Poder Judicial.
2.  Módulo de Citaciones y Notificaciones rediseñado, implementado e interconectado al sistema de llamadas del Centro de Contacto (en su versión 2.0) en todos los CCN.
3. Procedimiento y protocolo de llamadas salientes para citaciones elaborado. 
5.Sub Centro de Comisiones Rogatorias de Santiago habilitado.</v>
          </cell>
          <cell r="K23" t="str">
            <v>Nuevo</v>
          </cell>
          <cell r="L23" t="str">
            <v>Iniciativa</v>
          </cell>
          <cell r="M23" t="str">
            <v>Operaciones del Servicio Judicial</v>
          </cell>
          <cell r="N23">
            <v>920000</v>
          </cell>
        </row>
        <row r="24">
          <cell r="D24" t="str">
            <v>Implementación de Mensajería Instantánea en línea (Chat) para usuarios externos.</v>
          </cell>
          <cell r="E24" t="str">
            <v>22-AGSJ-05</v>
          </cell>
          <cell r="F24" t="str">
            <v>P44. Modelo de atención al usuario multicanal</v>
          </cell>
          <cell r="G24"/>
          <cell r="H24" t="str">
            <v>Creación de un chat en línea administrado por el Centro de Contacto Multicanal del Poder Judicial, que permita a los usuarios acceso a informaciones y consultas del Poder Judicial. Adicionalmente se incluirá el servicio de información y orientación para procesos de mediación y se fortalecerán los mecanismos de autenticación de los usuarios al momento de requerir un servicio al Call Center.</v>
          </cell>
          <cell r="I24" t="str">
            <v>Facilitar a los usuarios el acceso a informaciones y consultas de servicios del Poder Judicial, a través de chat en línea.</v>
          </cell>
          <cell r="J24" t="str">
            <v>1. Canal de chat implementado.
2. Servicio de de chat divulgado a la población.
2. Procedimientos del canal de chat elaborados y  aprobados.
3. Equipo humano del canal de chat capacitado con los recursos para la labor.
4.Unidad de correo y chat integrado al software Vicidial.</v>
          </cell>
          <cell r="K24" t="str">
            <v>Nuevo</v>
          </cell>
          <cell r="L24" t="str">
            <v>proyecto</v>
          </cell>
          <cell r="M24" t="str">
            <v>Operaciones del Servicio Judicial</v>
          </cell>
          <cell r="N24">
            <v>200000</v>
          </cell>
        </row>
        <row r="25">
          <cell r="D25" t="str">
            <v>Desarrollo e implementación del Directorio Virtual de tribunales y dependencias a nivel nacional.</v>
          </cell>
          <cell r="E25" t="str">
            <v>22-AGSJ-06</v>
          </cell>
          <cell r="F25" t="str">
            <v>P29. Directorio de las sedes del Poder Judicial a nivel nacional</v>
          </cell>
          <cell r="G25"/>
          <cell r="H25" t="str">
            <v>Se creará un perfil por cada tribunal del Poder Judicial, con toda la información relevante actualizada de forma digital y en tiempo real, disponible para que los usuarios puedan contar con información precisa y al día de la ubicación geolocalizada del tribunal, teléfono, tribunales, centros de servicios presencial y  demás dependencias del Poder Judicial que componen la sede, jueces asignados y sus diferentes salas.
Promueve facilidad de acceso a las informaciones de todas las sedes, tanto de forma física como telefónica y virtual. Se podrá obtener la información del tribunal directamente geolocalizada lo que permitirá utilizar aplicaciones para llegar a las direcciones de los mismos y el usuario en cualquier momento podrá tener a mano información al día de los jueces y todas las vías de acceso para cada sede, incrementando la facilidad de acceso a los servicios por cualquier vía que el usuario la requiera y consolidado en un mismo lugar.</v>
          </cell>
          <cell r="I25" t="str">
            <v xml:space="preserve">Facilitar el acceso a las informaciones relativas al contacto, ubicación, horarios de servicio de los tribunales y dependencias del Poder Judicial en las distintas sedes a nivel nacional.
</v>
          </cell>
          <cell r="J25" t="str">
            <v>1. Directorio de tribunales virtual, actualizado y con cada sede geolocalizada y con su dirección actualizada, incluyendo información sobre todas las vías de contacto y tramitación para el tribunal o sala correspondiente.
2. Procedimiento de actualización de directorio de tribunales elaborado.</v>
          </cell>
          <cell r="K25" t="str">
            <v>Nuevo</v>
          </cell>
          <cell r="L25" t="str">
            <v>Iniciativa</v>
          </cell>
          <cell r="M25" t="str">
            <v>Operaciones del Servicio Judicial</v>
          </cell>
          <cell r="N25">
            <v>0</v>
          </cell>
        </row>
        <row r="26">
          <cell r="D26" t="str">
            <v>Programa para la Optimización de la materia Penal.</v>
          </cell>
          <cell r="E26" t="str">
            <v>22-AGSJ-07</v>
          </cell>
          <cell r="F26" t="str">
            <v>P89. Sistema de gestión de calidad de administración de justicia.</v>
          </cell>
          <cell r="G26" t="str">
            <v>P24,P25,P37,P38,P39,P40,P41,P42,P43,P44,P45,P47,P48,P49,P50,P53,P54,P56,P57,P61,P84</v>
          </cell>
          <cell r="H26" t="str">
            <v xml:space="preserve">Rediseño del modelo operacional de los tribunales de la materia Penal, sus unidades y procesos de apoyo. Se busca garantizar que los tiempos de entrega del servicio de justicia estén acordes a las regulaciones pertinentes y que sean optimizados los mismos en la medida de lo posible, aplicando mejoras de estandarización  que permitan aumentar la eficiencia de la jurisdicción. En ese sentido, implica la identificación, análisis y diseño de los flujos de actividades necesarios para la atención de los casos y solicitudes, con la participación de los actores de los tribunales.
</v>
          </cell>
          <cell r="I26" t="str">
            <v xml:space="preserve">
Optimizar los procesos operacionales de los tribunales en materia penal, desde el inicio de los casos hasta el cumplimiento de los diferentes tipos de penas.</v>
          </cell>
          <cell r="J26" t="str">
            <v xml:space="preserve">
1. Documento de visión del Modelo Operativo Servicio Judicial Tribunales para la Jurisdicción Penal 
2. Matriz de asuntos y requisitos elaborada para la materia Penal
3. Diseño del Modelo Operativo del Servicio Judicial de Tribunales
4. Requerimientos funcionales y técnicos documentados y validados para diseñar y desarrollar el sistema de informático de gestión de casos (Historias de usuario).
5. Formatos de estandarización elaborados para documentos emitidos por los tribunales y comunicaciones a usuarios.
6.Piloto del Sistema de Gestión de Casos implementado en 3 sedes, con las modificaciones solicitadas para la materia penal.
7. Definición de cambios al marco regulatorio aplicable
8. Realización de Diagnóstico  situación actual y benchmark de mejores prácticas en la región
9. Definición de KPI y tableros de control</v>
          </cell>
          <cell r="K26" t="str">
            <v>Nuevo</v>
          </cell>
          <cell r="L26" t="str">
            <v>Programa</v>
          </cell>
          <cell r="M26" t="str">
            <v>Operaciones del Servicio Judicial</v>
          </cell>
          <cell r="N26"/>
        </row>
        <row r="27">
          <cell r="D27" t="str">
            <v>Equipamiento Tecnológico Tribunales - Adquisición y Distribución de Equipos de Escritorio para la Mejora de la Infraestructura Tecnológica.</v>
          </cell>
          <cell r="E27" t="str">
            <v>22-DTI-01</v>
          </cell>
          <cell r="F27" t="str">
            <v>P16. Adecuación Edilicia a Nivel Nacional para Mejorar el Servicio en las Sedes Judiciales</v>
          </cell>
          <cell r="G27" t="str">
            <v>P60</v>
          </cell>
          <cell r="H27" t="str">
            <v>Renovar el parque actual con equipos de cómputos compactos, potentes y que aumenten la productividad de los Servidores Judiciales.
Proporcionar a los Servidores Judiciales de computadoras portátiles, que les permita tener movilidad laboral y poder cubrir la planificación de personal según la política de teletrabajo del Poder Judicial.</v>
          </cell>
          <cell r="I27" t="str">
            <v>Proporcionar al Poder Judicial los equipos tecnológicos que permitan agilizar los procesos con miras a la nueva visión estratégica institucional.</v>
          </cell>
          <cell r="J27" t="str">
            <v xml:space="preserve">Distribución de los Equipos en las Sedes Judiciales: 
1.Suprema Corte de Justicia
2. PJ de las Cortes D.N
 3. PJ Ciudad Nueva
4. Asuntos de Familia
5. PJ Santo Domingo Oeste
6. PJ de la Jurisdicción Penal Sto.Dgo. Este
7. PJ de Santiago
8. PJ de San Francisco de Macorís (Duarte)
9. PJ de San Pedro de Macorís
10. PJ de San Cristóbal
11. PJ de Barahona
12. PJ de San Juan de la Maguana
13. PJ de Montecristi
14. PJ de Puerto Plata
</v>
          </cell>
          <cell r="K27" t="str">
            <v>Nuevo</v>
          </cell>
          <cell r="L27" t="str">
            <v>Iniciativa</v>
          </cell>
          <cell r="M27" t="str">
            <v>Herramientas y Soluciones TIC</v>
          </cell>
          <cell r="N27">
            <v>25725000</v>
          </cell>
        </row>
        <row r="28">
          <cell r="D28" t="str">
            <v xml:space="preserve">Optimización del modelo operativo del servicio judicial en tribunales y diseño y desarrollo del Sistema de Gestión de Casos para las materias: Administrativa, Inmobiliaria y Laboral.  </v>
          </cell>
          <cell r="E28" t="str">
            <v>22-DTI-02A</v>
          </cell>
          <cell r="F28" t="str">
            <v>P37. Sistema de Número Único de Expedientes</v>
          </cell>
          <cell r="G28" t="str">
            <v>P24,P25,P37,P38,P39,P40,P41,P42,P43,P44,P45,P47,P48,P49,P50,P54,P56,P57,P61,P84</v>
          </cell>
          <cell r="H28" t="str">
            <v>Diseño de un modelo operacional de los tribunales y sus unidades de apoyo que represente un sistema integrado de gestión de los procesos operacionales permitiendo estandarizar y aumentar la eficiencia en la prestación de servicios. En ese sentido, implica la identificación, análisis y diseño de los flujos de actividades necesarios para la atención de los casos y solicitudes, con la participación de los actores de los tribunales.
Se entiende por Procesos Operacionales aquellos que manejan la logística, tramitación, registro y almacenamientos de los documentos, solicitudes y expedientes en los tribunales.
Este proyecto tiene como alcance el desarrollo de las jurisdicciones Administrativa, Inmobiliaria, Trabajo y Penal, con el propósito de aprovechar sus características individuales y compartidas para facilitar el diagnóstico y diseño del modelo operativo optimizado. Esto será realizado en tribunales de Primera Instancia, Corte de Apelación, Suprema Corte de Justicia y finalizando con la operación en los Juzgados de Paz. En 2022 se contempla el diseño de 3 de estas materia.
Diseño, Desarrollo e Implementación de nuevas materias y funcionalidades conforme al marco jurídico para dotar a los tribunales una única herramienta para la gestión de expedientes judiciales que abarque las materias Administrativa, Inmobiliaria, Penal y Laboral.</v>
          </cell>
          <cell r="I28" t="str">
            <v xml:space="preserve">
Optimizar los procesos operacionales de los tribunales.
Digitalizar y automatizar los procesos jurisdiccionales de las materias de los tribunales del Poder Judicial.</v>
          </cell>
          <cell r="J28" t="str">
            <v xml:space="preserve">
1. Documento de visión del Modelo Operativo Servicio Judicial Tribunales para 3 jurisdicciones. (Administrativo, Inmobiliaria, Trabajo y Penal y NNA Penal	
2. Matriz de asuntos y requisitos elaborada para las 3 jurisdicciones (Competencia de atribución de los tribunales).	
3. Diseño del Modelo Operativo del Servicio Judicial de Tribunales definido para las 3 jurisdicciones.
4. Requerimientos funcionales y técnicos documentados y validados para diseñar y desarrollar el sistema de informático de gestión de casos (Historias de usuario).
5. Requerimientos para actualizar perfiles y estructura organizacional del servicio Judicial elaborados.
6. Formatos de estandarización elaborados para documentos emitidos por los tribunales y comunicaciones a usuarios.
7.Sistema de Gestión de Casos implementado en las materias: Administrativa, Inmobiliaria, Penal y Laboral.
</v>
          </cell>
          <cell r="K28" t="str">
            <v>21-DPD-01A</v>
          </cell>
          <cell r="L28" t="str">
            <v>Iniciativa</v>
          </cell>
          <cell r="M28" t="str">
            <v>Herramientas y Soluciones TIC</v>
          </cell>
          <cell r="N28">
            <v>5000000</v>
          </cell>
        </row>
        <row r="29">
          <cell r="D29" t="str">
            <v>Fortalecimiento Servicios TIC - Implementación de Redes Inalámbricas Seguras.</v>
          </cell>
          <cell r="E29" t="str">
            <v>22-DTI-03</v>
          </cell>
          <cell r="F29" t="str">
            <v>P16. Adecuación Edilicia a Nivel Nacional para Mejorar el Servicio en las Sedes Judiciales</v>
          </cell>
          <cell r="G29" t="str">
            <v>P27</v>
          </cell>
          <cell r="H29" t="str">
            <v>Implementar soluciones  de  movilidad  y  Wifi    convergente  en  las  principales  Sedes  Judiciales  para mejorar el trabajo y operaciones de los tribunales. Las Sedes son: la Vega, Santo Domingo, Distrito Nacional, La  Romana, Higüey, San  Francisco  de Macorís,  Montecristi,  Santiago, Espaillat,  San Francisco de Macorís, San Juan, Barahona, Puerto Plata y Bonao</v>
          </cell>
          <cell r="I29" t="str">
            <v>Adquirir e Implementar Soluciones de Redes Inalámbricas Wifi de última generación en las Sedes y Tribunales del Poder Judicial, que permitan la movilidad segura para las operaciones, servicios jurisdiccionales y administrativos del Poder Judicial</v>
          </cell>
          <cell r="J29" t="str">
            <v>14 Sedes Judiciales con facilidades de redes Wifi seguras a los fines de garantizar la movidas y acceso a los Servicios Administrativos y Judiciales.</v>
          </cell>
          <cell r="K29" t="str">
            <v>Nuevo</v>
          </cell>
          <cell r="L29" t="str">
            <v>Iniciativa</v>
          </cell>
          <cell r="M29" t="str">
            <v>Herramientas y Soluciones TIC</v>
          </cell>
          <cell r="N29">
            <v>7750000</v>
          </cell>
        </row>
        <row r="30">
          <cell r="D30" t="str">
            <v>Fortalecimiento Servicios TIC - Certificación de Normativas TICs Estatales.</v>
          </cell>
          <cell r="E30" t="str">
            <v>22-DTI-04</v>
          </cell>
          <cell r="F30" t="str">
            <v>P89. Sistema de Gestión de Calidad de Administración de Justicia.</v>
          </cell>
          <cell r="G30"/>
          <cell r="H30" t="str">
            <v>El alcance de este proyecto es estandarizar y certificar en las Normativas del Estado Dominicano: los Portales , Redes Sociales y Servicios Digitales mediante los Datos Abiertos, Seguros y Accesibles</v>
          </cell>
          <cell r="I30" t="str">
            <v>Lograr la  estandarización de los Portales , Redes Sociales y el acceso a servicios digitales de la personas accesibles mediante las normativas estatales.</v>
          </cell>
          <cell r="J30" t="str">
            <v xml:space="preserve">1.Certificación para el Desarrollo y Gestión de los  Portales Web y la Transparencia  (NORTIC A2
2.Certificación de Datos Abiertos (NORTIC A3)
3.Certificación sobre Accesibilidad Web (NORTIC B2)
4.Certificación para la Gestión de las Redes Sociales (NORTIC  E1)
</v>
          </cell>
          <cell r="K30" t="str">
            <v>Nuevo</v>
          </cell>
          <cell r="L30" t="str">
            <v>Proyecto</v>
          </cell>
          <cell r="M30" t="str">
            <v>Transparencia y Calidad</v>
          </cell>
          <cell r="N30"/>
        </row>
        <row r="31">
          <cell r="D31" t="str">
            <v>Implementación del Sistema de Gestión de Calidad, basada en la Norma ISO 9001:2015.</v>
          </cell>
          <cell r="E31" t="str">
            <v>22-DPD-01A</v>
          </cell>
          <cell r="F31" t="str">
            <v>P89. Sistema de gestión de calidad de administración de justicia.</v>
          </cell>
          <cell r="G31"/>
          <cell r="H31" t="str">
            <v>La implementación del Sistema de Gestión de Calidad pretende impulsar un cambio cultural en el Poder Judicial que favorezca el liderazgo de las Direcciones y Alta Gerencia en la gestión de la calidad asegurando de manera consistente la mejora del desempeño y la eficacia en las operaciones del Poder Judicial.
Se requiere que el monitoreo, el mantenimiento y la mejora continua de la calidad y su evaluación sean vistas como una responsabilidad profesional y que formen parte de las actividades habituales de todos los Jueces, Juezas y Servidores Judiciales, de manera que se incremente el cumplimiento de los requisitos del servicio y por consiguiente incremente la satisfacción de los usuarios/as.</v>
          </cell>
          <cell r="I31" t="str">
            <v>Incrementar la satisfacción de los usuarios/as tanto externos como internos, asi como asegurar el cumplimiento de los objetivos de las operaciones del Poder Judicial mediante la optimización y mejora de los procesos estratégicos, de apoyo y misionales de la Institución.</v>
          </cell>
          <cell r="J31" t="str">
            <v>Entregables actuales 2022: 
1- Informe de Evaluación del Contexto de la Organización actualizado.
2-Matriz de objetivos del Sistema de Gestión de Calidad(SGC) aprobado.
3-Matriz Plan de Comunicación elaborada.
4-Matriz Plan de Capacitación en temas del SGC elaborada.
5-Matriz de Indicadores Claves de Gestión (KPI) de los procesos del SGC elaborada.
6-Matriz de riesgo de los procesos del alcance del SGC elaborado.
7-Manual de Calidad aprobado.
8-Programa de Auditoría 2022 elaborado y ejecutado.
9-Plan de Acción Correctiva de Hallazgos de la Auditoría Interna Nov.2021 elaborado y ejecutado
10-Informe de Revisión del desempeño del SGC, por la Dirección elaborado.
11- Informes de Auditorías de Procesos del alcance del SGC elaborado.
12- Procesos del alcance del SGC certificados por la norma ISO 9001:2015.</v>
          </cell>
          <cell r="K31" t="str">
            <v>21-DPD-03</v>
          </cell>
          <cell r="L31" t="str">
            <v>Proyecto</v>
          </cell>
          <cell r="M31" t="str">
            <v>Transparencia y Calidad</v>
          </cell>
          <cell r="N31">
            <v>4800000</v>
          </cell>
        </row>
        <row r="32">
          <cell r="D32" t="str">
            <v>Evaluación y Actualización del Plan Estratégico Institucional 2020-2024 (Gestión de la Estrategia).</v>
          </cell>
          <cell r="E32" t="str">
            <v>22-DPD-02</v>
          </cell>
          <cell r="F32" t="str">
            <v>P84. Programa de fortalecimiento de rendición de cuentas periódica.</v>
          </cell>
          <cell r="G32"/>
          <cell r="H32" t="str">
            <v>Evaluar los avances obtenidos en la administración de justicia con el cumplimiento de los Objetivos y los Resultados que fueron formulados en el Plan Estratégico Institucional del Poder Judicial para el quinquenio 2020-2024.</v>
          </cell>
          <cell r="I32" t="str">
            <v>Identificar las principales lecciones aprendidas y formular las recomendaciones para la actualización y o ajustes del Plan Estratégico actual y tendentes a mejorar en lo adelante la gestión de futuros planes estratégicos.</v>
          </cell>
          <cell r="J32" t="str">
            <v>1. Informe de la Evaluación del Plan Estratégico Institucional 2020-2024 elaborado.
2. Plan Estratégico 2020-2024 actualizado.</v>
          </cell>
          <cell r="K32" t="str">
            <v>Nuevo</v>
          </cell>
          <cell r="L32" t="str">
            <v>Iniciativa</v>
          </cell>
          <cell r="M32" t="str">
            <v>Fortalecimiento Institucional</v>
          </cell>
          <cell r="N32">
            <v>1500000</v>
          </cell>
        </row>
        <row r="33">
          <cell r="D33" t="str">
            <v xml:space="preserve">Implementación del Sistema Automatizado de Planificación Institucional. </v>
          </cell>
          <cell r="E33" t="str">
            <v>22-DPD-03A</v>
          </cell>
          <cell r="F33" t="str">
            <v>P89. Sistema de gestión de calidad de administración de justicia.</v>
          </cell>
          <cell r="G33"/>
          <cell r="H33" t="str">
            <v>La implementación de un Sistema automatizado que permita manejar la distribución de todos los productos del Plan Estratágico Institucional, la Planificación Operativa Anual y el Plan Anual de Compras de forma sistemática .</v>
          </cell>
          <cell r="I33" t="str">
            <v>Acelerar los tiempos de formulación de los Planes Operativos Anuales y el Plan Anual de Compras, así como también tener una base de datos para poder analizar y priorizar proyectos y presupuesto. Permitirá que un enlace en cada área complete su información del POA y podremos manejar la producción institucional completa y su seguimiento trimestral.</v>
          </cell>
          <cell r="J33" t="str">
            <v>1- Personal de enlaces de todas las áreas capacitado.
2-Carga de información realizada.
3- Pruebas y puesta en marcha ejecutadas.</v>
          </cell>
          <cell r="K33" t="str">
            <v>21-DPD-02</v>
          </cell>
          <cell r="L33" t="str">
            <v>Proyecto</v>
          </cell>
          <cell r="M33" t="str">
            <v>Fortalecimiento Institucional</v>
          </cell>
          <cell r="N33"/>
        </row>
        <row r="34">
          <cell r="D34" t="str">
            <v>Implementación de Microsoft Project Web y Online.</v>
          </cell>
          <cell r="E34" t="str">
            <v>22-DP-01</v>
          </cell>
          <cell r="F34" t="str">
            <v>P84. Programa de fortalecimiento de rendición de cuentas periódica.</v>
          </cell>
          <cell r="G34"/>
          <cell r="H34" t="str">
            <v>Realizar la adquisición, implementación y configuración de la herramienta informática Microsoft Project Online y Web para la gestión de proyectos del Poder Judicial. Incluye la adquisición de una aplicación de integración de Project Online con Microsoft Planner y la adquisición de 80 licencias de usuario. 
La herramienta integrada a Office 365 permitirá controlar de manera centralizada el portafolio de proyectos de las diferentes dependencias, gestión de la demanda, gestión de recursos, flujos de aprobación de documentos de proyectos, capturar datos estadísticos de la gestión de los proyectos, creación de tableros de mando, indicadores de seguimiento y reportería a nivel de portafolio o proyecto.</v>
          </cell>
          <cell r="I34" t="str">
            <v>Facilitar el control del portafolio de proyectos de las diferentes dependencias del Poder Judicial de manera centralizada.</v>
          </cell>
          <cell r="J34" t="str">
            <v>Project Online configurado según requerimientos del Poder Judicial y puesto en funcionamiento.</v>
          </cell>
          <cell r="K34" t="str">
            <v>Nuevo</v>
          </cell>
          <cell r="L34" t="str">
            <v>Proyecto</v>
          </cell>
          <cell r="M34" t="str">
            <v>Fortalecimiento Institucional</v>
          </cell>
          <cell r="N34">
            <v>2670000</v>
          </cell>
        </row>
        <row r="35">
          <cell r="D35" t="str">
            <v>Propuesta de normativa disciplinaria.</v>
          </cell>
          <cell r="E35" t="str">
            <v>22-INSP-01A</v>
          </cell>
          <cell r="F35" t="str">
            <v>P86. Plan de fortalecimiento del sistema de integridad institucional.</v>
          </cell>
          <cell r="G35" t="str">
            <v>P79</v>
          </cell>
          <cell r="H35" t="str">
            <v>Diseñar e implementar una estrategia orientada a evitar la ocurrencia de conductas no íntegras</v>
          </cell>
          <cell r="I35" t="str">
            <v xml:space="preserve">Minimizar la ocurrencia de conductas no íntegras de las personas que prestan servicios en el Poder Judicial. </v>
          </cell>
          <cell r="J35" t="str">
            <v>1. Propuesta del código disciplinario único aprobado y difundido. 
2. Resolución 22/2018 sobre reglamento aplicable a servidores(as) judiciales administrativos(as) elaborado por la Comisión revisora modificada, aprobada y difundida. 
3. Resolución 17/2016 que establece el Manual de Procedimientos de Inspectoría General del Consejo del Poder Judicial modificada, aprobada y difundida. 
4. Informe de implementación del Plan de Prevención y Sanción de las Conductas No Íntegras elaborado.
5. Personal de Inspectoría General del Consejo del Poder Judicial capacitados para la implementación del Plan de Prevención y Sanción de las Conductas No Íntegras.
6. Plan de Prevención y Sanción de las Conductas No Íntegras difundido a usuarios internos y externos.</v>
          </cell>
          <cell r="K35" t="str">
            <v>21-INSP-01A</v>
          </cell>
          <cell r="L35" t="str">
            <v>Iniciativa</v>
          </cell>
          <cell r="M35" t="str">
            <v>Transparencia y Calidad</v>
          </cell>
          <cell r="N35">
            <v>450000</v>
          </cell>
        </row>
        <row r="36">
          <cell r="D36" t="str">
            <v>Creación e Implementación de la Estrategia de Comunicación Institucional.</v>
          </cell>
          <cell r="E36" t="str">
            <v>22-DCI-01A</v>
          </cell>
          <cell r="F36" t="str">
            <v>P81. Estrategia de acercamiento de los ciudadanos a la administración de la justicia y de los jueces a las comunidades.</v>
          </cell>
          <cell r="G36"/>
          <cell r="H36" t="str">
            <v xml:space="preserve">La Estrategia de Comunicación Institucional definirá las acciones para comunicar de manera efectiva y de relacionamiento con los públicos de interés.  Este Proyecto contemplara el uso de las redes sociales y los medios masivos (radios, televisión, prensa) como instrumento de relacionamiento con el público de interés del Poder Judicial. </v>
          </cell>
          <cell r="I36" t="str">
            <v>Mejorar la relación del Poder Judicial con la sociedad ofreciendo información oportuna y acercando la institución a los diferentes sectores sociales.</v>
          </cell>
          <cell r="J36" t="str">
            <v>1. Documento de Política de Comunicación Institucional elaborado.
2.Programa de capacitación en vocería diseñado e implementado.
3. Programa de capacitación a  periodistas que cubren la fuente Judicial rediseñado e implementado.</v>
          </cell>
          <cell r="K36" t="str">
            <v>21-DCI-01A</v>
          </cell>
          <cell r="L36" t="str">
            <v>Iniciativa</v>
          </cell>
          <cell r="M36" t="str">
            <v>Fortalecimiento Institucional</v>
          </cell>
          <cell r="N36">
            <v>2498000</v>
          </cell>
        </row>
        <row r="37">
          <cell r="D37" t="str">
            <v xml:space="preserve">Justicia y Sociedad. </v>
          </cell>
          <cell r="E37" t="str">
            <v>22-DCU-01A</v>
          </cell>
          <cell r="F37" t="str">
            <v>P81. Estrategia de acercamiento de los ciudadanos a la administración de la justicia y de los jueces a las comunidades.</v>
          </cell>
          <cell r="G37"/>
          <cell r="H37" t="str">
            <v xml:space="preserve">Implementación de la nueva identidad institucional desarrollada en todos los tribunales, edificaciones y canales de comunicación del Poder Judicial, la Escuela Nacional de la Judicatura y el Registro Inmobiliario.
Con esto se busca que a través de una comunicación efectiva se pueda acompañar a la ciudadanía en el entendimiento de las funciones administrativas y jurisdiccionales del Poder Judicial. Persigue, además posicionar al Poder Judicial frente a la sociedad en general como una entidad comprometida con la transformación, con ser accesible, abierta al dialogo, transparente y eficiente.
</v>
          </cell>
          <cell r="I37" t="str">
            <v>Posicionar al Poder Judicial como una institución comprometida con sus valores, misión y visión institucional.</v>
          </cell>
          <cell r="J37" t="str">
            <v>1 Capacitaciones
- Hasta 6 capacitaciones con informe de capacitación en formato PDF
2 Gestión del Cambio
- Doc. 4: Plan de acción 2021-2022 + Plan de formación​
- Doc. 5: Resultados parciales y resultados finales + recomendaciones
3 Marca Interna
- Manual de comunicación ​
- Programa de Brand Champions​
4. Aplicación de marca en material clave
-Manual de aplicación de marca en impresiones
5 Comunicación digital
Guía de uso de marca en medios digitales
Artes de piezas
6. HUB de portales web
- Manual con políticas de integración de páginas web elaborado y difundido.
7 Lanzamiento interno​
Documento del plan de lanzamiento​
8 Campaña de posicionamiento y sostenimiento externo​
Documento PDF que incluye estrategia, concepto creativo​ y desarrollo de piezas
Resultados test de evaluación de campaña​
9 Entorno​
Guía de entorno y capítulos anexos para cada uno de los 4 prototipos
10 Reporte de acompañamiento Brand Guardianas
Documento en PDF con logros obtenidos</v>
          </cell>
          <cell r="K37" t="str">
            <v>21-DCI-03</v>
          </cell>
          <cell r="L37" t="str">
            <v>Proyecto</v>
          </cell>
          <cell r="M37" t="str">
            <v>Fortalecimiento Institucional</v>
          </cell>
          <cell r="N37">
            <v>3600000</v>
          </cell>
        </row>
        <row r="38">
          <cell r="D38" t="str">
            <v>Elaboración de la Política de Participación Ciudadana.</v>
          </cell>
          <cell r="E38" t="str">
            <v>22-DCU-02A</v>
          </cell>
          <cell r="F38" t="str">
            <v>P81. Estrategia de acercamiento de los ciudadanos a la administración de la justicia y de los jueces a las comunidades.</v>
          </cell>
          <cell r="G38"/>
          <cell r="H38" t="str">
            <v>Consiste en el diseño e implementación de un modelo para la gestión eficiente de la participación ciudadana en todas las fases de los procesos en el ámbito judicial, a través de la creación de una política de participación ciudadana y jornadas de sensibilización en estos temas, desarrollando programas de charlas/talleres de concientización, así como la implementación de mecanismos que faciliten el acceso y conocimiento de los derechos de todas y todos.</v>
          </cell>
          <cell r="I38" t="str">
            <v>Desarrollar un modelo para la inclusión de la participación ciudadana en los procesos, acciones y servicios de la Administración justicia dominicana a nivel nacional.</v>
          </cell>
          <cell r="J38" t="str">
            <v>1. Política de Participación Ciudadana elaborada y divulgada.
2. Documento de Caja de Herramientas elaborado y socializado.
3. Programa de formación y capacitación a nivel interno de la institución diseñado y ejecutado.
4. Programa de participación de la ciudadanía diseñado y realizada una primera actividad de puesta en marcha.</v>
          </cell>
          <cell r="K38" t="str">
            <v>21-DAPP-03</v>
          </cell>
          <cell r="L38" t="str">
            <v>Iniciativa</v>
          </cell>
          <cell r="M38" t="str">
            <v>Transparencia y Calidad</v>
          </cell>
          <cell r="N38">
            <v>300000</v>
          </cell>
        </row>
        <row r="39">
          <cell r="D39"/>
          <cell r="E39"/>
          <cell r="K39"/>
          <cell r="L39"/>
          <cell r="M39"/>
          <cell r="N39"/>
        </row>
        <row r="40">
          <cell r="D40"/>
          <cell r="E40"/>
          <cell r="K40"/>
          <cell r="L40"/>
          <cell r="M40"/>
          <cell r="N40"/>
        </row>
        <row r="41">
          <cell r="D41"/>
          <cell r="E41"/>
          <cell r="K41"/>
          <cell r="L41"/>
          <cell r="M41"/>
          <cell r="N41"/>
        </row>
        <row r="42">
          <cell r="E42"/>
          <cell r="G42"/>
          <cell r="K42"/>
          <cell r="L42"/>
          <cell r="M42"/>
          <cell r="N42"/>
        </row>
        <row r="43">
          <cell r="E43"/>
          <cell r="G43"/>
          <cell r="K43"/>
          <cell r="L43"/>
          <cell r="M43"/>
          <cell r="N43"/>
        </row>
      </sheetData>
      <sheetData sheetId="5"/>
      <sheetData sheetId="6">
        <row r="10">
          <cell r="F10">
            <v>1223892199</v>
          </cell>
        </row>
        <row r="11">
          <cell r="F11">
            <v>130706274</v>
          </cell>
        </row>
        <row r="12">
          <cell r="F12">
            <v>49000000</v>
          </cell>
        </row>
        <row r="13">
          <cell r="F13">
            <v>38475000</v>
          </cell>
        </row>
        <row r="14">
          <cell r="F14">
            <v>10000000</v>
          </cell>
        </row>
        <row r="15">
          <cell r="F15">
            <v>6300000</v>
          </cell>
        </row>
        <row r="16">
          <cell r="F16">
            <v>3900000</v>
          </cell>
        </row>
        <row r="17">
          <cell r="F17">
            <v>2670000</v>
          </cell>
        </row>
        <row r="18">
          <cell r="F18">
            <v>2250000</v>
          </cell>
        </row>
        <row r="19">
          <cell r="F19">
            <v>2498000</v>
          </cell>
        </row>
        <row r="20">
          <cell r="F20">
            <v>450000</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3D43B-DB10-41F2-BFB4-B40E7E8A1B58}">
  <sheetPr>
    <tabColor rgb="FF00B0F0"/>
  </sheetPr>
  <dimension ref="A1:L233"/>
  <sheetViews>
    <sheetView showGridLines="0" tabSelected="1" view="pageBreakPreview" topLeftCell="B100" zoomScale="68" zoomScaleNormal="87" zoomScaleSheetLayoutView="68" workbookViewId="0">
      <selection activeCell="E100" sqref="E100"/>
    </sheetView>
  </sheetViews>
  <sheetFormatPr baseColWidth="10" defaultColWidth="11" defaultRowHeight="14.5" x14ac:dyDescent="0.35"/>
  <cols>
    <col min="1" max="1" width="4.453125" style="49" hidden="1" customWidth="1"/>
    <col min="2" max="2" width="6.7265625" style="1" bestFit="1" customWidth="1"/>
    <col min="3" max="3" width="64" style="2" customWidth="1"/>
    <col min="4" max="4" width="21" style="3" customWidth="1"/>
    <col min="5" max="5" width="79" style="3" customWidth="1"/>
    <col min="6" max="6" width="25.453125" bestFit="1" customWidth="1"/>
    <col min="7" max="7" width="30" customWidth="1"/>
    <col min="8" max="8" width="25.453125" bestFit="1" customWidth="1"/>
    <col min="9" max="9" width="27.453125" style="4" customWidth="1"/>
  </cols>
  <sheetData>
    <row r="1" spans="1:12" ht="100.5" customHeight="1" x14ac:dyDescent="0.35">
      <c r="A1"/>
    </row>
    <row r="2" spans="1:12" s="6" customFormat="1" ht="24" customHeight="1" x14ac:dyDescent="0.6">
      <c r="A2" s="64" t="s">
        <v>0</v>
      </c>
      <c r="B2" s="64"/>
      <c r="C2" s="64"/>
      <c r="D2" s="64"/>
      <c r="E2" s="64"/>
      <c r="F2" s="64"/>
      <c r="G2" s="64"/>
      <c r="H2" s="64"/>
      <c r="I2" s="5"/>
    </row>
    <row r="3" spans="1:12" s="6" customFormat="1" ht="24" customHeight="1" x14ac:dyDescent="0.6">
      <c r="A3" s="64" t="s">
        <v>1</v>
      </c>
      <c r="B3" s="64"/>
      <c r="C3" s="64"/>
      <c r="D3" s="64"/>
      <c r="E3" s="64"/>
      <c r="F3" s="64"/>
      <c r="G3" s="64"/>
      <c r="H3" s="64"/>
      <c r="I3" s="5"/>
    </row>
    <row r="4" spans="1:12" s="6" customFormat="1" ht="24" customHeight="1" x14ac:dyDescent="0.6">
      <c r="A4" s="65" t="s">
        <v>2</v>
      </c>
      <c r="B4" s="65"/>
      <c r="C4" s="65"/>
      <c r="D4" s="65"/>
      <c r="E4" s="65"/>
      <c r="F4" s="65"/>
      <c r="G4" s="65"/>
      <c r="H4" s="65"/>
      <c r="I4" s="5"/>
    </row>
    <row r="5" spans="1:12" s="6" customFormat="1" ht="21" customHeight="1" x14ac:dyDescent="0.6">
      <c r="A5" s="65" t="s">
        <v>3</v>
      </c>
      <c r="B5" s="65"/>
      <c r="C5" s="65"/>
      <c r="D5" s="65"/>
      <c r="E5" s="65"/>
      <c r="F5" s="65"/>
      <c r="G5" s="65"/>
      <c r="H5" s="65"/>
      <c r="I5" s="5"/>
    </row>
    <row r="6" spans="1:12" ht="23.25" customHeight="1" x14ac:dyDescent="0.35">
      <c r="A6" s="66" t="s">
        <v>4</v>
      </c>
      <c r="B6" s="66"/>
      <c r="C6" s="66"/>
      <c r="D6" s="66"/>
      <c r="E6" s="66"/>
      <c r="F6" s="66"/>
      <c r="G6" s="66"/>
      <c r="H6" s="66"/>
    </row>
    <row r="7" spans="1:12" ht="20.25" customHeight="1" thickBot="1" x14ac:dyDescent="0.4">
      <c r="A7"/>
    </row>
    <row r="8" spans="1:12" ht="40.5" customHeight="1" x14ac:dyDescent="0.35">
      <c r="A8" s="67" t="s">
        <v>5</v>
      </c>
      <c r="B8" s="69" t="s">
        <v>6</v>
      </c>
      <c r="C8" s="70"/>
      <c r="D8" s="71" t="s">
        <v>7</v>
      </c>
      <c r="E8" s="73" t="s">
        <v>8</v>
      </c>
      <c r="F8" s="74" t="s">
        <v>9</v>
      </c>
      <c r="G8" s="74"/>
      <c r="H8" s="75"/>
    </row>
    <row r="9" spans="1:12" ht="21" x14ac:dyDescent="0.35">
      <c r="A9" s="68"/>
      <c r="B9" s="69"/>
      <c r="C9" s="70"/>
      <c r="D9" s="72"/>
      <c r="E9" s="73"/>
      <c r="F9" s="7" t="s">
        <v>10</v>
      </c>
      <c r="G9" s="8" t="s">
        <v>11</v>
      </c>
      <c r="H9" s="9" t="s">
        <v>12</v>
      </c>
    </row>
    <row r="10" spans="1:12" s="12" customFormat="1" ht="21" x14ac:dyDescent="0.5">
      <c r="A10" s="79" t="s">
        <v>13</v>
      </c>
      <c r="B10" s="79"/>
      <c r="C10" s="79"/>
      <c r="D10" s="79"/>
      <c r="E10" s="79"/>
      <c r="F10" s="10">
        <f>SUM(F11:F16)</f>
        <v>2250000</v>
      </c>
      <c r="G10" s="10">
        <f>SUM(G11:G16)</f>
        <v>0</v>
      </c>
      <c r="H10" s="10">
        <f>SUM(H11:H16)</f>
        <v>2250000</v>
      </c>
      <c r="I10" s="11">
        <f>H10-[1]Resumen!F18</f>
        <v>0</v>
      </c>
    </row>
    <row r="11" spans="1:12" s="13" customFormat="1" ht="21" x14ac:dyDescent="0.5">
      <c r="A11" s="77">
        <v>1</v>
      </c>
      <c r="B11" s="50" t="s">
        <v>14</v>
      </c>
      <c r="C11" s="52" t="s">
        <v>15</v>
      </c>
      <c r="D11" s="76" t="str">
        <f>VLOOKUP('Matriz POA'!E11,[1]BD!$D$8:$N$42,2,FALSE)</f>
        <v>22-DJI-01A</v>
      </c>
      <c r="E11" s="78" t="s">
        <v>16</v>
      </c>
      <c r="F11" s="80">
        <f>VLOOKUP('Matriz POA'!E11,[1]BD!$D$8:$N$42,11,FALSE)</f>
        <v>1450000</v>
      </c>
      <c r="G11" s="80"/>
      <c r="H11" s="76">
        <f>SUM(F11:G11)</f>
        <v>1450000</v>
      </c>
      <c r="I11" s="12"/>
    </row>
    <row r="12" spans="1:12" s="13" customFormat="1" ht="21" x14ac:dyDescent="0.5">
      <c r="A12" s="77"/>
      <c r="B12" s="50" t="s">
        <v>17</v>
      </c>
      <c r="C12" s="52" t="s">
        <v>18</v>
      </c>
      <c r="D12" s="76"/>
      <c r="E12" s="78"/>
      <c r="F12" s="80"/>
      <c r="G12" s="80"/>
      <c r="H12" s="76"/>
      <c r="I12" s="12"/>
    </row>
    <row r="13" spans="1:12" s="13" customFormat="1" ht="42" x14ac:dyDescent="0.5">
      <c r="A13" s="77"/>
      <c r="B13" s="50" t="s">
        <v>19</v>
      </c>
      <c r="C13" s="52" t="s">
        <v>20</v>
      </c>
      <c r="D13" s="76"/>
      <c r="E13" s="78"/>
      <c r="F13" s="80"/>
      <c r="G13" s="80"/>
      <c r="H13" s="76"/>
      <c r="I13" s="12"/>
    </row>
    <row r="14" spans="1:12" s="13" customFormat="1" ht="42" x14ac:dyDescent="0.5">
      <c r="A14" s="77">
        <v>2</v>
      </c>
      <c r="B14" s="14" t="s">
        <v>21</v>
      </c>
      <c r="C14" s="55" t="s">
        <v>22</v>
      </c>
      <c r="D14" s="76" t="str">
        <f>VLOOKUP('Matriz POA'!E14,[1]BD!$D$8:$N$42,2,FALSE)</f>
        <v>22-DJI-02</v>
      </c>
      <c r="E14" s="78" t="s">
        <v>23</v>
      </c>
      <c r="F14" s="76">
        <f>VLOOKUP('Matriz POA'!E14,[1]BD!$D$8:$N$42,11,FALSE)</f>
        <v>800000</v>
      </c>
      <c r="G14" s="76"/>
      <c r="H14" s="76">
        <f>SUM(F14:G14)</f>
        <v>800000</v>
      </c>
      <c r="I14" s="12"/>
      <c r="L14" s="15"/>
    </row>
    <row r="15" spans="1:12" s="13" customFormat="1" ht="42" x14ac:dyDescent="0.5">
      <c r="A15" s="77"/>
      <c r="B15" s="14" t="s">
        <v>24</v>
      </c>
      <c r="C15" s="55" t="s">
        <v>25</v>
      </c>
      <c r="D15" s="76"/>
      <c r="E15" s="78"/>
      <c r="F15" s="76"/>
      <c r="G15" s="76"/>
      <c r="H15" s="76"/>
      <c r="I15" s="12"/>
      <c r="L15" s="15"/>
    </row>
    <row r="16" spans="1:12" s="13" customFormat="1" ht="42" x14ac:dyDescent="0.5">
      <c r="A16" s="77">
        <v>3</v>
      </c>
      <c r="B16" s="50" t="s">
        <v>26</v>
      </c>
      <c r="C16" s="52" t="s">
        <v>27</v>
      </c>
      <c r="D16" s="76" t="str">
        <f>VLOOKUP('Matriz POA'!E16,[1]BD!$D$8:$N$42,2,FALSE)</f>
        <v>22-DJI-03</v>
      </c>
      <c r="E16" s="78" t="s">
        <v>28</v>
      </c>
      <c r="F16" s="76">
        <f>VLOOKUP('Matriz POA'!E16,[1]BD!$D$8:$N$42,11,FALSE)</f>
        <v>0</v>
      </c>
      <c r="G16" s="76"/>
      <c r="H16" s="76">
        <f>SUM(F16:G16)</f>
        <v>0</v>
      </c>
      <c r="I16" s="12"/>
    </row>
    <row r="17" spans="1:9" s="13" customFormat="1" ht="42" x14ac:dyDescent="0.5">
      <c r="A17" s="77"/>
      <c r="B17" s="50" t="s">
        <v>29</v>
      </c>
      <c r="C17" s="52" t="s">
        <v>30</v>
      </c>
      <c r="D17" s="76"/>
      <c r="E17" s="78"/>
      <c r="F17" s="76"/>
      <c r="G17" s="76"/>
      <c r="H17" s="76"/>
      <c r="I17" s="12"/>
    </row>
    <row r="18" spans="1:9" s="13" customFormat="1" ht="42" x14ac:dyDescent="0.5">
      <c r="A18" s="77"/>
      <c r="B18" s="50" t="s">
        <v>31</v>
      </c>
      <c r="C18" s="52" t="s">
        <v>32</v>
      </c>
      <c r="D18" s="76"/>
      <c r="E18" s="78"/>
      <c r="F18" s="76"/>
      <c r="G18" s="76"/>
      <c r="H18" s="76"/>
      <c r="I18" s="12"/>
    </row>
    <row r="19" spans="1:9" s="16" customFormat="1" ht="21" x14ac:dyDescent="0.5">
      <c r="A19" s="81" t="s">
        <v>33</v>
      </c>
      <c r="B19" s="81"/>
      <c r="C19" s="81"/>
      <c r="D19" s="81"/>
      <c r="E19" s="81"/>
      <c r="F19" s="10">
        <f>SUM(F20:F23)</f>
        <v>10000000</v>
      </c>
      <c r="G19" s="10">
        <f>SUM(G20:G23)</f>
        <v>0</v>
      </c>
      <c r="H19" s="10">
        <f>SUM(H20:H23)</f>
        <v>10000000</v>
      </c>
      <c r="I19" s="11">
        <f>H19-[1]Resumen!F14</f>
        <v>0</v>
      </c>
    </row>
    <row r="20" spans="1:9" s="16" customFormat="1" ht="63" x14ac:dyDescent="0.5">
      <c r="A20" s="77">
        <v>4</v>
      </c>
      <c r="B20" s="17" t="s">
        <v>34</v>
      </c>
      <c r="C20" s="18" t="s">
        <v>35</v>
      </c>
      <c r="D20" s="76" t="str">
        <f>VLOOKUP('Matriz POA'!E20,[1]BD!$D$8:$N$42,2,FALSE)</f>
        <v>22-DGH-01</v>
      </c>
      <c r="E20" s="82" t="s">
        <v>36</v>
      </c>
      <c r="F20" s="76">
        <f>VLOOKUP('Matriz POA'!E20,[1]BD!$D$8:$N$42,11,FALSE)</f>
        <v>0</v>
      </c>
      <c r="G20" s="83"/>
      <c r="H20" s="83">
        <f t="shared" ref="H20" si="0">SUM(F20:G20)</f>
        <v>0</v>
      </c>
      <c r="I20" s="12"/>
    </row>
    <row r="21" spans="1:9" s="16" customFormat="1" ht="42" x14ac:dyDescent="0.5">
      <c r="A21" s="77"/>
      <c r="B21" s="17" t="s">
        <v>37</v>
      </c>
      <c r="C21" s="18" t="s">
        <v>38</v>
      </c>
      <c r="D21" s="76"/>
      <c r="E21" s="82"/>
      <c r="F21" s="76"/>
      <c r="G21" s="83"/>
      <c r="H21" s="83"/>
      <c r="I21" s="12"/>
    </row>
    <row r="22" spans="1:9" s="16" customFormat="1" ht="42" x14ac:dyDescent="0.5">
      <c r="A22" s="51">
        <v>5</v>
      </c>
      <c r="B22" s="17" t="s">
        <v>39</v>
      </c>
      <c r="C22" s="18" t="s">
        <v>40</v>
      </c>
      <c r="D22" s="54" t="str">
        <f>VLOOKUP('Matriz POA'!E22,[1]BD!$D$8:$N$42,2,FALSE)</f>
        <v>22-DGH-02</v>
      </c>
      <c r="E22" s="19" t="s">
        <v>41</v>
      </c>
      <c r="F22" s="50">
        <f>VLOOKUP('Matriz POA'!E22,[1]BD!$D$8:$N$42,11,FALSE)</f>
        <v>5000000</v>
      </c>
      <c r="G22" s="50"/>
      <c r="H22" s="50">
        <f>SUM(F22:G22)</f>
        <v>5000000</v>
      </c>
      <c r="I22" s="12"/>
    </row>
    <row r="23" spans="1:9" s="16" customFormat="1" ht="63" x14ac:dyDescent="0.5">
      <c r="A23" s="51">
        <v>6</v>
      </c>
      <c r="B23" s="14" t="s">
        <v>42</v>
      </c>
      <c r="C23" s="55" t="s">
        <v>43</v>
      </c>
      <c r="D23" s="54" t="str">
        <f>VLOOKUP('Matriz POA'!E23,[1]BD!$D$8:$N$42,2,FALSE)</f>
        <v>22-DGH-03</v>
      </c>
      <c r="E23" s="19" t="s">
        <v>44</v>
      </c>
      <c r="F23" s="50">
        <f>VLOOKUP('Matriz POA'!E23,[1]BD!$D$8:$N$42,11,FALSE)</f>
        <v>5000000</v>
      </c>
      <c r="G23" s="50"/>
      <c r="H23" s="50">
        <f>SUM(F23:G23)</f>
        <v>5000000</v>
      </c>
      <c r="I23" s="12"/>
    </row>
    <row r="24" spans="1:9" ht="21" x14ac:dyDescent="0.35">
      <c r="A24" s="79" t="s">
        <v>45</v>
      </c>
      <c r="B24" s="79"/>
      <c r="C24" s="79"/>
      <c r="D24" s="79"/>
      <c r="E24" s="79"/>
      <c r="F24" s="10">
        <f>SUM(F25:F25)</f>
        <v>49000000</v>
      </c>
      <c r="G24" s="20">
        <f t="shared" ref="G24:H24" si="1">SUM(G25:G26)</f>
        <v>0</v>
      </c>
      <c r="H24" s="10">
        <f t="shared" si="1"/>
        <v>49000000</v>
      </c>
      <c r="I24" s="21">
        <f>H24-[1]Resumen!F12</f>
        <v>0</v>
      </c>
    </row>
    <row r="25" spans="1:9" s="12" customFormat="1" ht="42" x14ac:dyDescent="0.5">
      <c r="A25" s="77">
        <v>7</v>
      </c>
      <c r="B25" s="50" t="s">
        <v>46</v>
      </c>
      <c r="C25" s="22" t="s">
        <v>47</v>
      </c>
      <c r="D25" s="76" t="str">
        <f>VLOOKUP('Matriz POA'!E25,[1]BD!$D$8:$N$42,2,FALSE)</f>
        <v>22-DF-01A</v>
      </c>
      <c r="E25" s="87" t="s">
        <v>48</v>
      </c>
      <c r="F25" s="86">
        <f>VLOOKUP('Matriz POA'!E25,[1]BD!$D$8:$N$42,11,FALSE)</f>
        <v>49000000</v>
      </c>
      <c r="G25" s="76"/>
      <c r="H25" s="76">
        <f>SUM(F25:G25)</f>
        <v>49000000</v>
      </c>
    </row>
    <row r="26" spans="1:9" s="12" customFormat="1" ht="42" x14ac:dyDescent="0.5">
      <c r="A26" s="77"/>
      <c r="B26" s="50" t="s">
        <v>49</v>
      </c>
      <c r="C26" s="23" t="s">
        <v>50</v>
      </c>
      <c r="D26" s="76" t="e">
        <f>VLOOKUP('Matriz POA'!E26,[1]BD!$D$8:$N$42,2,FALSE)</f>
        <v>#N/A</v>
      </c>
      <c r="E26" s="87"/>
      <c r="F26" s="86" t="e">
        <f>VLOOKUP('Matriz POA'!E26,[1]BD!D25:N45,8,FALSE)</f>
        <v>#N/A</v>
      </c>
      <c r="G26" s="76"/>
      <c r="H26" s="76"/>
    </row>
    <row r="27" spans="1:9" s="16" customFormat="1" ht="21" x14ac:dyDescent="0.5">
      <c r="A27" s="79" t="s">
        <v>51</v>
      </c>
      <c r="B27" s="79"/>
      <c r="C27" s="79"/>
      <c r="D27" s="79"/>
      <c r="E27" s="79"/>
      <c r="F27" s="10">
        <f>SUM(F28:F32)</f>
        <v>1223892199</v>
      </c>
      <c r="G27" s="20">
        <f>SUM(G28:G32)</f>
        <v>0</v>
      </c>
      <c r="H27" s="10">
        <f>SUM(H28:H32)</f>
        <v>1223892199</v>
      </c>
      <c r="I27" s="11">
        <f>H27-[1]Resumen!F10</f>
        <v>0</v>
      </c>
    </row>
    <row r="28" spans="1:9" s="16" customFormat="1" ht="63" x14ac:dyDescent="0.5">
      <c r="A28" s="51">
        <v>8</v>
      </c>
      <c r="B28" s="14" t="s">
        <v>52</v>
      </c>
      <c r="C28" s="55" t="s">
        <v>53</v>
      </c>
      <c r="D28" s="54" t="str">
        <f>VLOOKUP('Matriz POA'!E28,[1]BD!$D$8:$N$42,2,FALSE)</f>
        <v>22-DIF-01A</v>
      </c>
      <c r="E28" s="24" t="s">
        <v>54</v>
      </c>
      <c r="F28" s="50">
        <f>VLOOKUP('Matriz POA'!E28,[1]BD!$D$8:$N$42,11,FALSE)</f>
        <v>29550000</v>
      </c>
      <c r="G28" s="50"/>
      <c r="H28" s="50">
        <f>SUM(F28:G28)</f>
        <v>29550000</v>
      </c>
      <c r="I28" s="12"/>
    </row>
    <row r="29" spans="1:9" s="12" customFormat="1" ht="42" x14ac:dyDescent="0.5">
      <c r="A29" s="51">
        <v>9</v>
      </c>
      <c r="B29" s="14" t="s">
        <v>55</v>
      </c>
      <c r="C29" s="55" t="s">
        <v>56</v>
      </c>
      <c r="D29" s="54" t="str">
        <f>VLOOKUP('Matriz POA'!E29,[1]BD!$D$8:$N$42,2,FALSE)</f>
        <v>22-DIF-02A</v>
      </c>
      <c r="E29" s="24" t="s">
        <v>57</v>
      </c>
      <c r="F29" s="50">
        <f>VLOOKUP('Matriz POA'!E29,[1]BD!$D$8:$N$42,11,FALSE)</f>
        <v>144342199</v>
      </c>
      <c r="G29" s="50"/>
      <c r="H29" s="50">
        <f>SUM(F29:G29)</f>
        <v>144342199</v>
      </c>
    </row>
    <row r="30" spans="1:9" s="16" customFormat="1" ht="42" x14ac:dyDescent="0.5">
      <c r="A30" s="51">
        <v>10</v>
      </c>
      <c r="B30" s="84" t="s">
        <v>58</v>
      </c>
      <c r="C30" s="85" t="s">
        <v>59</v>
      </c>
      <c r="D30" s="54" t="str">
        <f>VLOOKUP('Matriz POA'!E30,[1]BD!$D$8:$N$42,2,FALSE)</f>
        <v>22-DIF-03</v>
      </c>
      <c r="E30" s="24" t="s">
        <v>60</v>
      </c>
      <c r="F30" s="50">
        <f>VLOOKUP('Matriz POA'!E30,[1]BD!$D$8:$N$42,11,FALSE)</f>
        <v>500000000</v>
      </c>
      <c r="G30" s="50"/>
      <c r="H30" s="50">
        <f>SUM(F30:G30)</f>
        <v>500000000</v>
      </c>
      <c r="I30" s="12"/>
    </row>
    <row r="31" spans="1:9" s="16" customFormat="1" ht="42" x14ac:dyDescent="0.5">
      <c r="A31" s="51">
        <v>11</v>
      </c>
      <c r="B31" s="84"/>
      <c r="C31" s="85"/>
      <c r="D31" s="54" t="str">
        <f>VLOOKUP('Matriz POA'!E31,[1]BD!$D$8:$N$42,2,FALSE)</f>
        <v>22-DIF-04</v>
      </c>
      <c r="E31" s="24" t="s">
        <v>61</v>
      </c>
      <c r="F31" s="50">
        <f>VLOOKUP('Matriz POA'!E31,[1]BD!$D$8:$N$42,11,FALSE)</f>
        <v>500000000</v>
      </c>
      <c r="G31" s="50"/>
      <c r="H31" s="50">
        <f>SUM(F31:G31)</f>
        <v>500000000</v>
      </c>
      <c r="I31" s="12"/>
    </row>
    <row r="32" spans="1:9" s="12" customFormat="1" ht="42" x14ac:dyDescent="0.5">
      <c r="A32" s="51">
        <v>12</v>
      </c>
      <c r="B32" s="84"/>
      <c r="C32" s="85"/>
      <c r="D32" s="54" t="str">
        <f>VLOOKUP('Matriz POA'!E32,[1]BD!$D$8:$N$42,2,FALSE)</f>
        <v>22-DIF-05</v>
      </c>
      <c r="E32" s="24" t="s">
        <v>62</v>
      </c>
      <c r="F32" s="50">
        <f>VLOOKUP('Matriz POA'!E32,[1]BD!$D$8:$N$42,11,FALSE)</f>
        <v>50000000</v>
      </c>
      <c r="G32" s="50"/>
      <c r="H32" s="50">
        <f>SUM(F32:G32)</f>
        <v>50000000</v>
      </c>
    </row>
    <row r="33" spans="1:9" s="16" customFormat="1" ht="21" x14ac:dyDescent="0.5">
      <c r="A33" s="79" t="s">
        <v>63</v>
      </c>
      <c r="B33" s="79"/>
      <c r="C33" s="79"/>
      <c r="D33" s="79"/>
      <c r="E33" s="79"/>
      <c r="F33" s="20">
        <f>SUM(F39:F49)+F34</f>
        <v>130706274</v>
      </c>
      <c r="G33" s="20">
        <f>SUM(G34:G34)</f>
        <v>0</v>
      </c>
      <c r="H33" s="10">
        <f>SUM(H34:H49)</f>
        <v>130706274</v>
      </c>
      <c r="I33" s="11">
        <f>H33-[1]Resumen!F11</f>
        <v>0</v>
      </c>
    </row>
    <row r="34" spans="1:9" s="16" customFormat="1" ht="21" x14ac:dyDescent="0.5">
      <c r="A34" s="77">
        <v>13</v>
      </c>
      <c r="B34" s="14" t="s">
        <v>64</v>
      </c>
      <c r="C34" s="55" t="s">
        <v>65</v>
      </c>
      <c r="D34" s="86" t="str">
        <f>VLOOKUP('Matriz POA'!E34,[1]BD!$D$8:$N$42,2,FALSE)</f>
        <v>22-AGSJ-01A</v>
      </c>
      <c r="E34" s="85" t="s">
        <v>66</v>
      </c>
      <c r="F34" s="76">
        <f>VLOOKUP('Matriz POA'!E34,[1]BD!$D$8:$N$42,11,FALSE)</f>
        <v>125250274</v>
      </c>
      <c r="G34" s="76"/>
      <c r="H34" s="76">
        <f>SUM(F34:G34)</f>
        <v>125250274</v>
      </c>
      <c r="I34" s="12"/>
    </row>
    <row r="35" spans="1:9" s="16" customFormat="1" ht="21" x14ac:dyDescent="0.5">
      <c r="A35" s="77"/>
      <c r="B35" s="14" t="s">
        <v>67</v>
      </c>
      <c r="C35" s="55" t="s">
        <v>68</v>
      </c>
      <c r="D35" s="86"/>
      <c r="E35" s="85"/>
      <c r="F35" s="76"/>
      <c r="G35" s="76"/>
      <c r="H35" s="76"/>
      <c r="I35" s="12"/>
    </row>
    <row r="36" spans="1:9" s="16" customFormat="1" ht="21" x14ac:dyDescent="0.5">
      <c r="A36" s="77"/>
      <c r="B36" s="14" t="s">
        <v>69</v>
      </c>
      <c r="C36" s="55" t="s">
        <v>70</v>
      </c>
      <c r="D36" s="86"/>
      <c r="E36" s="85"/>
      <c r="F36" s="76"/>
      <c r="G36" s="76"/>
      <c r="H36" s="76"/>
      <c r="I36" s="12"/>
    </row>
    <row r="37" spans="1:9" s="16" customFormat="1" ht="21" x14ac:dyDescent="0.5">
      <c r="A37" s="77"/>
      <c r="B37" s="14" t="s">
        <v>71</v>
      </c>
      <c r="C37" s="55" t="s">
        <v>72</v>
      </c>
      <c r="D37" s="86"/>
      <c r="E37" s="85"/>
      <c r="F37" s="76"/>
      <c r="G37" s="76"/>
      <c r="H37" s="76"/>
      <c r="I37" s="12"/>
    </row>
    <row r="38" spans="1:9" s="16" customFormat="1" ht="21" x14ac:dyDescent="0.5">
      <c r="A38" s="77"/>
      <c r="B38" s="14" t="s">
        <v>73</v>
      </c>
      <c r="C38" s="55" t="s">
        <v>74</v>
      </c>
      <c r="D38" s="86"/>
      <c r="E38" s="85"/>
      <c r="F38" s="76"/>
      <c r="G38" s="76"/>
      <c r="H38" s="76"/>
      <c r="I38" s="12"/>
    </row>
    <row r="39" spans="1:9" s="16" customFormat="1" ht="42" x14ac:dyDescent="0.5">
      <c r="A39" s="77">
        <v>14</v>
      </c>
      <c r="B39" s="14" t="s">
        <v>75</v>
      </c>
      <c r="C39" s="55" t="s">
        <v>76</v>
      </c>
      <c r="D39" s="86" t="str">
        <f>VLOOKUP('Matriz POA'!E39,[1]BD!$D$8:$N$42,2,FALSE)</f>
        <v>22-AGSJ-02</v>
      </c>
      <c r="E39" s="85" t="s">
        <v>77</v>
      </c>
      <c r="F39" s="76">
        <f>VLOOKUP('Matriz POA'!E39,[1]BD!$D$8:$N$42,11,FALSE)</f>
        <v>4216000</v>
      </c>
      <c r="G39" s="76"/>
      <c r="H39" s="76">
        <f>SUM(F39:G41)</f>
        <v>4216000</v>
      </c>
      <c r="I39" s="12"/>
    </row>
    <row r="40" spans="1:9" s="16" customFormat="1" ht="21" x14ac:dyDescent="0.5">
      <c r="A40" s="77"/>
      <c r="B40" s="14" t="s">
        <v>78</v>
      </c>
      <c r="C40" s="55" t="s">
        <v>79</v>
      </c>
      <c r="D40" s="86"/>
      <c r="E40" s="85"/>
      <c r="F40" s="76"/>
      <c r="G40" s="76"/>
      <c r="H40" s="76"/>
      <c r="I40" s="12"/>
    </row>
    <row r="41" spans="1:9" s="16" customFormat="1" ht="63" x14ac:dyDescent="0.5">
      <c r="A41" s="77"/>
      <c r="B41" s="14" t="s">
        <v>52</v>
      </c>
      <c r="C41" s="55" t="s">
        <v>53</v>
      </c>
      <c r="D41" s="86"/>
      <c r="E41" s="85"/>
      <c r="F41" s="76"/>
      <c r="G41" s="76"/>
      <c r="H41" s="76"/>
      <c r="I41" s="12"/>
    </row>
    <row r="42" spans="1:9" s="16" customFormat="1" ht="21" x14ac:dyDescent="0.5">
      <c r="A42" s="77">
        <v>15</v>
      </c>
      <c r="B42" s="14" t="s">
        <v>78</v>
      </c>
      <c r="C42" s="55" t="s">
        <v>79</v>
      </c>
      <c r="D42" s="86" t="str">
        <f>VLOOKUP('Matriz POA'!E42,[1]BD!$D$8:$N$42,2,FALSE)</f>
        <v>22-AGSJ-03</v>
      </c>
      <c r="E42" s="85" t="s">
        <v>80</v>
      </c>
      <c r="F42" s="76">
        <f>VLOOKUP('Matriz POA'!E42,[1]BD!$D$8:$N$42,11,FALSE)</f>
        <v>120000</v>
      </c>
      <c r="G42" s="76"/>
      <c r="H42" s="76">
        <f t="shared" ref="H42:H50" si="2">SUM(F42:G42)</f>
        <v>120000</v>
      </c>
      <c r="I42" s="12"/>
    </row>
    <row r="43" spans="1:9" s="16" customFormat="1" ht="42" x14ac:dyDescent="0.5">
      <c r="A43" s="77"/>
      <c r="B43" s="14" t="s">
        <v>81</v>
      </c>
      <c r="C43" s="55" t="s">
        <v>82</v>
      </c>
      <c r="D43" s="86"/>
      <c r="E43" s="85"/>
      <c r="F43" s="76"/>
      <c r="G43" s="76"/>
      <c r="H43" s="76"/>
      <c r="I43" s="12"/>
    </row>
    <row r="44" spans="1:9" s="16" customFormat="1" ht="42" x14ac:dyDescent="0.5">
      <c r="A44" s="77"/>
      <c r="B44" s="14" t="s">
        <v>19</v>
      </c>
      <c r="C44" s="55" t="s">
        <v>83</v>
      </c>
      <c r="D44" s="86"/>
      <c r="E44" s="85"/>
      <c r="F44" s="76"/>
      <c r="G44" s="76"/>
      <c r="H44" s="76"/>
      <c r="I44" s="12"/>
    </row>
    <row r="45" spans="1:9" s="16" customFormat="1" ht="21" x14ac:dyDescent="0.5">
      <c r="A45" s="77">
        <v>16</v>
      </c>
      <c r="B45" s="14" t="s">
        <v>84</v>
      </c>
      <c r="C45" s="55" t="s">
        <v>85</v>
      </c>
      <c r="D45" s="86" t="str">
        <f>VLOOKUP('Matriz POA'!E45,[1]BD!$D$8:$N$42,2,FALSE)</f>
        <v>22-AGSJ-04</v>
      </c>
      <c r="E45" s="85" t="s">
        <v>86</v>
      </c>
      <c r="F45" s="76">
        <f>VLOOKUP('Matriz POA'!E45,[1]BD!$D$8:$N$42,11,FALSE)</f>
        <v>920000</v>
      </c>
      <c r="G45" s="76"/>
      <c r="H45" s="76">
        <f t="shared" si="2"/>
        <v>920000</v>
      </c>
      <c r="I45" s="12"/>
    </row>
    <row r="46" spans="1:9" s="16" customFormat="1" ht="21" x14ac:dyDescent="0.5">
      <c r="A46" s="77"/>
      <c r="B46" s="14" t="s">
        <v>87</v>
      </c>
      <c r="C46" s="55" t="s">
        <v>88</v>
      </c>
      <c r="D46" s="86"/>
      <c r="E46" s="85"/>
      <c r="F46" s="76"/>
      <c r="G46" s="76"/>
      <c r="H46" s="76"/>
      <c r="I46" s="12"/>
    </row>
    <row r="47" spans="1:9" s="16" customFormat="1" ht="42" x14ac:dyDescent="0.5">
      <c r="A47" s="77"/>
      <c r="B47" s="14" t="s">
        <v>75</v>
      </c>
      <c r="C47" s="55" t="s">
        <v>76</v>
      </c>
      <c r="D47" s="86"/>
      <c r="E47" s="85"/>
      <c r="F47" s="76"/>
      <c r="G47" s="76"/>
      <c r="H47" s="76"/>
      <c r="I47" s="12"/>
    </row>
    <row r="48" spans="1:9" s="16" customFormat="1" ht="42" x14ac:dyDescent="0.5">
      <c r="A48" s="51">
        <v>17</v>
      </c>
      <c r="B48" s="14" t="s">
        <v>78</v>
      </c>
      <c r="C48" s="55" t="s">
        <v>79</v>
      </c>
      <c r="D48" s="54" t="str">
        <f>VLOOKUP('Matriz POA'!E48,[1]BD!$D$8:$N$42,2,FALSE)</f>
        <v>22-AGSJ-05</v>
      </c>
      <c r="E48" s="55" t="s">
        <v>89</v>
      </c>
      <c r="F48" s="50">
        <f>VLOOKUP('Matriz POA'!E48,[1]BD!$D$8:$N$42,11,FALSE)</f>
        <v>200000</v>
      </c>
      <c r="G48" s="50"/>
      <c r="H48" s="50">
        <f t="shared" si="2"/>
        <v>200000</v>
      </c>
      <c r="I48" s="12"/>
    </row>
    <row r="49" spans="1:9" s="16" customFormat="1" ht="42" x14ac:dyDescent="0.5">
      <c r="A49" s="51">
        <v>18</v>
      </c>
      <c r="B49" s="14" t="s">
        <v>90</v>
      </c>
      <c r="C49" s="55" t="s">
        <v>91</v>
      </c>
      <c r="D49" s="54" t="str">
        <f>VLOOKUP('Matriz POA'!E49,[1]BD!$D$8:$N$42,2,FALSE)</f>
        <v>22-AGSJ-06</v>
      </c>
      <c r="E49" s="55" t="s">
        <v>92</v>
      </c>
      <c r="F49" s="50">
        <f>VLOOKUP('Matriz POA'!E49,[1]BD!$D$8:$N$42,11,FALSE)</f>
        <v>0</v>
      </c>
      <c r="G49" s="50"/>
      <c r="H49" s="50">
        <f t="shared" si="2"/>
        <v>0</v>
      </c>
      <c r="I49" s="12"/>
    </row>
    <row r="50" spans="1:9" s="16" customFormat="1" ht="21" x14ac:dyDescent="0.5">
      <c r="A50" s="77">
        <v>19</v>
      </c>
      <c r="B50" s="14" t="s">
        <v>93</v>
      </c>
      <c r="C50" s="25" t="s">
        <v>94</v>
      </c>
      <c r="D50" s="86" t="str">
        <f>VLOOKUP('Matriz POA'!E50,[1]BD!$D$8:$N$42,2,FALSE)</f>
        <v>22-AGSJ-07</v>
      </c>
      <c r="E50" s="89" t="s">
        <v>95</v>
      </c>
      <c r="F50" s="76">
        <f>VLOOKUP('Matriz POA'!E50,[1]BD!$D$8:$N$42,11,FALSE)</f>
        <v>0</v>
      </c>
      <c r="G50" s="76"/>
      <c r="H50" s="76">
        <f t="shared" si="2"/>
        <v>0</v>
      </c>
      <c r="I50" s="12"/>
    </row>
    <row r="51" spans="1:9" s="16" customFormat="1" ht="21" x14ac:dyDescent="0.5">
      <c r="A51" s="77"/>
      <c r="B51" s="14" t="s">
        <v>69</v>
      </c>
      <c r="C51" s="25" t="s">
        <v>70</v>
      </c>
      <c r="D51" s="86" t="e">
        <f>VLOOKUP('Matriz POA'!E51,[1]BD!$D$8:$N$42,2,FALSE)</f>
        <v>#N/A</v>
      </c>
      <c r="E51" s="89"/>
      <c r="F51" s="76"/>
      <c r="G51" s="76"/>
      <c r="H51" s="76"/>
      <c r="I51" s="12"/>
    </row>
    <row r="52" spans="1:9" s="16" customFormat="1" ht="42" x14ac:dyDescent="0.5">
      <c r="A52" s="77"/>
      <c r="B52" s="14" t="s">
        <v>96</v>
      </c>
      <c r="C52" s="25" t="s">
        <v>97</v>
      </c>
      <c r="D52" s="86" t="e">
        <f>VLOOKUP('Matriz POA'!E52,[1]BD!$D$8:$N$42,2,FALSE)</f>
        <v>#N/A</v>
      </c>
      <c r="E52" s="89"/>
      <c r="F52" s="76"/>
      <c r="G52" s="76"/>
      <c r="H52" s="76"/>
      <c r="I52" s="12"/>
    </row>
    <row r="53" spans="1:9" s="16" customFormat="1" ht="21" x14ac:dyDescent="0.5">
      <c r="A53" s="77"/>
      <c r="B53" s="26" t="s">
        <v>98</v>
      </c>
      <c r="C53" s="53" t="s">
        <v>99</v>
      </c>
      <c r="D53" s="86" t="e">
        <f>VLOOKUP('Matriz POA'!E53,[1]BD!$D$8:$N$42,2,FALSE)</f>
        <v>#N/A</v>
      </c>
      <c r="E53" s="89"/>
      <c r="F53" s="76"/>
      <c r="G53" s="76"/>
      <c r="H53" s="76"/>
      <c r="I53" s="12"/>
    </row>
    <row r="54" spans="1:9" s="16" customFormat="1" ht="21" x14ac:dyDescent="0.5">
      <c r="A54" s="77"/>
      <c r="B54" s="26" t="s">
        <v>100</v>
      </c>
      <c r="C54" s="53" t="s">
        <v>101</v>
      </c>
      <c r="D54" s="86" t="e">
        <f>VLOOKUP('Matriz POA'!E54,[1]BD!$D$8:$N$42,2,FALSE)</f>
        <v>#N/A</v>
      </c>
      <c r="E54" s="89"/>
      <c r="F54" s="76"/>
      <c r="G54" s="76"/>
      <c r="H54" s="76"/>
      <c r="I54" s="12"/>
    </row>
    <row r="55" spans="1:9" s="16" customFormat="1" ht="21" x14ac:dyDescent="0.5">
      <c r="A55" s="77"/>
      <c r="B55" s="26" t="s">
        <v>102</v>
      </c>
      <c r="C55" s="53" t="s">
        <v>103</v>
      </c>
      <c r="D55" s="86" t="e">
        <f>VLOOKUP('Matriz POA'!E55,[1]BD!$D$8:$N$42,2,FALSE)</f>
        <v>#N/A</v>
      </c>
      <c r="E55" s="89"/>
      <c r="F55" s="76"/>
      <c r="G55" s="76"/>
      <c r="H55" s="76"/>
      <c r="I55" s="12"/>
    </row>
    <row r="56" spans="1:9" s="16" customFormat="1" ht="21" x14ac:dyDescent="0.5">
      <c r="A56" s="77"/>
      <c r="B56" s="26" t="s">
        <v>104</v>
      </c>
      <c r="C56" s="53" t="s">
        <v>105</v>
      </c>
      <c r="D56" s="86" t="e">
        <f>VLOOKUP('Matriz POA'!E56,[1]BD!$D$8:$N$42,2,FALSE)</f>
        <v>#N/A</v>
      </c>
      <c r="E56" s="89"/>
      <c r="F56" s="76"/>
      <c r="G56" s="76"/>
      <c r="H56" s="76"/>
      <c r="I56" s="12"/>
    </row>
    <row r="57" spans="1:9" s="16" customFormat="1" ht="21" x14ac:dyDescent="0.5">
      <c r="A57" s="77"/>
      <c r="B57" s="26" t="s">
        <v>106</v>
      </c>
      <c r="C57" s="53" t="s">
        <v>107</v>
      </c>
      <c r="D57" s="86" t="e">
        <f>VLOOKUP('Matriz POA'!E57,[1]BD!$D$8:$N$42,2,FALSE)</f>
        <v>#N/A</v>
      </c>
      <c r="E57" s="89"/>
      <c r="F57" s="76"/>
      <c r="G57" s="76"/>
      <c r="H57" s="76"/>
      <c r="I57" s="12"/>
    </row>
    <row r="58" spans="1:9" s="16" customFormat="1" ht="21" x14ac:dyDescent="0.5">
      <c r="A58" s="77"/>
      <c r="B58" s="26" t="s">
        <v>108</v>
      </c>
      <c r="C58" s="53" t="s">
        <v>109</v>
      </c>
      <c r="D58" s="86" t="e">
        <f>VLOOKUP('Matriz POA'!E58,[1]BD!$D$8:$N$42,2,FALSE)</f>
        <v>#N/A</v>
      </c>
      <c r="E58" s="89"/>
      <c r="F58" s="76"/>
      <c r="G58" s="76"/>
      <c r="H58" s="76"/>
      <c r="I58" s="12"/>
    </row>
    <row r="59" spans="1:9" s="16" customFormat="1" ht="42" x14ac:dyDescent="0.5">
      <c r="A59" s="77"/>
      <c r="B59" s="26" t="s">
        <v>110</v>
      </c>
      <c r="C59" s="53" t="s">
        <v>111</v>
      </c>
      <c r="D59" s="86" t="e">
        <f>VLOOKUP('Matriz POA'!E59,[1]BD!$D$8:$N$42,2,FALSE)</f>
        <v>#N/A</v>
      </c>
      <c r="E59" s="89"/>
      <c r="F59" s="76"/>
      <c r="G59" s="76"/>
      <c r="H59" s="76"/>
      <c r="I59" s="12"/>
    </row>
    <row r="60" spans="1:9" s="16" customFormat="1" ht="21" x14ac:dyDescent="0.5">
      <c r="A60" s="77"/>
      <c r="B60" s="14" t="s">
        <v>78</v>
      </c>
      <c r="C60" s="25" t="s">
        <v>112</v>
      </c>
      <c r="D60" s="86" t="e">
        <f>VLOOKUP('Matriz POA'!E60,[1]BD!$D$8:$N$42,2,FALSE)</f>
        <v>#N/A</v>
      </c>
      <c r="E60" s="89"/>
      <c r="F60" s="76"/>
      <c r="G60" s="76"/>
      <c r="H60" s="76"/>
      <c r="I60" s="12"/>
    </row>
    <row r="61" spans="1:9" s="16" customFormat="1" ht="42" x14ac:dyDescent="0.5">
      <c r="A61" s="77"/>
      <c r="B61" s="14" t="s">
        <v>75</v>
      </c>
      <c r="C61" s="25" t="s">
        <v>113</v>
      </c>
      <c r="D61" s="86" t="e">
        <f>VLOOKUP('Matriz POA'!E61,[1]BD!$D$8:$N$42,2,FALSE)</f>
        <v>#N/A</v>
      </c>
      <c r="E61" s="89"/>
      <c r="F61" s="76"/>
      <c r="G61" s="76"/>
      <c r="H61" s="76"/>
      <c r="I61" s="12"/>
    </row>
    <row r="62" spans="1:9" s="16" customFormat="1" ht="21" x14ac:dyDescent="0.5">
      <c r="A62" s="77"/>
      <c r="B62" s="14" t="s">
        <v>84</v>
      </c>
      <c r="C62" s="25" t="s">
        <v>114</v>
      </c>
      <c r="D62" s="86" t="e">
        <f>VLOOKUP('Matriz POA'!E62,[1]BD!$D$8:$N$42,2,FALSE)</f>
        <v>#N/A</v>
      </c>
      <c r="E62" s="89"/>
      <c r="F62" s="76"/>
      <c r="G62" s="76"/>
      <c r="H62" s="76"/>
      <c r="I62" s="12"/>
    </row>
    <row r="63" spans="1:9" s="16" customFormat="1" ht="42" x14ac:dyDescent="0.5">
      <c r="A63" s="77"/>
      <c r="B63" s="14" t="s">
        <v>115</v>
      </c>
      <c r="C63" s="25" t="s">
        <v>116</v>
      </c>
      <c r="D63" s="86" t="e">
        <f>VLOOKUP('Matriz POA'!E63,[1]BD!$D$8:$N$42,2,FALSE)</f>
        <v>#N/A</v>
      </c>
      <c r="E63" s="89"/>
      <c r="F63" s="76"/>
      <c r="G63" s="76"/>
      <c r="H63" s="76"/>
      <c r="I63" s="12"/>
    </row>
    <row r="64" spans="1:9" s="16" customFormat="1" ht="21" x14ac:dyDescent="0.5">
      <c r="A64" s="77"/>
      <c r="B64" s="14" t="s">
        <v>87</v>
      </c>
      <c r="C64" s="25" t="s">
        <v>88</v>
      </c>
      <c r="D64" s="86" t="e">
        <f>VLOOKUP('Matriz POA'!E64,[1]BD!$D$8:$N$42,2,FALSE)</f>
        <v>#N/A</v>
      </c>
      <c r="E64" s="89"/>
      <c r="F64" s="76"/>
      <c r="G64" s="76"/>
      <c r="H64" s="76"/>
      <c r="I64" s="12"/>
    </row>
    <row r="65" spans="1:9" s="16" customFormat="1" ht="21" x14ac:dyDescent="0.5">
      <c r="A65" s="77"/>
      <c r="B65" s="14" t="s">
        <v>117</v>
      </c>
      <c r="C65" s="25" t="s">
        <v>118</v>
      </c>
      <c r="D65" s="86" t="e">
        <f>VLOOKUP('Matriz POA'!E65,[1]BD!$D$8:$N$42,2,FALSE)</f>
        <v>#N/A</v>
      </c>
      <c r="E65" s="89"/>
      <c r="F65" s="76"/>
      <c r="G65" s="76"/>
      <c r="H65" s="76"/>
      <c r="I65" s="12"/>
    </row>
    <row r="66" spans="1:9" s="16" customFormat="1" ht="42" x14ac:dyDescent="0.5">
      <c r="A66" s="77"/>
      <c r="B66" s="14" t="s">
        <v>119</v>
      </c>
      <c r="C66" s="25" t="s">
        <v>120</v>
      </c>
      <c r="D66" s="86" t="e">
        <f>VLOOKUP('Matriz POA'!E66,[1]BD!$D$8:$N$42,2,FALSE)</f>
        <v>#N/A</v>
      </c>
      <c r="E66" s="89"/>
      <c r="F66" s="76"/>
      <c r="G66" s="76"/>
      <c r="H66" s="76"/>
      <c r="I66" s="12"/>
    </row>
    <row r="67" spans="1:9" s="16" customFormat="1" ht="21" x14ac:dyDescent="0.5">
      <c r="A67" s="77"/>
      <c r="B67" s="14" t="s">
        <v>73</v>
      </c>
      <c r="C67" s="25" t="s">
        <v>74</v>
      </c>
      <c r="D67" s="86" t="e">
        <f>VLOOKUP('Matriz POA'!E67,[1]BD!$D$8:$N$42,2,FALSE)</f>
        <v>#N/A</v>
      </c>
      <c r="E67" s="89"/>
      <c r="F67" s="76"/>
      <c r="G67" s="76"/>
      <c r="H67" s="76"/>
      <c r="I67" s="12"/>
    </row>
    <row r="68" spans="1:9" s="16" customFormat="1" ht="21" x14ac:dyDescent="0.5">
      <c r="A68" s="77"/>
      <c r="B68" s="14" t="s">
        <v>64</v>
      </c>
      <c r="C68" s="25" t="s">
        <v>65</v>
      </c>
      <c r="D68" s="86" t="e">
        <f>VLOOKUP('Matriz POA'!E68,[1]BD!$D$8:$N$42,2,FALSE)</f>
        <v>#N/A</v>
      </c>
      <c r="E68" s="89"/>
      <c r="F68" s="76"/>
      <c r="G68" s="76"/>
      <c r="H68" s="76"/>
      <c r="I68" s="12"/>
    </row>
    <row r="69" spans="1:9" s="16" customFormat="1" ht="42" x14ac:dyDescent="0.5">
      <c r="A69" s="77"/>
      <c r="B69" s="14" t="s">
        <v>121</v>
      </c>
      <c r="C69" s="25" t="s">
        <v>122</v>
      </c>
      <c r="D69" s="86" t="e">
        <f>VLOOKUP('Matriz POA'!E69,[1]BD!$D$8:$N$42,2,FALSE)</f>
        <v>#N/A</v>
      </c>
      <c r="E69" s="89"/>
      <c r="F69" s="76"/>
      <c r="G69" s="76"/>
      <c r="H69" s="76"/>
      <c r="I69" s="12"/>
    </row>
    <row r="70" spans="1:9" s="16" customFormat="1" ht="21" x14ac:dyDescent="0.5">
      <c r="A70" s="77"/>
      <c r="B70" s="26" t="s">
        <v>78</v>
      </c>
      <c r="C70" s="53" t="s">
        <v>79</v>
      </c>
      <c r="D70" s="86" t="e">
        <f>VLOOKUP('Matriz POA'!E70,[1]BD!$D$8:$N$42,2,FALSE)</f>
        <v>#N/A</v>
      </c>
      <c r="E70" s="89"/>
      <c r="F70" s="76"/>
      <c r="G70" s="76"/>
      <c r="H70" s="76"/>
      <c r="I70" s="12"/>
    </row>
    <row r="71" spans="1:9" s="28" customFormat="1" ht="21" x14ac:dyDescent="0.5">
      <c r="A71" s="79" t="s">
        <v>123</v>
      </c>
      <c r="B71" s="79"/>
      <c r="C71" s="79"/>
      <c r="D71" s="79"/>
      <c r="E71" s="79"/>
      <c r="F71" s="10">
        <f>SUM(F72:F97)</f>
        <v>38475000</v>
      </c>
      <c r="G71" s="20">
        <f>SUM(G72:G97)</f>
        <v>0</v>
      </c>
      <c r="H71" s="20">
        <f>SUM(H72:H97)</f>
        <v>38475000</v>
      </c>
      <c r="I71" s="27">
        <f>H71-[1]Resumen!F13</f>
        <v>0</v>
      </c>
    </row>
    <row r="72" spans="1:9" s="12" customFormat="1" ht="42" x14ac:dyDescent="0.5">
      <c r="A72" s="77">
        <v>20</v>
      </c>
      <c r="B72" s="29" t="s">
        <v>55</v>
      </c>
      <c r="C72" s="52" t="s">
        <v>124</v>
      </c>
      <c r="D72" s="76" t="str">
        <f>VLOOKUP('Matriz POA'!E72,[1]BD!$D$8:$N$42,2,FALSE)</f>
        <v>22-DTI-01</v>
      </c>
      <c r="E72" s="88" t="s">
        <v>125</v>
      </c>
      <c r="F72" s="76">
        <f>VLOOKUP('Matriz POA'!E72,[1]BD!$D$8:$N$42,11,FALSE)</f>
        <v>25725000</v>
      </c>
      <c r="G72" s="76"/>
      <c r="H72" s="76">
        <f>SUM(F72:G72)</f>
        <v>25725000</v>
      </c>
    </row>
    <row r="73" spans="1:9" s="12" customFormat="1" ht="42" x14ac:dyDescent="0.5">
      <c r="A73" s="77"/>
      <c r="B73" s="29" t="s">
        <v>126</v>
      </c>
      <c r="C73" s="52" t="s">
        <v>127</v>
      </c>
      <c r="D73" s="76"/>
      <c r="E73" s="88"/>
      <c r="F73" s="76"/>
      <c r="G73" s="76"/>
      <c r="H73" s="76"/>
    </row>
    <row r="74" spans="1:9" s="30" customFormat="1" ht="21" x14ac:dyDescent="0.5">
      <c r="A74" s="77">
        <v>21</v>
      </c>
      <c r="B74" s="14" t="s">
        <v>93</v>
      </c>
      <c r="C74" s="25" t="s">
        <v>94</v>
      </c>
      <c r="D74" s="76" t="str">
        <f>VLOOKUP('Matriz POA'!E74,[1]BD!$D$8:$N$42,2,FALSE)</f>
        <v>22-DTI-02A</v>
      </c>
      <c r="E74" s="90" t="s">
        <v>128</v>
      </c>
      <c r="F74" s="76">
        <f>VLOOKUP('Matriz POA'!E74,[1]BD!$D$8:$N$42,11,FALSE)</f>
        <v>5000000</v>
      </c>
      <c r="G74" s="76"/>
      <c r="H74" s="76">
        <f>SUM(F74:G74)</f>
        <v>5000000</v>
      </c>
    </row>
    <row r="75" spans="1:9" s="30" customFormat="1" ht="21" x14ac:dyDescent="0.5">
      <c r="A75" s="77"/>
      <c r="B75" s="14" t="s">
        <v>69</v>
      </c>
      <c r="C75" s="25" t="s">
        <v>70</v>
      </c>
      <c r="D75" s="76"/>
      <c r="E75" s="90"/>
      <c r="F75" s="76"/>
      <c r="G75" s="76"/>
      <c r="H75" s="76"/>
    </row>
    <row r="76" spans="1:9" s="30" customFormat="1" ht="42" x14ac:dyDescent="0.5">
      <c r="A76" s="77"/>
      <c r="B76" s="14" t="s">
        <v>96</v>
      </c>
      <c r="C76" s="25" t="s">
        <v>97</v>
      </c>
      <c r="D76" s="76"/>
      <c r="E76" s="90"/>
      <c r="F76" s="76"/>
      <c r="G76" s="76"/>
      <c r="H76" s="76"/>
    </row>
    <row r="77" spans="1:9" s="30" customFormat="1" ht="21" x14ac:dyDescent="0.5">
      <c r="A77" s="77"/>
      <c r="B77" s="26" t="s">
        <v>98</v>
      </c>
      <c r="C77" s="53" t="s">
        <v>99</v>
      </c>
      <c r="D77" s="76"/>
      <c r="E77" s="90"/>
      <c r="F77" s="76"/>
      <c r="G77" s="76"/>
      <c r="H77" s="76"/>
    </row>
    <row r="78" spans="1:9" s="30" customFormat="1" ht="21" x14ac:dyDescent="0.5">
      <c r="A78" s="77"/>
      <c r="B78" s="26" t="s">
        <v>100</v>
      </c>
      <c r="C78" s="53" t="s">
        <v>101</v>
      </c>
      <c r="D78" s="76"/>
      <c r="E78" s="90"/>
      <c r="F78" s="76"/>
      <c r="G78" s="76"/>
      <c r="H78" s="76"/>
    </row>
    <row r="79" spans="1:9" s="30" customFormat="1" ht="21" x14ac:dyDescent="0.5">
      <c r="A79" s="77"/>
      <c r="B79" s="26" t="s">
        <v>102</v>
      </c>
      <c r="C79" s="53" t="s">
        <v>103</v>
      </c>
      <c r="D79" s="76"/>
      <c r="E79" s="90"/>
      <c r="F79" s="76"/>
      <c r="G79" s="76"/>
      <c r="H79" s="76"/>
    </row>
    <row r="80" spans="1:9" s="30" customFormat="1" ht="21" x14ac:dyDescent="0.5">
      <c r="A80" s="77"/>
      <c r="B80" s="26" t="s">
        <v>104</v>
      </c>
      <c r="C80" s="53" t="s">
        <v>105</v>
      </c>
      <c r="D80" s="76"/>
      <c r="E80" s="90"/>
      <c r="F80" s="76"/>
      <c r="G80" s="76"/>
      <c r="H80" s="76"/>
    </row>
    <row r="81" spans="1:8" s="30" customFormat="1" ht="21" x14ac:dyDescent="0.5">
      <c r="A81" s="77"/>
      <c r="B81" s="26" t="s">
        <v>106</v>
      </c>
      <c r="C81" s="53" t="s">
        <v>107</v>
      </c>
      <c r="D81" s="76"/>
      <c r="E81" s="90"/>
      <c r="F81" s="76"/>
      <c r="G81" s="76"/>
      <c r="H81" s="76"/>
    </row>
    <row r="82" spans="1:8" s="30" customFormat="1" ht="21" x14ac:dyDescent="0.5">
      <c r="A82" s="77"/>
      <c r="B82" s="26" t="s">
        <v>108</v>
      </c>
      <c r="C82" s="53" t="s">
        <v>109</v>
      </c>
      <c r="D82" s="76"/>
      <c r="E82" s="90"/>
      <c r="F82" s="76"/>
      <c r="G82" s="76"/>
      <c r="H82" s="76"/>
    </row>
    <row r="83" spans="1:8" s="30" customFormat="1" ht="42" x14ac:dyDescent="0.5">
      <c r="A83" s="77"/>
      <c r="B83" s="26" t="s">
        <v>110</v>
      </c>
      <c r="C83" s="53" t="s">
        <v>111</v>
      </c>
      <c r="D83" s="76"/>
      <c r="E83" s="90"/>
      <c r="F83" s="76"/>
      <c r="G83" s="76"/>
      <c r="H83" s="76"/>
    </row>
    <row r="84" spans="1:8" s="30" customFormat="1" ht="21" x14ac:dyDescent="0.5">
      <c r="A84" s="77"/>
      <c r="B84" s="14" t="s">
        <v>78</v>
      </c>
      <c r="C84" s="25" t="s">
        <v>112</v>
      </c>
      <c r="D84" s="76"/>
      <c r="E84" s="90"/>
      <c r="F84" s="76"/>
      <c r="G84" s="76"/>
      <c r="H84" s="76"/>
    </row>
    <row r="85" spans="1:8" s="30" customFormat="1" ht="42" x14ac:dyDescent="0.5">
      <c r="A85" s="77"/>
      <c r="B85" s="14" t="s">
        <v>75</v>
      </c>
      <c r="C85" s="25" t="s">
        <v>113</v>
      </c>
      <c r="D85" s="76"/>
      <c r="E85" s="90"/>
      <c r="F85" s="76"/>
      <c r="G85" s="76"/>
      <c r="H85" s="76"/>
    </row>
    <row r="86" spans="1:8" s="30" customFormat="1" ht="21" x14ac:dyDescent="0.5">
      <c r="A86" s="77"/>
      <c r="B86" s="14" t="s">
        <v>84</v>
      </c>
      <c r="C86" s="25" t="s">
        <v>114</v>
      </c>
      <c r="D86" s="76"/>
      <c r="E86" s="90"/>
      <c r="F86" s="76"/>
      <c r="G86" s="76"/>
      <c r="H86" s="76"/>
    </row>
    <row r="87" spans="1:8" s="30" customFormat="1" ht="42" x14ac:dyDescent="0.5">
      <c r="A87" s="77"/>
      <c r="B87" s="14" t="s">
        <v>115</v>
      </c>
      <c r="C87" s="25" t="s">
        <v>116</v>
      </c>
      <c r="D87" s="76"/>
      <c r="E87" s="90"/>
      <c r="F87" s="76"/>
      <c r="G87" s="76"/>
      <c r="H87" s="76"/>
    </row>
    <row r="88" spans="1:8" s="30" customFormat="1" ht="21" x14ac:dyDescent="0.5">
      <c r="A88" s="77"/>
      <c r="B88" s="14" t="s">
        <v>87</v>
      </c>
      <c r="C88" s="25" t="s">
        <v>88</v>
      </c>
      <c r="D88" s="76"/>
      <c r="E88" s="90"/>
      <c r="F88" s="76"/>
      <c r="G88" s="76"/>
      <c r="H88" s="76"/>
    </row>
    <row r="89" spans="1:8" s="30" customFormat="1" ht="21" x14ac:dyDescent="0.5">
      <c r="A89" s="77"/>
      <c r="B89" s="14" t="s">
        <v>117</v>
      </c>
      <c r="C89" s="25" t="s">
        <v>118</v>
      </c>
      <c r="D89" s="76"/>
      <c r="E89" s="90"/>
      <c r="F89" s="76"/>
      <c r="G89" s="76"/>
      <c r="H89" s="76"/>
    </row>
    <row r="90" spans="1:8" s="30" customFormat="1" ht="42" x14ac:dyDescent="0.5">
      <c r="A90" s="77"/>
      <c r="B90" s="14" t="s">
        <v>119</v>
      </c>
      <c r="C90" s="25" t="s">
        <v>120</v>
      </c>
      <c r="D90" s="76"/>
      <c r="E90" s="90"/>
      <c r="F90" s="76"/>
      <c r="G90" s="76"/>
      <c r="H90" s="76"/>
    </row>
    <row r="91" spans="1:8" s="30" customFormat="1" ht="21" x14ac:dyDescent="0.5">
      <c r="A91" s="77"/>
      <c r="B91" s="14" t="s">
        <v>73</v>
      </c>
      <c r="C91" s="25" t="s">
        <v>74</v>
      </c>
      <c r="D91" s="76"/>
      <c r="E91" s="90"/>
      <c r="F91" s="76"/>
      <c r="G91" s="76"/>
      <c r="H91" s="76"/>
    </row>
    <row r="92" spans="1:8" s="30" customFormat="1" ht="21" x14ac:dyDescent="0.5">
      <c r="A92" s="77"/>
      <c r="B92" s="14" t="s">
        <v>64</v>
      </c>
      <c r="C92" s="25" t="s">
        <v>65</v>
      </c>
      <c r="D92" s="76"/>
      <c r="E92" s="90"/>
      <c r="F92" s="76"/>
      <c r="G92" s="76"/>
      <c r="H92" s="76"/>
    </row>
    <row r="93" spans="1:8" s="30" customFormat="1" ht="42" x14ac:dyDescent="0.5">
      <c r="A93" s="77"/>
      <c r="B93" s="14" t="s">
        <v>121</v>
      </c>
      <c r="C93" s="25" t="s">
        <v>122</v>
      </c>
      <c r="D93" s="76"/>
      <c r="E93" s="90"/>
      <c r="F93" s="76"/>
      <c r="G93" s="76"/>
      <c r="H93" s="76"/>
    </row>
    <row r="94" spans="1:8" s="30" customFormat="1" ht="21" x14ac:dyDescent="0.5">
      <c r="A94" s="77"/>
      <c r="B94" s="26" t="s">
        <v>78</v>
      </c>
      <c r="C94" s="53" t="s">
        <v>79</v>
      </c>
      <c r="D94" s="76"/>
      <c r="E94" s="90"/>
      <c r="F94" s="76"/>
      <c r="G94" s="76"/>
      <c r="H94" s="76"/>
    </row>
    <row r="95" spans="1:8" s="30" customFormat="1" ht="42" x14ac:dyDescent="0.5">
      <c r="A95" s="77">
        <v>22</v>
      </c>
      <c r="B95" s="29" t="s">
        <v>55</v>
      </c>
      <c r="C95" s="52" t="s">
        <v>124</v>
      </c>
      <c r="D95" s="76" t="str">
        <f>VLOOKUP('Matriz POA'!E95,[1]BD!$D$8:$N$42,2,FALSE)</f>
        <v>22-DTI-03</v>
      </c>
      <c r="E95" s="90" t="s">
        <v>129</v>
      </c>
      <c r="F95" s="76">
        <f>VLOOKUP('Matriz POA'!E95,[1]BD!$D$8:$N$42,11,FALSE)</f>
        <v>7750000</v>
      </c>
      <c r="G95" s="76"/>
      <c r="H95" s="76">
        <f>SUM(F95:G95)</f>
        <v>7750000</v>
      </c>
    </row>
    <row r="96" spans="1:8" s="30" customFormat="1" ht="42" x14ac:dyDescent="0.5">
      <c r="A96" s="77"/>
      <c r="B96" s="29" t="s">
        <v>130</v>
      </c>
      <c r="C96" s="52" t="s">
        <v>131</v>
      </c>
      <c r="D96" s="76"/>
      <c r="E96" s="90"/>
      <c r="F96" s="76"/>
      <c r="G96" s="76"/>
      <c r="H96" s="76"/>
    </row>
    <row r="97" spans="1:11" s="30" customFormat="1" ht="42" x14ac:dyDescent="0.5">
      <c r="A97" s="51">
        <v>23</v>
      </c>
      <c r="B97" s="54" t="s">
        <v>39</v>
      </c>
      <c r="C97" s="53" t="s">
        <v>40</v>
      </c>
      <c r="D97" s="54" t="str">
        <f>VLOOKUP('Matriz POA'!E97,[1]BD!$D$8:$N$42,2,FALSE)</f>
        <v>22-DTI-04</v>
      </c>
      <c r="E97" s="52" t="s">
        <v>132</v>
      </c>
      <c r="F97" s="50">
        <f>VLOOKUP('Matriz POA'!E97,[1]BD!$D$8:$N$42,11,FALSE)</f>
        <v>0</v>
      </c>
      <c r="G97" s="50"/>
      <c r="H97" s="50">
        <f>SUM(F97:G97)</f>
        <v>0</v>
      </c>
    </row>
    <row r="98" spans="1:11" ht="21" x14ac:dyDescent="0.35">
      <c r="A98" s="81" t="s">
        <v>2</v>
      </c>
      <c r="B98" s="81"/>
      <c r="C98" s="81"/>
      <c r="D98" s="81"/>
      <c r="E98" s="81"/>
      <c r="F98" s="10">
        <f>SUM(F99:F101)</f>
        <v>6300000</v>
      </c>
      <c r="G98" s="20">
        <f>SUM(G99:G101)</f>
        <v>0</v>
      </c>
      <c r="H98" s="10">
        <f>SUM(H99:H101)</f>
        <v>6300000</v>
      </c>
      <c r="I98" s="21">
        <f>H98-[1]Resumen!F15</f>
        <v>0</v>
      </c>
    </row>
    <row r="99" spans="1:11" s="12" customFormat="1" ht="42" x14ac:dyDescent="0.5">
      <c r="A99" s="31">
        <v>24</v>
      </c>
      <c r="B99" s="54" t="s">
        <v>39</v>
      </c>
      <c r="C99" s="53" t="s">
        <v>40</v>
      </c>
      <c r="D99" s="54" t="str">
        <f>VLOOKUP('Matriz POA'!E99,[1]BD!$D$8:$N$42,2,FALSE)</f>
        <v>22-DPD-01A</v>
      </c>
      <c r="E99" s="53" t="s">
        <v>133</v>
      </c>
      <c r="F99" s="50">
        <f>VLOOKUP('Matriz POA'!E99,[1]BD!$D$8:$N$42,11,FALSE)</f>
        <v>4800000</v>
      </c>
      <c r="G99" s="54"/>
      <c r="H99" s="54">
        <f>SUM(F99:G99)</f>
        <v>4800000</v>
      </c>
      <c r="I99" s="32"/>
      <c r="J99" s="33"/>
      <c r="K99" s="33"/>
    </row>
    <row r="100" spans="1:11" s="12" customFormat="1" ht="42" x14ac:dyDescent="0.5">
      <c r="A100" s="31">
        <v>25</v>
      </c>
      <c r="B100" s="54" t="s">
        <v>46</v>
      </c>
      <c r="C100" s="34" t="s">
        <v>134</v>
      </c>
      <c r="D100" s="54" t="str">
        <f>VLOOKUP('Matriz POA'!E100,[1]BD!$D$8:$N$42,2,FALSE)</f>
        <v>22-DPD-02</v>
      </c>
      <c r="E100" s="18" t="s">
        <v>135</v>
      </c>
      <c r="F100" s="50">
        <f>VLOOKUP('Matriz POA'!E100,[1]BD!$D$8:$N$42,11,FALSE)</f>
        <v>1500000</v>
      </c>
      <c r="G100" s="35"/>
      <c r="H100" s="50">
        <f>SUM(F100:G100)</f>
        <v>1500000</v>
      </c>
      <c r="I100" s="32"/>
      <c r="J100" s="33"/>
      <c r="K100" s="33"/>
    </row>
    <row r="101" spans="1:11" s="12" customFormat="1" ht="42" x14ac:dyDescent="0.5">
      <c r="A101" s="31">
        <v>26</v>
      </c>
      <c r="B101" s="54" t="s">
        <v>39</v>
      </c>
      <c r="C101" s="53" t="s">
        <v>40</v>
      </c>
      <c r="D101" s="54" t="str">
        <f>VLOOKUP('Matriz POA'!E101,[1]BD!$D$8:$N$42,2,FALSE)</f>
        <v>22-DPD-03A</v>
      </c>
      <c r="E101" s="18" t="s">
        <v>136</v>
      </c>
      <c r="F101" s="50">
        <f>VLOOKUP('Matriz POA'!E101,[1]BD!$D$8:$N$42,11,FALSE)</f>
        <v>0</v>
      </c>
      <c r="G101" s="35"/>
      <c r="H101" s="50">
        <f>SUM(F101:G101)</f>
        <v>0</v>
      </c>
      <c r="I101" s="32"/>
      <c r="J101" s="33"/>
      <c r="K101" s="33"/>
    </row>
    <row r="102" spans="1:11" s="12" customFormat="1" ht="21" x14ac:dyDescent="0.5">
      <c r="A102" s="59"/>
      <c r="B102" s="38"/>
      <c r="C102" s="39"/>
      <c r="D102" s="38"/>
      <c r="E102" s="60"/>
      <c r="F102" s="38"/>
      <c r="G102" s="61"/>
      <c r="H102" s="38"/>
      <c r="I102" s="62"/>
      <c r="J102" s="63"/>
      <c r="K102" s="63"/>
    </row>
    <row r="103" spans="1:11" s="16" customFormat="1" ht="21" x14ac:dyDescent="0.5">
      <c r="A103" s="79" t="s">
        <v>137</v>
      </c>
      <c r="B103" s="79"/>
      <c r="C103" s="79"/>
      <c r="D103" s="79"/>
      <c r="E103" s="79"/>
      <c r="F103" s="20">
        <f>SUM(F104)</f>
        <v>2670000</v>
      </c>
      <c r="G103" s="20">
        <f>SUM(G104)</f>
        <v>0</v>
      </c>
      <c r="H103" s="20">
        <f>SUM(H104)</f>
        <v>2670000</v>
      </c>
      <c r="I103" s="11">
        <f>H103-[1]Resumen!F17</f>
        <v>0</v>
      </c>
    </row>
    <row r="104" spans="1:11" s="12" customFormat="1" ht="42" x14ac:dyDescent="0.5">
      <c r="A104" s="51">
        <v>27</v>
      </c>
      <c r="B104" s="54" t="s">
        <v>46</v>
      </c>
      <c r="C104" s="34" t="s">
        <v>134</v>
      </c>
      <c r="D104" s="54" t="str">
        <f>VLOOKUP('Matriz POA'!E104,[1]BD!$D$8:$N$42,2,FALSE)</f>
        <v>22-DP-01</v>
      </c>
      <c r="E104" s="52" t="s">
        <v>138</v>
      </c>
      <c r="F104" s="50">
        <f>VLOOKUP('Matriz POA'!E104,[1]BD!$D$8:$N$42,11,FALSE)</f>
        <v>2670000</v>
      </c>
      <c r="G104" s="54"/>
      <c r="H104" s="54">
        <f>SUM(F104:G104)</f>
        <v>2670000</v>
      </c>
      <c r="I104" s="36"/>
      <c r="J104" s="37"/>
      <c r="K104" s="37"/>
    </row>
    <row r="105" spans="1:11" s="16" customFormat="1" ht="21" x14ac:dyDescent="0.5">
      <c r="A105" s="93" t="s">
        <v>139</v>
      </c>
      <c r="B105" s="93"/>
      <c r="C105" s="93"/>
      <c r="D105" s="93"/>
      <c r="E105" s="93"/>
      <c r="F105" s="56">
        <f>SUM(F106:F107)</f>
        <v>450000</v>
      </c>
      <c r="G105" s="58">
        <f>SUM(G106:G107)</f>
        <v>0</v>
      </c>
      <c r="H105" s="56">
        <f>SUM(H106:H107)</f>
        <v>450000</v>
      </c>
      <c r="I105" s="11">
        <f>H105-[1]Resumen!F20</f>
        <v>0</v>
      </c>
    </row>
    <row r="106" spans="1:11" s="16" customFormat="1" ht="42" x14ac:dyDescent="0.5">
      <c r="A106" s="77">
        <v>28</v>
      </c>
      <c r="B106" s="54" t="s">
        <v>140</v>
      </c>
      <c r="C106" s="25" t="s">
        <v>141</v>
      </c>
      <c r="D106" s="76" t="str">
        <f>VLOOKUP('Matriz POA'!E106,[1]BD!$D$8:$N$42,2,FALSE)</f>
        <v>22-INSP-01A</v>
      </c>
      <c r="E106" s="90" t="s">
        <v>142</v>
      </c>
      <c r="F106" s="76">
        <v>450000</v>
      </c>
      <c r="G106" s="76"/>
      <c r="H106" s="76">
        <f>SUM(F106:G106)</f>
        <v>450000</v>
      </c>
      <c r="I106" s="12"/>
    </row>
    <row r="107" spans="1:11" s="13" customFormat="1" ht="42" x14ac:dyDescent="0.5">
      <c r="A107" s="77"/>
      <c r="B107" s="54" t="s">
        <v>143</v>
      </c>
      <c r="C107" s="25" t="s">
        <v>144</v>
      </c>
      <c r="D107" s="76" t="e">
        <f>VLOOKUP('Matriz POA'!E107,[1]BD!$D$8:$N$42,8,FALSE)</f>
        <v>#N/A</v>
      </c>
      <c r="E107" s="90"/>
      <c r="F107" s="76"/>
      <c r="G107" s="76"/>
      <c r="H107" s="76"/>
      <c r="I107" s="12"/>
    </row>
    <row r="108" spans="1:11" s="16" customFormat="1" ht="21" x14ac:dyDescent="0.5">
      <c r="A108" s="79" t="s">
        <v>145</v>
      </c>
      <c r="B108" s="79"/>
      <c r="C108" s="79"/>
      <c r="D108" s="79"/>
      <c r="E108" s="79"/>
      <c r="F108" s="10">
        <f>SUM(F109:F109)</f>
        <v>2498000</v>
      </c>
      <c r="G108" s="20">
        <f>SUM(G109:G109)</f>
        <v>0</v>
      </c>
      <c r="H108" s="20">
        <f>SUM(H109:H109)</f>
        <v>2498000</v>
      </c>
      <c r="I108" s="11">
        <f>H108-[1]Resumen!F19</f>
        <v>0</v>
      </c>
    </row>
    <row r="109" spans="1:11" s="16" customFormat="1" ht="63" x14ac:dyDescent="0.5">
      <c r="A109" s="51">
        <v>29</v>
      </c>
      <c r="B109" s="14" t="s">
        <v>146</v>
      </c>
      <c r="C109" s="55" t="s">
        <v>147</v>
      </c>
      <c r="D109" s="54" t="str">
        <f>VLOOKUP('Matriz POA'!E109,[1]BD!$D$8:$N$42,2,FALSE)</f>
        <v>22-DCI-01A</v>
      </c>
      <c r="E109" s="55" t="s">
        <v>148</v>
      </c>
      <c r="F109" s="54">
        <f>VLOOKUP('Matriz POA'!E109,[1]BD!$D$8:$N$42,11,FALSE)</f>
        <v>2498000</v>
      </c>
      <c r="G109" s="50"/>
      <c r="H109" s="50">
        <f>SUM(F109:G109)</f>
        <v>2498000</v>
      </c>
      <c r="I109" s="12"/>
    </row>
    <row r="110" spans="1:11" s="40" customFormat="1" ht="50.25" customHeight="1" x14ac:dyDescent="0.5">
      <c r="A110" s="81" t="s">
        <v>149</v>
      </c>
      <c r="B110" s="81"/>
      <c r="C110" s="81"/>
      <c r="D110" s="81"/>
      <c r="E110" s="81"/>
      <c r="F110" s="10">
        <f>SUM(F111:F112)</f>
        <v>3900000</v>
      </c>
      <c r="G110" s="10">
        <f>SUM(G111:G112)</f>
        <v>0</v>
      </c>
      <c r="H110" s="20">
        <f>SUM(H111:H112)</f>
        <v>3900000</v>
      </c>
      <c r="I110" s="11">
        <f>H110-[1]Resumen!F16</f>
        <v>0</v>
      </c>
    </row>
    <row r="111" spans="1:11" s="16" customFormat="1" ht="67.5" customHeight="1" x14ac:dyDescent="0.5">
      <c r="A111" s="51">
        <v>30</v>
      </c>
      <c r="B111" s="14" t="s">
        <v>146</v>
      </c>
      <c r="C111" s="55" t="s">
        <v>147</v>
      </c>
      <c r="D111" s="54" t="str">
        <f>VLOOKUP('Matriz POA'!E111,[1]BD!$D$8:$N$42,2,FALSE)</f>
        <v>22-DCU-01A</v>
      </c>
      <c r="E111" s="52" t="s">
        <v>150</v>
      </c>
      <c r="F111" s="54">
        <f>VLOOKUP('Matriz POA'!E111,[1]BD!$D$8:$N$42,11,FALSE)</f>
        <v>3600000</v>
      </c>
      <c r="G111" s="50"/>
      <c r="H111" s="50">
        <f>SUM(F111:G111)</f>
        <v>3600000</v>
      </c>
      <c r="I111" s="12"/>
    </row>
    <row r="112" spans="1:11" s="16" customFormat="1" ht="67.5" customHeight="1" x14ac:dyDescent="0.5">
      <c r="A112" s="51">
        <v>31</v>
      </c>
      <c r="B112" s="14" t="s">
        <v>146</v>
      </c>
      <c r="C112" s="55" t="s">
        <v>147</v>
      </c>
      <c r="D112" s="54" t="str">
        <f>VLOOKUP('Matriz POA'!E112,[1]BD!$D$8:$N$42,2,FALSE)</f>
        <v>22-DCU-02A</v>
      </c>
      <c r="E112" s="52" t="s">
        <v>151</v>
      </c>
      <c r="F112" s="54">
        <f>VLOOKUP('Matriz POA'!E112,[1]BD!$D$8:$N$42,11,FALSE)</f>
        <v>300000</v>
      </c>
      <c r="G112" s="50"/>
      <c r="H112" s="50">
        <f>SUM(F112:G112)</f>
        <v>300000</v>
      </c>
      <c r="I112" s="12"/>
    </row>
    <row r="113" spans="1:11" s="42" customFormat="1" ht="53.25" customHeight="1" x14ac:dyDescent="0.35">
      <c r="A113" s="92" t="s">
        <v>152</v>
      </c>
      <c r="B113" s="92"/>
      <c r="C113" s="92"/>
      <c r="D113" s="92"/>
      <c r="E113" s="92"/>
      <c r="F113" s="57">
        <f>F110+F108+F105+F98+F71+F33+F27+F24+F19+F10+F103</f>
        <v>1470141473</v>
      </c>
      <c r="G113" s="57">
        <f>G110+G108+G105+G98+G71+G33+G27+G24+G19+G10+G103</f>
        <v>0</v>
      </c>
      <c r="H113" s="57">
        <f>H110+H108+H105+H98+H71+H33+H27+H24+H19+H10+H103</f>
        <v>1470141473</v>
      </c>
      <c r="I113" s="41"/>
    </row>
    <row r="114" spans="1:11" s="45" customFormat="1" ht="21" customHeight="1" x14ac:dyDescent="0.35">
      <c r="A114" s="91"/>
      <c r="B114" s="91"/>
      <c r="C114" s="91"/>
      <c r="D114" s="91"/>
      <c r="E114" s="91"/>
      <c r="F114" s="43"/>
      <c r="G114" s="43"/>
      <c r="H114" s="43"/>
      <c r="I114" s="44"/>
      <c r="J114"/>
    </row>
    <row r="115" spans="1:11" s="45" customFormat="1" x14ac:dyDescent="0.35">
      <c r="A115"/>
      <c r="B115" s="1"/>
      <c r="C115" s="2"/>
      <c r="D115" s="3"/>
      <c r="E115" s="3"/>
      <c r="F115" s="43"/>
      <c r="G115" s="43"/>
      <c r="H115" s="43"/>
      <c r="I115" s="46"/>
      <c r="J115"/>
      <c r="K115"/>
    </row>
    <row r="116" spans="1:11" s="45" customFormat="1" x14ac:dyDescent="0.35">
      <c r="A116"/>
      <c r="B116" s="1"/>
      <c r="C116" s="2"/>
      <c r="D116" s="3"/>
      <c r="E116" s="3"/>
      <c r="F116"/>
      <c r="G116"/>
      <c r="H116"/>
      <c r="I116" s="4"/>
      <c r="J116"/>
      <c r="K116"/>
    </row>
    <row r="117" spans="1:11" s="45" customFormat="1" x14ac:dyDescent="0.35">
      <c r="A117"/>
      <c r="B117" s="1"/>
      <c r="C117" s="2"/>
      <c r="D117" s="3"/>
      <c r="E117" s="3"/>
      <c r="F117"/>
      <c r="G117"/>
      <c r="I117" s="4"/>
      <c r="J117"/>
      <c r="K117"/>
    </row>
    <row r="118" spans="1:11" s="45" customFormat="1" x14ac:dyDescent="0.35">
      <c r="A118"/>
      <c r="B118" s="1"/>
      <c r="C118" s="2"/>
      <c r="D118" s="3"/>
      <c r="E118" s="3"/>
      <c r="F118" s="47"/>
      <c r="G118" s="47"/>
      <c r="H118"/>
      <c r="I118" s="4"/>
      <c r="J118"/>
      <c r="K118"/>
    </row>
    <row r="119" spans="1:11" s="45" customFormat="1" x14ac:dyDescent="0.35">
      <c r="A119"/>
      <c r="B119" s="1"/>
      <c r="C119" s="2"/>
      <c r="D119" s="3"/>
      <c r="E119" s="3"/>
      <c r="F119"/>
      <c r="G119"/>
      <c r="H119"/>
      <c r="I119" s="4"/>
      <c r="J119"/>
      <c r="K119"/>
    </row>
    <row r="120" spans="1:11" s="45" customFormat="1" x14ac:dyDescent="0.35">
      <c r="A120"/>
      <c r="B120" s="1"/>
      <c r="C120" s="2"/>
      <c r="D120" s="3"/>
      <c r="E120" s="3"/>
      <c r="F120"/>
      <c r="G120"/>
      <c r="H120" s="48"/>
      <c r="I120" s="4"/>
      <c r="J120"/>
      <c r="K120"/>
    </row>
    <row r="121" spans="1:11" s="45" customFormat="1" x14ac:dyDescent="0.35">
      <c r="A121"/>
      <c r="B121" s="1"/>
      <c r="C121" s="2"/>
      <c r="D121" s="3"/>
      <c r="E121" s="3"/>
      <c r="F121"/>
      <c r="G121"/>
      <c r="H121" s="43"/>
      <c r="I121" s="4"/>
      <c r="J121"/>
      <c r="K121"/>
    </row>
    <row r="122" spans="1:11" s="45" customFormat="1" x14ac:dyDescent="0.35">
      <c r="A122"/>
      <c r="B122" s="1"/>
      <c r="C122" s="2"/>
      <c r="D122" s="3"/>
      <c r="E122" s="3"/>
      <c r="F122"/>
      <c r="G122"/>
      <c r="H122"/>
      <c r="I122" s="4"/>
      <c r="J122"/>
      <c r="K122"/>
    </row>
    <row r="123" spans="1:11" s="45" customFormat="1" x14ac:dyDescent="0.35">
      <c r="A123"/>
      <c r="B123" s="1"/>
      <c r="C123" s="2"/>
      <c r="D123" s="3"/>
      <c r="E123" s="3"/>
      <c r="F123"/>
      <c r="G123"/>
      <c r="H123"/>
      <c r="I123" s="4"/>
      <c r="J123"/>
      <c r="K123"/>
    </row>
    <row r="124" spans="1:11" s="45" customFormat="1" x14ac:dyDescent="0.35">
      <c r="A124"/>
      <c r="B124" s="1"/>
      <c r="C124" s="2"/>
      <c r="D124" s="3"/>
      <c r="E124" s="3"/>
      <c r="F124"/>
      <c r="G124"/>
      <c r="H124"/>
      <c r="I124" s="4"/>
      <c r="J124"/>
      <c r="K124"/>
    </row>
    <row r="125" spans="1:11" s="45" customFormat="1" x14ac:dyDescent="0.35">
      <c r="A125"/>
      <c r="B125" s="1"/>
      <c r="C125" s="2"/>
      <c r="D125" s="3"/>
      <c r="E125" s="3"/>
      <c r="F125"/>
      <c r="G125"/>
      <c r="H125"/>
      <c r="I125" s="4"/>
      <c r="J125"/>
      <c r="K125"/>
    </row>
    <row r="126" spans="1:11" s="45" customFormat="1" x14ac:dyDescent="0.35">
      <c r="A126"/>
      <c r="B126" s="1"/>
      <c r="C126" s="2"/>
      <c r="D126" s="3"/>
      <c r="E126" s="3"/>
      <c r="F126"/>
      <c r="G126"/>
      <c r="H126"/>
      <c r="I126" s="4"/>
      <c r="J126"/>
      <c r="K126"/>
    </row>
    <row r="127" spans="1:11" s="45" customFormat="1" x14ac:dyDescent="0.35">
      <c r="A127"/>
      <c r="B127" s="1"/>
      <c r="C127" s="2"/>
      <c r="D127" s="3"/>
      <c r="E127" s="3"/>
      <c r="F127"/>
      <c r="G127"/>
      <c r="H127"/>
      <c r="I127" s="4"/>
      <c r="J127"/>
      <c r="K127"/>
    </row>
    <row r="128" spans="1:11" s="1" customFormat="1" x14ac:dyDescent="0.35">
      <c r="A128"/>
      <c r="C128" s="2"/>
      <c r="D128" s="3"/>
      <c r="E128" s="3"/>
      <c r="F128"/>
      <c r="G128"/>
      <c r="H128"/>
      <c r="I128" s="4"/>
      <c r="J128"/>
      <c r="K128"/>
    </row>
    <row r="129" spans="1:11" s="1" customFormat="1" x14ac:dyDescent="0.35">
      <c r="A129"/>
      <c r="C129" s="2"/>
      <c r="D129" s="3"/>
      <c r="E129" s="3"/>
      <c r="F129"/>
      <c r="G129"/>
      <c r="H129"/>
      <c r="I129" s="4"/>
      <c r="J129"/>
      <c r="K129"/>
    </row>
    <row r="130" spans="1:11" s="1" customFormat="1" x14ac:dyDescent="0.35">
      <c r="A130"/>
      <c r="C130" s="2"/>
      <c r="D130" s="3"/>
      <c r="E130" s="3"/>
      <c r="F130"/>
      <c r="G130"/>
      <c r="H130"/>
      <c r="I130" s="4"/>
      <c r="J130"/>
      <c r="K130"/>
    </row>
    <row r="131" spans="1:11" s="1" customFormat="1" x14ac:dyDescent="0.35">
      <c r="A131"/>
      <c r="C131" s="2"/>
      <c r="D131" s="3"/>
      <c r="E131" s="3"/>
      <c r="F131"/>
      <c r="G131"/>
      <c r="H131"/>
      <c r="I131" s="4"/>
      <c r="J131"/>
      <c r="K131"/>
    </row>
    <row r="132" spans="1:11" s="1" customFormat="1" x14ac:dyDescent="0.35">
      <c r="A132"/>
      <c r="C132" s="2"/>
      <c r="D132" s="3"/>
      <c r="E132" s="3"/>
      <c r="F132"/>
      <c r="G132"/>
      <c r="H132"/>
      <c r="I132" s="4"/>
      <c r="J132"/>
      <c r="K132"/>
    </row>
    <row r="133" spans="1:11" s="1" customFormat="1" x14ac:dyDescent="0.35">
      <c r="A133"/>
      <c r="C133" s="2"/>
      <c r="D133" s="3"/>
      <c r="E133" s="3"/>
      <c r="F133"/>
      <c r="G133"/>
      <c r="H133"/>
      <c r="I133" s="4"/>
      <c r="J133"/>
      <c r="K133"/>
    </row>
    <row r="134" spans="1:11" s="1" customFormat="1" x14ac:dyDescent="0.35">
      <c r="A134"/>
      <c r="C134" s="2"/>
      <c r="D134" s="3"/>
      <c r="E134" s="3"/>
      <c r="F134"/>
      <c r="G134"/>
      <c r="H134"/>
      <c r="I134" s="4"/>
      <c r="J134"/>
      <c r="K134"/>
    </row>
    <row r="135" spans="1:11" s="1" customFormat="1" x14ac:dyDescent="0.35">
      <c r="A135"/>
      <c r="C135" s="2"/>
      <c r="D135" s="3"/>
      <c r="E135" s="3"/>
      <c r="F135"/>
      <c r="G135"/>
      <c r="H135"/>
      <c r="I135" s="4"/>
      <c r="J135"/>
      <c r="K135"/>
    </row>
    <row r="136" spans="1:11" s="1" customFormat="1" x14ac:dyDescent="0.35">
      <c r="A136"/>
      <c r="C136" s="2"/>
      <c r="D136" s="3"/>
      <c r="E136" s="3"/>
      <c r="F136"/>
      <c r="G136"/>
      <c r="H136"/>
      <c r="I136" s="4"/>
      <c r="J136"/>
      <c r="K136"/>
    </row>
    <row r="137" spans="1:11" s="1" customFormat="1" x14ac:dyDescent="0.35">
      <c r="A137"/>
      <c r="C137" s="2"/>
      <c r="D137" s="3"/>
      <c r="E137" s="3"/>
      <c r="F137"/>
      <c r="G137"/>
      <c r="H137"/>
      <c r="I137" s="4"/>
      <c r="J137"/>
      <c r="K137"/>
    </row>
    <row r="138" spans="1:11" s="1" customFormat="1" x14ac:dyDescent="0.35">
      <c r="A138"/>
      <c r="C138" s="2"/>
      <c r="D138" s="3"/>
      <c r="E138" s="3"/>
      <c r="F138"/>
      <c r="G138"/>
      <c r="H138"/>
      <c r="I138" s="4"/>
      <c r="J138"/>
      <c r="K138"/>
    </row>
    <row r="139" spans="1:11" s="1" customFormat="1" x14ac:dyDescent="0.35">
      <c r="A139"/>
      <c r="C139" s="2"/>
      <c r="D139" s="3"/>
      <c r="E139" s="3"/>
      <c r="F139"/>
      <c r="G139"/>
      <c r="H139"/>
      <c r="I139" s="4"/>
      <c r="J139"/>
      <c r="K139"/>
    </row>
    <row r="140" spans="1:11" s="1" customFormat="1" x14ac:dyDescent="0.35">
      <c r="A140"/>
      <c r="C140" s="2"/>
      <c r="D140" s="3"/>
      <c r="E140" s="3"/>
      <c r="F140"/>
      <c r="G140"/>
      <c r="H140"/>
      <c r="I140" s="4"/>
      <c r="J140"/>
      <c r="K140"/>
    </row>
    <row r="141" spans="1:11" s="1" customFormat="1" x14ac:dyDescent="0.35">
      <c r="A141"/>
      <c r="C141" s="2"/>
      <c r="D141" s="3"/>
      <c r="E141" s="3"/>
      <c r="F141"/>
      <c r="G141"/>
      <c r="H141"/>
      <c r="I141" s="4"/>
      <c r="J141"/>
      <c r="K141"/>
    </row>
    <row r="142" spans="1:11" s="1" customFormat="1" x14ac:dyDescent="0.35">
      <c r="A142"/>
      <c r="C142" s="2"/>
      <c r="D142" s="3"/>
      <c r="E142" s="3"/>
      <c r="F142"/>
      <c r="G142"/>
      <c r="H142"/>
      <c r="I142" s="4"/>
      <c r="J142"/>
      <c r="K142"/>
    </row>
    <row r="143" spans="1:11" s="1" customFormat="1" x14ac:dyDescent="0.35">
      <c r="A143"/>
      <c r="C143" s="2"/>
      <c r="D143" s="3"/>
      <c r="E143" s="3"/>
      <c r="F143"/>
      <c r="G143"/>
      <c r="H143"/>
      <c r="I143" s="4"/>
      <c r="J143"/>
      <c r="K143"/>
    </row>
    <row r="144" spans="1:11" s="1" customFormat="1" x14ac:dyDescent="0.35">
      <c r="A144"/>
      <c r="C144" s="2"/>
      <c r="D144" s="3"/>
      <c r="E144" s="3"/>
      <c r="F144"/>
      <c r="G144"/>
      <c r="H144"/>
      <c r="I144" s="4"/>
      <c r="J144"/>
      <c r="K144"/>
    </row>
    <row r="145" spans="1:11" s="1" customFormat="1" x14ac:dyDescent="0.35">
      <c r="A145"/>
      <c r="C145" s="2"/>
      <c r="D145" s="3"/>
      <c r="E145" s="3"/>
      <c r="F145"/>
      <c r="G145"/>
      <c r="H145"/>
      <c r="I145" s="4"/>
      <c r="J145"/>
      <c r="K145"/>
    </row>
    <row r="146" spans="1:11" s="1" customFormat="1" x14ac:dyDescent="0.35">
      <c r="A146"/>
      <c r="C146" s="2"/>
      <c r="D146" s="3"/>
      <c r="E146" s="3"/>
      <c r="F146"/>
      <c r="G146"/>
      <c r="H146"/>
      <c r="I146" s="4"/>
      <c r="J146"/>
      <c r="K146"/>
    </row>
    <row r="147" spans="1:11" s="1" customFormat="1" x14ac:dyDescent="0.35">
      <c r="A147"/>
      <c r="C147" s="2"/>
      <c r="D147" s="3"/>
      <c r="E147" s="3"/>
      <c r="F147"/>
      <c r="G147"/>
      <c r="H147"/>
      <c r="I147" s="4"/>
      <c r="J147"/>
      <c r="K147"/>
    </row>
    <row r="148" spans="1:11" s="1" customFormat="1" x14ac:dyDescent="0.35">
      <c r="A148"/>
      <c r="C148" s="2"/>
      <c r="D148" s="3"/>
      <c r="E148" s="3"/>
      <c r="F148"/>
      <c r="G148"/>
      <c r="H148"/>
      <c r="I148" s="4"/>
      <c r="J148"/>
      <c r="K148"/>
    </row>
    <row r="149" spans="1:11" s="1" customFormat="1" x14ac:dyDescent="0.35">
      <c r="A149"/>
      <c r="C149" s="2"/>
      <c r="D149" s="3"/>
      <c r="E149" s="3"/>
      <c r="F149"/>
      <c r="G149"/>
      <c r="H149"/>
      <c r="I149" s="4"/>
      <c r="J149"/>
      <c r="K149"/>
    </row>
    <row r="150" spans="1:11" s="1" customFormat="1" x14ac:dyDescent="0.35">
      <c r="A150"/>
      <c r="C150" s="2"/>
      <c r="D150" s="3"/>
      <c r="E150" s="3"/>
      <c r="F150"/>
      <c r="G150"/>
      <c r="H150"/>
      <c r="I150" s="4"/>
      <c r="J150"/>
      <c r="K150"/>
    </row>
    <row r="151" spans="1:11" s="1" customFormat="1" x14ac:dyDescent="0.35">
      <c r="A151"/>
      <c r="C151" s="2"/>
      <c r="D151" s="3"/>
      <c r="E151" s="3"/>
      <c r="F151"/>
      <c r="G151"/>
      <c r="H151"/>
      <c r="I151" s="4"/>
      <c r="J151"/>
      <c r="K151"/>
    </row>
    <row r="152" spans="1:11" s="1" customFormat="1" x14ac:dyDescent="0.35">
      <c r="A152"/>
      <c r="C152" s="2"/>
      <c r="D152" s="3"/>
      <c r="E152" s="3"/>
      <c r="F152"/>
      <c r="G152"/>
      <c r="H152"/>
      <c r="I152" s="4"/>
      <c r="J152"/>
      <c r="K152"/>
    </row>
    <row r="153" spans="1:11" s="1" customFormat="1" x14ac:dyDescent="0.35">
      <c r="A153"/>
      <c r="C153" s="2"/>
      <c r="D153" s="3"/>
      <c r="E153" s="3"/>
      <c r="F153"/>
      <c r="G153"/>
      <c r="H153"/>
      <c r="I153" s="4"/>
      <c r="J153"/>
      <c r="K153"/>
    </row>
    <row r="154" spans="1:11" s="1" customFormat="1" x14ac:dyDescent="0.35">
      <c r="A154"/>
      <c r="C154" s="2"/>
      <c r="D154" s="3"/>
      <c r="E154" s="3"/>
      <c r="F154"/>
      <c r="G154"/>
      <c r="H154"/>
      <c r="I154" s="4"/>
      <c r="J154"/>
      <c r="K154"/>
    </row>
    <row r="155" spans="1:11" s="1" customFormat="1" x14ac:dyDescent="0.35">
      <c r="A155"/>
      <c r="C155" s="2"/>
      <c r="D155" s="3"/>
      <c r="E155" s="3"/>
      <c r="F155"/>
      <c r="G155"/>
      <c r="H155"/>
      <c r="I155" s="4"/>
      <c r="J155"/>
      <c r="K155"/>
    </row>
    <row r="156" spans="1:11" s="1" customFormat="1" x14ac:dyDescent="0.35">
      <c r="A156"/>
      <c r="C156" s="2"/>
      <c r="D156" s="3"/>
      <c r="E156" s="3"/>
      <c r="F156"/>
      <c r="G156"/>
      <c r="H156"/>
      <c r="I156" s="4"/>
      <c r="J156"/>
      <c r="K156"/>
    </row>
    <row r="157" spans="1:11" s="1" customFormat="1" x14ac:dyDescent="0.35">
      <c r="A157"/>
      <c r="C157" s="2"/>
      <c r="D157" s="3"/>
      <c r="E157" s="3"/>
      <c r="F157"/>
      <c r="G157"/>
      <c r="H157"/>
      <c r="I157" s="4"/>
      <c r="J157"/>
      <c r="K157"/>
    </row>
    <row r="158" spans="1:11" s="1" customFormat="1" x14ac:dyDescent="0.35">
      <c r="A158"/>
      <c r="C158" s="2"/>
      <c r="D158" s="3"/>
      <c r="E158" s="3"/>
      <c r="F158"/>
      <c r="G158"/>
      <c r="H158"/>
      <c r="I158" s="4"/>
      <c r="J158"/>
      <c r="K158"/>
    </row>
    <row r="159" spans="1:11" s="1" customFormat="1" x14ac:dyDescent="0.35">
      <c r="A159"/>
      <c r="C159" s="2"/>
      <c r="D159" s="3"/>
      <c r="E159" s="3"/>
      <c r="F159"/>
      <c r="G159"/>
      <c r="H159"/>
      <c r="I159" s="4"/>
      <c r="J159"/>
      <c r="K159"/>
    </row>
    <row r="160" spans="1:11" s="1" customFormat="1" x14ac:dyDescent="0.35">
      <c r="A160"/>
      <c r="C160" s="2"/>
      <c r="D160" s="3"/>
      <c r="E160" s="3"/>
      <c r="F160"/>
      <c r="G160"/>
      <c r="H160"/>
      <c r="I160" s="4"/>
      <c r="J160"/>
      <c r="K160"/>
    </row>
    <row r="161" spans="1:11" s="1" customFormat="1" x14ac:dyDescent="0.35">
      <c r="A161"/>
      <c r="C161" s="2"/>
      <c r="D161" s="3"/>
      <c r="E161" s="3"/>
      <c r="F161"/>
      <c r="G161"/>
      <c r="H161"/>
      <c r="I161" s="4"/>
      <c r="J161"/>
      <c r="K161"/>
    </row>
    <row r="162" spans="1:11" s="1" customFormat="1" x14ac:dyDescent="0.35">
      <c r="A162"/>
      <c r="C162" s="2"/>
      <c r="D162" s="3"/>
      <c r="E162" s="3"/>
      <c r="F162"/>
      <c r="G162"/>
      <c r="H162"/>
      <c r="I162" s="4"/>
      <c r="J162"/>
      <c r="K162"/>
    </row>
    <row r="163" spans="1:11" s="1" customFormat="1" x14ac:dyDescent="0.35">
      <c r="A163"/>
      <c r="C163" s="2"/>
      <c r="D163" s="3"/>
      <c r="E163" s="3"/>
      <c r="F163"/>
      <c r="G163"/>
      <c r="H163"/>
      <c r="I163" s="4"/>
      <c r="J163"/>
      <c r="K163"/>
    </row>
    <row r="164" spans="1:11" s="1" customFormat="1" x14ac:dyDescent="0.35">
      <c r="A164"/>
      <c r="C164" s="2"/>
      <c r="D164" s="3"/>
      <c r="E164" s="3"/>
      <c r="F164"/>
      <c r="G164"/>
      <c r="H164"/>
      <c r="I164" s="4"/>
      <c r="J164"/>
      <c r="K164"/>
    </row>
    <row r="165" spans="1:11" s="1" customFormat="1" x14ac:dyDescent="0.35">
      <c r="A165"/>
      <c r="C165" s="2"/>
      <c r="D165" s="3"/>
      <c r="E165" s="3"/>
      <c r="F165"/>
      <c r="G165"/>
      <c r="H165"/>
      <c r="I165" s="4"/>
      <c r="J165"/>
      <c r="K165"/>
    </row>
    <row r="166" spans="1:11" s="1" customFormat="1" x14ac:dyDescent="0.35">
      <c r="A166"/>
      <c r="C166" s="2"/>
      <c r="D166" s="3"/>
      <c r="E166" s="3"/>
      <c r="F166"/>
      <c r="G166"/>
      <c r="H166"/>
      <c r="I166" s="4"/>
      <c r="J166"/>
      <c r="K166"/>
    </row>
    <row r="167" spans="1:11" s="1" customFormat="1" x14ac:dyDescent="0.35">
      <c r="A167"/>
      <c r="C167" s="2"/>
      <c r="D167" s="3"/>
      <c r="E167" s="3"/>
      <c r="F167"/>
      <c r="G167"/>
      <c r="H167"/>
      <c r="I167" s="4"/>
      <c r="J167"/>
      <c r="K167"/>
    </row>
    <row r="168" spans="1:11" s="1" customFormat="1" x14ac:dyDescent="0.35">
      <c r="A168"/>
      <c r="C168" s="2"/>
      <c r="D168" s="3"/>
      <c r="E168" s="3"/>
      <c r="F168"/>
      <c r="G168"/>
      <c r="H168"/>
      <c r="I168" s="4"/>
      <c r="J168"/>
      <c r="K168"/>
    </row>
    <row r="169" spans="1:11" s="1" customFormat="1" x14ac:dyDescent="0.35">
      <c r="A169"/>
      <c r="C169" s="2"/>
      <c r="D169" s="3"/>
      <c r="E169" s="3"/>
      <c r="F169"/>
      <c r="G169"/>
      <c r="H169"/>
      <c r="I169" s="4"/>
      <c r="J169"/>
      <c r="K169"/>
    </row>
    <row r="170" spans="1:11" s="1" customFormat="1" x14ac:dyDescent="0.35">
      <c r="A170"/>
      <c r="C170" s="2"/>
      <c r="D170" s="3"/>
      <c r="E170" s="3"/>
      <c r="F170"/>
      <c r="G170"/>
      <c r="H170"/>
      <c r="I170" s="4"/>
      <c r="J170"/>
      <c r="K170"/>
    </row>
    <row r="171" spans="1:11" s="1" customFormat="1" x14ac:dyDescent="0.35">
      <c r="A171"/>
      <c r="C171" s="2"/>
      <c r="D171" s="3"/>
      <c r="E171" s="3"/>
      <c r="F171"/>
      <c r="G171"/>
      <c r="H171"/>
      <c r="I171" s="4"/>
      <c r="J171"/>
      <c r="K171"/>
    </row>
    <row r="172" spans="1:11" s="1" customFormat="1" x14ac:dyDescent="0.35">
      <c r="A172"/>
      <c r="C172" s="2"/>
      <c r="D172" s="3"/>
      <c r="E172" s="3"/>
      <c r="F172"/>
      <c r="G172"/>
      <c r="H172"/>
      <c r="I172" s="4"/>
      <c r="J172"/>
      <c r="K172"/>
    </row>
    <row r="173" spans="1:11" s="1" customFormat="1" x14ac:dyDescent="0.35">
      <c r="A173"/>
      <c r="C173" s="2"/>
      <c r="D173" s="3"/>
      <c r="E173" s="3"/>
      <c r="F173"/>
      <c r="G173"/>
      <c r="H173"/>
      <c r="I173" s="4"/>
      <c r="J173"/>
      <c r="K173"/>
    </row>
    <row r="174" spans="1:11" s="1" customFormat="1" x14ac:dyDescent="0.35">
      <c r="A174"/>
      <c r="C174" s="2"/>
      <c r="D174" s="3"/>
      <c r="E174" s="3"/>
      <c r="F174"/>
      <c r="G174"/>
      <c r="H174"/>
      <c r="I174" s="4"/>
      <c r="J174"/>
      <c r="K174"/>
    </row>
    <row r="175" spans="1:11" s="1" customFormat="1" x14ac:dyDescent="0.35">
      <c r="A175"/>
      <c r="C175" s="2"/>
      <c r="D175" s="3"/>
      <c r="E175" s="3"/>
      <c r="F175"/>
      <c r="G175"/>
      <c r="H175"/>
      <c r="I175" s="4"/>
      <c r="J175"/>
      <c r="K175"/>
    </row>
    <row r="176" spans="1:11" s="1" customFormat="1" x14ac:dyDescent="0.35">
      <c r="A176"/>
      <c r="C176" s="2"/>
      <c r="D176" s="3"/>
      <c r="E176" s="3"/>
      <c r="F176"/>
      <c r="G176"/>
      <c r="H176"/>
      <c r="I176" s="4"/>
      <c r="J176"/>
      <c r="K176"/>
    </row>
    <row r="177" spans="1:11" s="1" customFormat="1" x14ac:dyDescent="0.35">
      <c r="A177"/>
      <c r="C177" s="2"/>
      <c r="D177" s="3"/>
      <c r="E177" s="3"/>
      <c r="F177"/>
      <c r="G177"/>
      <c r="H177"/>
      <c r="I177" s="4"/>
      <c r="J177"/>
      <c r="K177"/>
    </row>
    <row r="178" spans="1:11" s="1" customFormat="1" x14ac:dyDescent="0.35">
      <c r="A178"/>
      <c r="C178" s="2"/>
      <c r="D178" s="3"/>
      <c r="E178" s="3"/>
      <c r="F178"/>
      <c r="G178"/>
      <c r="H178"/>
      <c r="I178" s="4"/>
      <c r="J178"/>
      <c r="K178"/>
    </row>
    <row r="179" spans="1:11" s="1" customFormat="1" x14ac:dyDescent="0.35">
      <c r="A179"/>
      <c r="C179" s="2"/>
      <c r="D179" s="3"/>
      <c r="E179" s="3"/>
      <c r="F179"/>
      <c r="G179"/>
      <c r="H179"/>
      <c r="I179" s="4"/>
      <c r="J179"/>
      <c r="K179"/>
    </row>
    <row r="180" spans="1:11" s="1" customFormat="1" x14ac:dyDescent="0.35">
      <c r="A180"/>
      <c r="C180" s="2"/>
      <c r="D180" s="3"/>
      <c r="E180" s="3"/>
      <c r="F180"/>
      <c r="G180"/>
      <c r="H180"/>
      <c r="I180" s="4"/>
      <c r="J180"/>
      <c r="K180"/>
    </row>
    <row r="181" spans="1:11" s="1" customFormat="1" x14ac:dyDescent="0.35">
      <c r="A181"/>
      <c r="C181" s="2"/>
      <c r="D181" s="3"/>
      <c r="E181" s="3"/>
      <c r="F181"/>
      <c r="G181"/>
      <c r="H181"/>
      <c r="I181" s="4"/>
      <c r="J181"/>
      <c r="K181"/>
    </row>
    <row r="182" spans="1:11" s="1" customFormat="1" x14ac:dyDescent="0.35">
      <c r="A182"/>
      <c r="C182" s="2"/>
      <c r="D182" s="3"/>
      <c r="E182" s="3"/>
      <c r="F182"/>
      <c r="G182"/>
      <c r="H182"/>
      <c r="I182" s="4"/>
      <c r="J182"/>
      <c r="K182"/>
    </row>
    <row r="183" spans="1:11" s="1" customFormat="1" x14ac:dyDescent="0.35">
      <c r="A183"/>
      <c r="C183" s="2"/>
      <c r="D183" s="3"/>
      <c r="E183" s="3"/>
      <c r="F183"/>
      <c r="G183"/>
      <c r="H183"/>
      <c r="I183" s="4"/>
      <c r="J183"/>
      <c r="K183"/>
    </row>
    <row r="184" spans="1:11" s="1" customFormat="1" x14ac:dyDescent="0.35">
      <c r="A184"/>
      <c r="C184" s="2"/>
      <c r="D184" s="3"/>
      <c r="E184" s="3"/>
      <c r="F184"/>
      <c r="G184"/>
      <c r="H184"/>
      <c r="I184" s="4"/>
      <c r="J184"/>
      <c r="K184"/>
    </row>
    <row r="185" spans="1:11" s="1" customFormat="1" x14ac:dyDescent="0.35">
      <c r="A185"/>
      <c r="C185" s="2"/>
      <c r="D185" s="3"/>
      <c r="E185" s="3"/>
      <c r="F185"/>
      <c r="G185"/>
      <c r="H185"/>
      <c r="I185" s="4"/>
      <c r="J185"/>
      <c r="K185"/>
    </row>
    <row r="186" spans="1:11" s="1" customFormat="1" x14ac:dyDescent="0.35">
      <c r="A186"/>
      <c r="C186" s="2"/>
      <c r="D186" s="3"/>
      <c r="E186" s="3"/>
      <c r="F186"/>
      <c r="G186"/>
      <c r="H186"/>
      <c r="I186" s="4"/>
      <c r="J186"/>
      <c r="K186"/>
    </row>
    <row r="187" spans="1:11" s="1" customFormat="1" x14ac:dyDescent="0.35">
      <c r="A187"/>
      <c r="C187" s="2"/>
      <c r="D187" s="3"/>
      <c r="E187" s="3"/>
      <c r="F187"/>
      <c r="G187"/>
      <c r="H187"/>
      <c r="I187" s="4"/>
      <c r="J187"/>
      <c r="K187"/>
    </row>
    <row r="188" spans="1:11" s="1" customFormat="1" x14ac:dyDescent="0.35">
      <c r="A188"/>
      <c r="C188" s="2"/>
      <c r="D188" s="3"/>
      <c r="E188" s="3"/>
      <c r="F188"/>
      <c r="G188"/>
      <c r="H188"/>
      <c r="I188" s="4"/>
      <c r="J188"/>
      <c r="K188"/>
    </row>
    <row r="189" spans="1:11" s="1" customFormat="1" x14ac:dyDescent="0.35">
      <c r="A189"/>
      <c r="C189" s="2"/>
      <c r="D189" s="3"/>
      <c r="E189" s="3"/>
      <c r="F189"/>
      <c r="G189"/>
      <c r="H189"/>
      <c r="I189" s="4"/>
      <c r="J189"/>
      <c r="K189"/>
    </row>
    <row r="190" spans="1:11" s="1" customFormat="1" x14ac:dyDescent="0.35">
      <c r="A190"/>
      <c r="C190" s="2"/>
      <c r="D190" s="3"/>
      <c r="E190" s="3"/>
      <c r="F190"/>
      <c r="G190"/>
      <c r="H190"/>
      <c r="I190" s="4"/>
      <c r="J190"/>
      <c r="K190"/>
    </row>
    <row r="191" spans="1:11" s="1" customFormat="1" x14ac:dyDescent="0.35">
      <c r="A191"/>
      <c r="C191" s="2"/>
      <c r="D191" s="3"/>
      <c r="E191" s="3"/>
      <c r="F191"/>
      <c r="G191"/>
      <c r="H191"/>
      <c r="I191" s="4"/>
      <c r="J191"/>
      <c r="K191"/>
    </row>
    <row r="192" spans="1:11" s="1" customFormat="1" x14ac:dyDescent="0.35">
      <c r="A192"/>
      <c r="C192" s="2"/>
      <c r="D192" s="3"/>
      <c r="E192" s="3"/>
      <c r="F192"/>
      <c r="G192"/>
      <c r="H192"/>
      <c r="I192" s="4"/>
      <c r="J192"/>
      <c r="K192"/>
    </row>
    <row r="193" spans="1:11" s="1" customFormat="1" x14ac:dyDescent="0.35">
      <c r="A193"/>
      <c r="C193" s="2"/>
      <c r="D193" s="3"/>
      <c r="E193" s="3"/>
      <c r="F193"/>
      <c r="G193"/>
      <c r="H193"/>
      <c r="I193" s="4"/>
      <c r="J193"/>
      <c r="K193"/>
    </row>
    <row r="194" spans="1:11" s="1" customFormat="1" x14ac:dyDescent="0.35">
      <c r="A194"/>
      <c r="C194" s="2"/>
      <c r="D194" s="3"/>
      <c r="E194" s="3"/>
      <c r="F194"/>
      <c r="G194"/>
      <c r="H194"/>
      <c r="I194" s="4"/>
      <c r="J194"/>
      <c r="K194"/>
    </row>
    <row r="195" spans="1:11" s="1" customFormat="1" x14ac:dyDescent="0.35">
      <c r="A195"/>
      <c r="C195" s="2"/>
      <c r="D195" s="3"/>
      <c r="E195" s="3"/>
      <c r="F195"/>
      <c r="G195"/>
      <c r="H195"/>
      <c r="I195" s="4"/>
      <c r="J195"/>
      <c r="K195"/>
    </row>
    <row r="196" spans="1:11" s="1" customFormat="1" x14ac:dyDescent="0.35">
      <c r="A196"/>
      <c r="C196" s="2"/>
      <c r="D196" s="3"/>
      <c r="E196" s="3"/>
      <c r="F196"/>
      <c r="G196"/>
      <c r="H196"/>
      <c r="I196" s="4"/>
      <c r="J196"/>
      <c r="K196"/>
    </row>
    <row r="197" spans="1:11" s="1" customFormat="1" x14ac:dyDescent="0.35">
      <c r="A197"/>
      <c r="C197" s="2"/>
      <c r="D197" s="3"/>
      <c r="E197" s="3"/>
      <c r="F197"/>
      <c r="G197"/>
      <c r="H197"/>
      <c r="I197" s="4"/>
      <c r="J197"/>
      <c r="K197"/>
    </row>
    <row r="198" spans="1:11" s="1" customFormat="1" x14ac:dyDescent="0.35">
      <c r="A198"/>
      <c r="C198" s="2"/>
      <c r="D198" s="3"/>
      <c r="E198" s="3"/>
      <c r="F198"/>
      <c r="G198"/>
      <c r="H198"/>
      <c r="I198" s="4"/>
      <c r="J198"/>
      <c r="K198"/>
    </row>
    <row r="199" spans="1:11" s="1" customFormat="1" x14ac:dyDescent="0.35">
      <c r="A199"/>
      <c r="C199" s="2"/>
      <c r="D199" s="3"/>
      <c r="E199" s="3"/>
      <c r="F199"/>
      <c r="G199"/>
      <c r="H199"/>
      <c r="I199" s="4"/>
      <c r="J199"/>
      <c r="K199"/>
    </row>
    <row r="200" spans="1:11" s="1" customFormat="1" x14ac:dyDescent="0.35">
      <c r="A200"/>
      <c r="C200" s="2"/>
      <c r="D200" s="3"/>
      <c r="E200" s="3"/>
      <c r="F200"/>
      <c r="G200"/>
      <c r="H200"/>
      <c r="I200" s="4"/>
      <c r="J200"/>
      <c r="K200"/>
    </row>
    <row r="201" spans="1:11" s="1" customFormat="1" x14ac:dyDescent="0.35">
      <c r="A201"/>
      <c r="C201" s="2"/>
      <c r="D201" s="3"/>
      <c r="E201" s="3"/>
      <c r="F201"/>
      <c r="G201"/>
      <c r="H201"/>
      <c r="I201" s="4"/>
      <c r="J201"/>
      <c r="K201"/>
    </row>
    <row r="202" spans="1:11" s="1" customFormat="1" x14ac:dyDescent="0.35">
      <c r="A202"/>
      <c r="C202" s="2"/>
      <c r="D202" s="3"/>
      <c r="E202" s="3"/>
      <c r="F202"/>
      <c r="G202"/>
      <c r="H202"/>
      <c r="I202" s="4"/>
      <c r="J202"/>
      <c r="K202"/>
    </row>
    <row r="203" spans="1:11" s="1" customFormat="1" x14ac:dyDescent="0.35">
      <c r="A203"/>
      <c r="C203" s="2"/>
      <c r="D203" s="3"/>
      <c r="E203" s="3"/>
      <c r="F203"/>
      <c r="G203"/>
      <c r="H203"/>
      <c r="I203" s="4"/>
      <c r="J203"/>
      <c r="K203"/>
    </row>
    <row r="204" spans="1:11" s="1" customFormat="1" x14ac:dyDescent="0.35">
      <c r="A204"/>
      <c r="C204" s="2"/>
      <c r="D204" s="3"/>
      <c r="E204" s="3"/>
      <c r="F204"/>
      <c r="G204"/>
      <c r="H204"/>
      <c r="I204" s="4"/>
      <c r="J204"/>
      <c r="K204"/>
    </row>
    <row r="205" spans="1:11" s="1" customFormat="1" x14ac:dyDescent="0.35">
      <c r="A205"/>
      <c r="C205" s="2"/>
      <c r="D205" s="3"/>
      <c r="E205" s="3"/>
      <c r="F205"/>
      <c r="G205"/>
      <c r="H205"/>
      <c r="I205" s="4"/>
      <c r="J205"/>
      <c r="K205"/>
    </row>
    <row r="206" spans="1:11" s="1" customFormat="1" x14ac:dyDescent="0.35">
      <c r="A206"/>
      <c r="C206" s="2"/>
      <c r="D206" s="3"/>
      <c r="E206" s="3"/>
      <c r="F206"/>
      <c r="G206"/>
      <c r="H206"/>
      <c r="I206" s="4"/>
      <c r="J206"/>
      <c r="K206"/>
    </row>
    <row r="207" spans="1:11" s="1" customFormat="1" x14ac:dyDescent="0.35">
      <c r="A207"/>
      <c r="C207" s="2"/>
      <c r="D207" s="3"/>
      <c r="E207" s="3"/>
      <c r="F207"/>
      <c r="G207"/>
      <c r="H207"/>
      <c r="I207" s="4"/>
      <c r="J207"/>
      <c r="K207"/>
    </row>
    <row r="208" spans="1:11" s="1" customFormat="1" x14ac:dyDescent="0.35">
      <c r="A208"/>
      <c r="C208" s="2"/>
      <c r="D208" s="3"/>
      <c r="E208" s="3"/>
      <c r="F208"/>
      <c r="G208"/>
      <c r="H208"/>
      <c r="I208" s="4"/>
      <c r="J208"/>
      <c r="K208"/>
    </row>
    <row r="209" spans="1:11" s="1" customFormat="1" x14ac:dyDescent="0.35">
      <c r="A209"/>
      <c r="C209" s="2"/>
      <c r="D209" s="3"/>
      <c r="E209" s="3"/>
      <c r="F209"/>
      <c r="G209"/>
      <c r="H209"/>
      <c r="I209" s="4"/>
      <c r="J209"/>
      <c r="K209"/>
    </row>
    <row r="210" spans="1:11" s="1" customFormat="1" x14ac:dyDescent="0.35">
      <c r="A210"/>
      <c r="C210" s="2"/>
      <c r="D210" s="3"/>
      <c r="E210" s="3"/>
      <c r="F210"/>
      <c r="G210"/>
      <c r="H210"/>
      <c r="I210" s="4"/>
      <c r="J210"/>
      <c r="K210"/>
    </row>
    <row r="211" spans="1:11" s="1" customFormat="1" x14ac:dyDescent="0.35">
      <c r="A211"/>
      <c r="C211" s="2"/>
      <c r="D211" s="3"/>
      <c r="E211" s="3"/>
      <c r="F211"/>
      <c r="G211"/>
      <c r="H211"/>
      <c r="I211" s="4"/>
      <c r="J211"/>
      <c r="K211"/>
    </row>
    <row r="212" spans="1:11" s="1" customFormat="1" x14ac:dyDescent="0.35">
      <c r="A212"/>
      <c r="C212" s="2"/>
      <c r="D212" s="3"/>
      <c r="E212" s="3"/>
      <c r="F212"/>
      <c r="G212"/>
      <c r="H212"/>
      <c r="I212" s="4"/>
      <c r="J212"/>
      <c r="K212"/>
    </row>
    <row r="213" spans="1:11" s="1" customFormat="1" x14ac:dyDescent="0.35">
      <c r="A213"/>
      <c r="C213" s="2"/>
      <c r="D213" s="3"/>
      <c r="E213" s="3"/>
      <c r="F213"/>
      <c r="G213"/>
      <c r="H213"/>
      <c r="I213" s="4"/>
      <c r="J213"/>
      <c r="K213"/>
    </row>
    <row r="214" spans="1:11" s="1" customFormat="1" x14ac:dyDescent="0.35">
      <c r="A214"/>
      <c r="C214" s="2"/>
      <c r="D214" s="3"/>
      <c r="E214" s="3"/>
      <c r="F214"/>
      <c r="G214"/>
      <c r="H214"/>
      <c r="I214" s="4"/>
      <c r="J214"/>
      <c r="K214"/>
    </row>
    <row r="215" spans="1:11" s="1" customFormat="1" x14ac:dyDescent="0.35">
      <c r="A215"/>
      <c r="C215" s="2"/>
      <c r="D215" s="3"/>
      <c r="E215" s="3"/>
      <c r="F215"/>
      <c r="G215"/>
      <c r="H215"/>
      <c r="I215" s="4"/>
      <c r="J215"/>
      <c r="K215"/>
    </row>
    <row r="216" spans="1:11" s="1" customFormat="1" x14ac:dyDescent="0.35">
      <c r="A216"/>
      <c r="C216" s="2"/>
      <c r="D216" s="3"/>
      <c r="E216" s="3"/>
      <c r="F216"/>
      <c r="G216"/>
      <c r="H216"/>
      <c r="I216" s="4"/>
      <c r="J216"/>
      <c r="K216"/>
    </row>
    <row r="217" spans="1:11" s="1" customFormat="1" x14ac:dyDescent="0.35">
      <c r="A217"/>
      <c r="C217" s="2"/>
      <c r="D217" s="3"/>
      <c r="E217" s="3"/>
      <c r="F217"/>
      <c r="G217"/>
      <c r="H217"/>
      <c r="I217" s="4"/>
      <c r="J217"/>
      <c r="K217"/>
    </row>
    <row r="218" spans="1:11" s="1" customFormat="1" x14ac:dyDescent="0.35">
      <c r="A218"/>
      <c r="C218" s="2"/>
      <c r="D218" s="3"/>
      <c r="E218" s="3"/>
      <c r="F218"/>
      <c r="G218"/>
      <c r="H218"/>
      <c r="I218" s="4"/>
      <c r="J218"/>
      <c r="K218"/>
    </row>
    <row r="219" spans="1:11" s="1" customFormat="1" x14ac:dyDescent="0.35">
      <c r="A219"/>
      <c r="C219" s="2"/>
      <c r="D219" s="3"/>
      <c r="E219" s="3"/>
      <c r="F219"/>
      <c r="G219"/>
      <c r="H219"/>
      <c r="I219" s="4"/>
      <c r="J219"/>
      <c r="K219"/>
    </row>
    <row r="220" spans="1:11" s="1" customFormat="1" x14ac:dyDescent="0.35">
      <c r="A220"/>
      <c r="C220" s="2"/>
      <c r="D220" s="3"/>
      <c r="E220" s="3"/>
      <c r="F220"/>
      <c r="G220"/>
      <c r="H220"/>
      <c r="I220" s="4"/>
      <c r="J220"/>
      <c r="K220"/>
    </row>
    <row r="221" spans="1:11" s="1" customFormat="1" x14ac:dyDescent="0.35">
      <c r="A221"/>
      <c r="C221" s="2"/>
      <c r="D221" s="3"/>
      <c r="E221" s="3"/>
      <c r="F221"/>
      <c r="G221"/>
      <c r="H221"/>
      <c r="I221" s="4"/>
      <c r="J221"/>
      <c r="K221"/>
    </row>
    <row r="222" spans="1:11" s="1" customFormat="1" x14ac:dyDescent="0.35">
      <c r="A222"/>
      <c r="C222" s="2"/>
      <c r="D222" s="3"/>
      <c r="E222" s="3"/>
      <c r="F222"/>
      <c r="G222"/>
      <c r="H222"/>
      <c r="I222" s="4"/>
      <c r="J222"/>
      <c r="K222"/>
    </row>
    <row r="223" spans="1:11" s="1" customFormat="1" x14ac:dyDescent="0.35">
      <c r="A223"/>
      <c r="C223" s="2"/>
      <c r="D223" s="3"/>
      <c r="E223" s="3"/>
      <c r="F223"/>
      <c r="G223"/>
      <c r="H223"/>
      <c r="I223" s="4"/>
      <c r="J223"/>
      <c r="K223"/>
    </row>
    <row r="224" spans="1:11" s="1" customFormat="1" x14ac:dyDescent="0.35">
      <c r="A224"/>
      <c r="C224" s="2"/>
      <c r="D224" s="3"/>
      <c r="E224" s="3"/>
      <c r="F224"/>
      <c r="G224"/>
      <c r="H224"/>
      <c r="I224" s="4"/>
      <c r="J224"/>
      <c r="K224"/>
    </row>
    <row r="225" spans="1:11" s="1" customFormat="1" x14ac:dyDescent="0.35">
      <c r="A225"/>
      <c r="C225" s="2"/>
      <c r="D225" s="3"/>
      <c r="E225" s="3"/>
      <c r="F225"/>
      <c r="G225"/>
      <c r="H225"/>
      <c r="I225" s="4"/>
      <c r="J225"/>
      <c r="K225"/>
    </row>
    <row r="226" spans="1:11" s="1" customFormat="1" x14ac:dyDescent="0.35">
      <c r="A226"/>
      <c r="C226" s="2"/>
      <c r="D226" s="3"/>
      <c r="E226" s="3"/>
      <c r="F226"/>
      <c r="G226"/>
      <c r="H226"/>
      <c r="I226" s="4"/>
      <c r="J226"/>
      <c r="K226"/>
    </row>
    <row r="227" spans="1:11" s="1" customFormat="1" x14ac:dyDescent="0.35">
      <c r="A227"/>
      <c r="C227" s="2"/>
      <c r="D227" s="3"/>
      <c r="E227" s="3"/>
      <c r="F227"/>
      <c r="G227"/>
      <c r="H227"/>
      <c r="I227" s="4"/>
      <c r="J227"/>
      <c r="K227"/>
    </row>
    <row r="228" spans="1:11" s="1" customFormat="1" x14ac:dyDescent="0.35">
      <c r="A228"/>
      <c r="C228" s="2"/>
      <c r="D228" s="3"/>
      <c r="E228" s="3"/>
      <c r="F228"/>
      <c r="G228"/>
      <c r="H228"/>
      <c r="I228" s="4"/>
      <c r="J228"/>
      <c r="K228"/>
    </row>
    <row r="229" spans="1:11" s="1" customFormat="1" x14ac:dyDescent="0.35">
      <c r="A229"/>
      <c r="C229" s="2"/>
      <c r="D229" s="3"/>
      <c r="E229" s="3"/>
      <c r="F229"/>
      <c r="G229"/>
      <c r="H229"/>
      <c r="I229" s="4"/>
      <c r="J229"/>
      <c r="K229"/>
    </row>
    <row r="230" spans="1:11" s="1" customFormat="1" x14ac:dyDescent="0.35">
      <c r="A230"/>
      <c r="C230" s="2"/>
      <c r="D230" s="3"/>
      <c r="E230" s="3"/>
      <c r="F230"/>
      <c r="G230"/>
      <c r="H230"/>
      <c r="I230" s="4"/>
      <c r="J230"/>
      <c r="K230"/>
    </row>
    <row r="231" spans="1:11" s="1" customFormat="1" x14ac:dyDescent="0.35">
      <c r="A231"/>
      <c r="C231" s="2"/>
      <c r="D231" s="3"/>
      <c r="E231" s="3"/>
      <c r="F231"/>
      <c r="G231"/>
      <c r="H231"/>
      <c r="I231" s="4"/>
      <c r="J231"/>
      <c r="K231"/>
    </row>
    <row r="232" spans="1:11" s="1" customFormat="1" x14ac:dyDescent="0.35">
      <c r="A232"/>
      <c r="C232" s="2"/>
      <c r="D232" s="3"/>
      <c r="E232" s="3"/>
      <c r="F232"/>
      <c r="G232"/>
      <c r="H232"/>
      <c r="I232" s="4"/>
      <c r="J232"/>
      <c r="K232"/>
    </row>
    <row r="233" spans="1:11" s="1" customFormat="1" x14ac:dyDescent="0.35">
      <c r="A233"/>
      <c r="C233" s="2"/>
      <c r="D233" s="3"/>
      <c r="E233" s="3"/>
      <c r="F233"/>
      <c r="G233"/>
      <c r="H233"/>
      <c r="I233" s="4"/>
      <c r="J233"/>
      <c r="K233"/>
    </row>
  </sheetData>
  <mergeCells count="109">
    <mergeCell ref="A114:E114"/>
    <mergeCell ref="F106:F107"/>
    <mergeCell ref="G106:G107"/>
    <mergeCell ref="H106:H107"/>
    <mergeCell ref="A108:E108"/>
    <mergeCell ref="A110:E110"/>
    <mergeCell ref="A113:E113"/>
    <mergeCell ref="A98:E98"/>
    <mergeCell ref="A103:E103"/>
    <mergeCell ref="A105:E105"/>
    <mergeCell ref="A106:A107"/>
    <mergeCell ref="D106:D107"/>
    <mergeCell ref="E106:E107"/>
    <mergeCell ref="A95:A96"/>
    <mergeCell ref="D95:D96"/>
    <mergeCell ref="E95:E96"/>
    <mergeCell ref="F95:F96"/>
    <mergeCell ref="G95:G96"/>
    <mergeCell ref="H95:H96"/>
    <mergeCell ref="H72:H73"/>
    <mergeCell ref="A74:A94"/>
    <mergeCell ref="D74:D94"/>
    <mergeCell ref="E74:E94"/>
    <mergeCell ref="F74:F94"/>
    <mergeCell ref="G74:G94"/>
    <mergeCell ref="H74:H94"/>
    <mergeCell ref="A71:E71"/>
    <mergeCell ref="A72:A73"/>
    <mergeCell ref="D72:D73"/>
    <mergeCell ref="E72:E73"/>
    <mergeCell ref="F72:F73"/>
    <mergeCell ref="G72:G73"/>
    <mergeCell ref="A50:A70"/>
    <mergeCell ref="D50:D70"/>
    <mergeCell ref="E50:E70"/>
    <mergeCell ref="F50:F70"/>
    <mergeCell ref="G50:G70"/>
    <mergeCell ref="A39:A41"/>
    <mergeCell ref="D39:D41"/>
    <mergeCell ref="E39:E41"/>
    <mergeCell ref="F39:F41"/>
    <mergeCell ref="G39:G41"/>
    <mergeCell ref="H39:H41"/>
    <mergeCell ref="H50:H70"/>
    <mergeCell ref="A45:A47"/>
    <mergeCell ref="D45:D47"/>
    <mergeCell ref="E45:E47"/>
    <mergeCell ref="F45:F47"/>
    <mergeCell ref="G45:G47"/>
    <mergeCell ref="H45:H47"/>
    <mergeCell ref="A42:A44"/>
    <mergeCell ref="D42:D44"/>
    <mergeCell ref="E42:E44"/>
    <mergeCell ref="F42:F44"/>
    <mergeCell ref="G42:G44"/>
    <mergeCell ref="H42:H44"/>
    <mergeCell ref="A27:E27"/>
    <mergeCell ref="B30:B32"/>
    <mergeCell ref="C30:C32"/>
    <mergeCell ref="A33:E33"/>
    <mergeCell ref="A34:A38"/>
    <mergeCell ref="D34:D38"/>
    <mergeCell ref="E34:E38"/>
    <mergeCell ref="H20:H21"/>
    <mergeCell ref="A24:E24"/>
    <mergeCell ref="A25:A26"/>
    <mergeCell ref="D25:D26"/>
    <mergeCell ref="E25:E26"/>
    <mergeCell ref="F25:F26"/>
    <mergeCell ref="G25:G26"/>
    <mergeCell ref="H25:H26"/>
    <mergeCell ref="F34:F38"/>
    <mergeCell ref="G34:G38"/>
    <mergeCell ref="H34:H38"/>
    <mergeCell ref="A19:E19"/>
    <mergeCell ref="A20:A21"/>
    <mergeCell ref="D20:D21"/>
    <mergeCell ref="E20:E21"/>
    <mergeCell ref="F20:F21"/>
    <mergeCell ref="G20:G21"/>
    <mergeCell ref="A16:A18"/>
    <mergeCell ref="D16:D18"/>
    <mergeCell ref="E16:E18"/>
    <mergeCell ref="F16:F18"/>
    <mergeCell ref="G16:G18"/>
    <mergeCell ref="H16:H18"/>
    <mergeCell ref="H11:H13"/>
    <mergeCell ref="A14:A15"/>
    <mergeCell ref="D14:D15"/>
    <mergeCell ref="E14:E15"/>
    <mergeCell ref="F14:F15"/>
    <mergeCell ref="G14:G15"/>
    <mergeCell ref="H14:H15"/>
    <mergeCell ref="A10:E10"/>
    <mergeCell ref="A11:A13"/>
    <mergeCell ref="D11:D13"/>
    <mergeCell ref="E11:E13"/>
    <mergeCell ref="F11:F13"/>
    <mergeCell ref="G11:G13"/>
    <mergeCell ref="A2:H2"/>
    <mergeCell ref="A3:H3"/>
    <mergeCell ref="A4:H4"/>
    <mergeCell ref="A5:H5"/>
    <mergeCell ref="A6:H6"/>
    <mergeCell ref="A8:A9"/>
    <mergeCell ref="B8:C9"/>
    <mergeCell ref="D8:D9"/>
    <mergeCell ref="E8:E9"/>
    <mergeCell ref="F8:H8"/>
  </mergeCells>
  <printOptions horizontalCentered="1"/>
  <pageMargins left="0.70866141732283472" right="0.70866141732283472" top="0.74803149606299213" bottom="0.74803149606299213" header="0.31496062992125984" footer="0.31496062992125984"/>
  <pageSetup scale="45" orientation="landscape" r:id="rId1"/>
  <rowBreaks count="2" manualBreakCount="2">
    <brk id="66" max="7" man="1"/>
    <brk id="103"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063D6-D80A-4C68-8411-69B38DD9FF56}">
  <dimension ref="A1"/>
  <sheetViews>
    <sheetView workbookViewId="0">
      <selection activeCell="J11" sqref="J11"/>
    </sheetView>
  </sheetViews>
  <sheetFormatPr baseColWidth="10" defaultColWidth="11.453125"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045315FBA9F44D8D70733E3990EA95" ma:contentTypeVersion="7" ma:contentTypeDescription="Crear nuevo documento." ma:contentTypeScope="" ma:versionID="d085144efd8fe5194a52b9e532648936">
  <xsd:schema xmlns:xsd="http://www.w3.org/2001/XMLSchema" xmlns:xs="http://www.w3.org/2001/XMLSchema" xmlns:p="http://schemas.microsoft.com/office/2006/metadata/properties" xmlns:ns2="413b7329-655d-4d7d-a76a-bebacd67a116" xmlns:ns3="6e0e2266-76bd-4139-930a-1cefa2e3aa60" targetNamespace="http://schemas.microsoft.com/office/2006/metadata/properties" ma:root="true" ma:fieldsID="3666b89d470fff51df6988a84f5774d6" ns2:_="" ns3:_="">
    <xsd:import namespace="413b7329-655d-4d7d-a76a-bebacd67a116"/>
    <xsd:import namespace="6e0e2266-76bd-4139-930a-1cefa2e3a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3b7329-655d-4d7d-a76a-bebacd67a1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0e2266-76bd-4139-930a-1cefa2e3aa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174D7F-C588-4402-94AD-A1B65DD56859}">
  <ds:schemaRefs>
    <ds:schemaRef ds:uri="http://schemas.microsoft.com/sharepoint/v3/contenttype/forms"/>
  </ds:schemaRefs>
</ds:datastoreItem>
</file>

<file path=customXml/itemProps2.xml><?xml version="1.0" encoding="utf-8"?>
<ds:datastoreItem xmlns:ds="http://schemas.openxmlformats.org/officeDocument/2006/customXml" ds:itemID="{2621DD58-D5ED-4105-A3FE-2E55E460FEC7}">
  <ds:schemaRefs>
    <ds:schemaRef ds:uri="http://schemas.microsoft.com/office/infopath/2007/PartnerControls"/>
    <ds:schemaRef ds:uri="http://schemas.microsoft.com/office/2006/documentManagement/types"/>
    <ds:schemaRef ds:uri="http://purl.org/dc/terms/"/>
    <ds:schemaRef ds:uri="http://purl.org/dc/elements/1.1/"/>
    <ds:schemaRef ds:uri="http://purl.org/dc/dcmitype/"/>
    <ds:schemaRef ds:uri="413b7329-655d-4d7d-a76a-bebacd67a116"/>
    <ds:schemaRef ds:uri="http://schemas.openxmlformats.org/package/2006/metadata/core-properties"/>
    <ds:schemaRef ds:uri="http://www.w3.org/XML/1998/namespace"/>
    <ds:schemaRef ds:uri="6e0e2266-76bd-4139-930a-1cefa2e3aa60"/>
    <ds:schemaRef ds:uri="http://schemas.microsoft.com/office/2006/metadata/properties"/>
  </ds:schemaRefs>
</ds:datastoreItem>
</file>

<file path=customXml/itemProps3.xml><?xml version="1.0" encoding="utf-8"?>
<ds:datastoreItem xmlns:ds="http://schemas.openxmlformats.org/officeDocument/2006/customXml" ds:itemID="{C44465C5-EB5A-40BA-9A0B-794FDFE229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POA</vt:lpstr>
      <vt:lpstr>Hoja1</vt:lpstr>
      <vt:lpstr>'Matriz POA'!Área_de_impresión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Pamela Isabel Pena Medina</cp:lastModifiedBy>
  <cp:revision/>
  <cp:lastPrinted>2022-02-07T20:35:40Z</cp:lastPrinted>
  <dcterms:created xsi:type="dcterms:W3CDTF">2022-01-19T13:32:55Z</dcterms:created>
  <dcterms:modified xsi:type="dcterms:W3CDTF">2022-02-08T17:17:40Z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0x01010027045315FBA9F44D8D70733E3990EA95</vt:lpwstr>
  </property>
</Properties>
</file>