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4f\AC\Temp\"/>
    </mc:Choice>
  </mc:AlternateContent>
  <xr:revisionPtr revIDLastSave="0" documentId="8_{49629DCD-09C6-42CC-B1D6-9D84C515F8E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Presupuesto" sheetId="5" r:id="rId1"/>
    <sheet name="Análisis" sheetId="6" r:id="rId2"/>
  </sheets>
  <definedNames>
    <definedName name="_xlnm.Print_Area" localSheetId="0">Presupuesto!$A$1:$G$236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4" i="5" l="1"/>
  <c r="A185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61" i="5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G100" i="5"/>
  <c r="F148" i="6"/>
  <c r="F481" i="6"/>
  <c r="F20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415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9" i="6"/>
  <c r="F60" i="6"/>
  <c r="F61" i="6"/>
  <c r="F377" i="6"/>
  <c r="F343" i="6"/>
  <c r="F344" i="6"/>
  <c r="F345" i="6"/>
  <c r="F346" i="6"/>
  <c r="F347" i="6"/>
  <c r="F348" i="6"/>
  <c r="F349" i="6"/>
  <c r="F350" i="6"/>
  <c r="F351" i="6"/>
  <c r="F352" i="6"/>
  <c r="F476" i="6"/>
  <c r="F477" i="6"/>
  <c r="F478" i="6"/>
  <c r="F479" i="6"/>
  <c r="F480" i="6"/>
  <c r="F473" i="6"/>
  <c r="F472" i="6"/>
  <c r="F468" i="6"/>
  <c r="F469" i="6"/>
  <c r="F470" i="6"/>
  <c r="F471" i="6"/>
  <c r="F474" i="6" s="1"/>
  <c r="F464" i="6"/>
  <c r="F463" i="6"/>
  <c r="F462" i="6"/>
  <c r="F461" i="6"/>
  <c r="F460" i="6"/>
  <c r="F465" i="6" s="1"/>
  <c r="F5" i="6"/>
  <c r="F387" i="6"/>
  <c r="F35" i="6"/>
  <c r="F337" i="6"/>
  <c r="F339" i="6"/>
  <c r="F338" i="6"/>
  <c r="F336" i="6"/>
  <c r="F335" i="6"/>
  <c r="F334" i="6"/>
  <c r="F333" i="6"/>
  <c r="F332" i="6"/>
  <c r="F331" i="6"/>
  <c r="F330" i="6"/>
  <c r="F329" i="6"/>
  <c r="F328" i="6"/>
  <c r="F327" i="6"/>
  <c r="F340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D118" i="6"/>
  <c r="F118" i="6"/>
  <c r="F119" i="6"/>
  <c r="D120" i="6"/>
  <c r="F120" i="6"/>
  <c r="F121" i="6"/>
  <c r="F122" i="6"/>
  <c r="F123" i="6" s="1"/>
  <c r="F160" i="6"/>
  <c r="F159" i="6"/>
  <c r="F158" i="6"/>
  <c r="F157" i="6"/>
  <c r="F156" i="6"/>
  <c r="F155" i="6"/>
  <c r="F154" i="6"/>
  <c r="F153" i="6"/>
  <c r="F152" i="6"/>
  <c r="F151" i="6"/>
  <c r="F150" i="6"/>
  <c r="F149" i="6"/>
  <c r="F147" i="6"/>
  <c r="F146" i="6"/>
  <c r="F161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43" i="6"/>
  <c r="F113" i="6"/>
  <c r="F115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A192" i="5"/>
  <c r="G181" i="5"/>
  <c r="G139" i="5"/>
  <c r="G186" i="5"/>
  <c r="G58" i="5"/>
  <c r="G188" i="5"/>
  <c r="G205" i="5"/>
  <c r="G204" i="5"/>
  <c r="G203" i="5"/>
  <c r="G202" i="5"/>
  <c r="G191" i="5"/>
  <c r="G210" i="5"/>
  <c r="G193" i="5"/>
  <c r="G201" i="5"/>
  <c r="G192" i="5"/>
  <c r="G194" i="5" s="1"/>
  <c r="G196" i="5" s="1"/>
  <c r="G198" i="5" s="1"/>
  <c r="G200" i="5" s="1"/>
  <c r="G206" i="5" s="1"/>
  <c r="G208" i="5" s="1"/>
  <c r="G212" i="5" l="1"/>
  <c r="F324" i="6"/>
  <c r="F482" i="6"/>
  <c r="F353" i="6"/>
  <c r="F37" i="6"/>
</calcChain>
</file>

<file path=xl/sharedStrings.xml><?xml version="1.0" encoding="utf-8"?>
<sst xmlns="http://schemas.openxmlformats.org/spreadsheetml/2006/main" count="1194" uniqueCount="415">
  <si>
    <t>República Dominicana</t>
  </si>
  <si>
    <t>Consejo del Poder Judicial</t>
  </si>
  <si>
    <t>Dirección General  de Administración y Carrera Judicial</t>
  </si>
  <si>
    <t>Dirección de Infraestructura Física</t>
  </si>
  <si>
    <t>OBRA:</t>
  </si>
  <si>
    <t>Presupuesto Remozamiento baños Palacio de Justicia de Moca.</t>
  </si>
  <si>
    <t>Fecha de creación:</t>
  </si>
  <si>
    <t xml:space="preserve"> 28 de Septiembre 2022</t>
  </si>
  <si>
    <t>UBIC.:</t>
  </si>
  <si>
    <t>Provincia Espaillat.</t>
  </si>
  <si>
    <t>Solicitado por :</t>
  </si>
  <si>
    <t>Arq. Rocío Altagracia</t>
  </si>
  <si>
    <t>Preparado por :</t>
  </si>
  <si>
    <t>Ing. Erick Pujols.</t>
  </si>
  <si>
    <t>Part.</t>
  </si>
  <si>
    <t>Descripción</t>
  </si>
  <si>
    <t>Cant.</t>
  </si>
  <si>
    <t>Und.</t>
  </si>
  <si>
    <t>PU</t>
  </si>
  <si>
    <t>Valor  (RD$)</t>
  </si>
  <si>
    <t>Sub-total</t>
  </si>
  <si>
    <t>PRIMER NIVEL</t>
  </si>
  <si>
    <t>PARTIDAS</t>
  </si>
  <si>
    <t>BAÑOS PÚBLICOS 101-1</t>
  </si>
  <si>
    <t>Desmonte de inodoros existentes</t>
  </si>
  <si>
    <t>ud</t>
  </si>
  <si>
    <t>Desmonte de lavamanos existentes</t>
  </si>
  <si>
    <t>Desmonte de accesorios de baños existentes</t>
  </si>
  <si>
    <t>Desmonte de tope de marmolite existentes</t>
  </si>
  <si>
    <t>Desmonte de puertas existentes</t>
  </si>
  <si>
    <t>Desmonte de espejos existentes</t>
  </si>
  <si>
    <t>Desmonte de plafón existente</t>
  </si>
  <si>
    <t>m2</t>
  </si>
  <si>
    <t>Desmonte de lámparas existentes</t>
  </si>
  <si>
    <t>Demolición de muros divisores existentes</t>
  </si>
  <si>
    <t>Demolición de cerámica de pared existente</t>
  </si>
  <si>
    <t>Demolición de cerámica de pisos existente</t>
  </si>
  <si>
    <t>Ampliación de hueco de puerta entrada baño (Incluye terminación)</t>
  </si>
  <si>
    <t>Suministro e instalación de Porcelanato de piso 0,60m x 0,60m en tonos claros acorde con los Porcelanato de pared, antideslizantes</t>
  </si>
  <si>
    <t>Suministro e instalación de Porcelanato de pared 0,30m x 0,60m en tonos claros acorde con el Porcelanato de piso, antideslizantes, h=3,00m</t>
  </si>
  <si>
    <t>Suministro e instalación de inodoro de tanque elongado blanco con asiento de caída lenta (sin tapa) push button acabado pulido (Incluye piezas y M.O.)</t>
  </si>
  <si>
    <t>Suministro e instalación de lavamanos de porcelana ovalado bajo meseta, altura 16 1/4" , ancho 1901/4" blanco, antimanchas de un hoyo para un grifo monomando. (Incluye piezas y M.O.)</t>
  </si>
  <si>
    <t>Suministro e instalación de Llave monomando para lavamanos, monomando de lavado con contra, cuadrado inclinado 1/2"-14 NPSM</t>
  </si>
  <si>
    <t>Suministro e instalación de Desagüe de piso 2" niquelado con parrilla cuadrada</t>
  </si>
  <si>
    <t>Suministro e instalación de dispensador de acero inoxidable para rollos grandes de papel higiénico</t>
  </si>
  <si>
    <t>Suministro e instalación de dispensador para jabón líquido</t>
  </si>
  <si>
    <t>Suministro e instalación de dispensador automático de rollos de papel toallas estándar fabricado en acero inoxidable</t>
  </si>
  <si>
    <t>Suministro e instalación de Plafón 2" x 2" x 7mm vinil yeso (incluye estructura en metal Angulares, Maint Tee y CrossTee)</t>
  </si>
  <si>
    <t>Suministro e instalación de lámparas parabólicas de plafón 2" x 2" con tubos LED T8, de 18w 24", 800LM, 4000K, 120-277VAC con certificación UL</t>
  </si>
  <si>
    <t>Confección e instalación de Base de meseta de Granito en hierro con tratamiento anticorrosivo en angulares de 1 ½" x 3/16’'</t>
  </si>
  <si>
    <t>Suministro e instalación de meseta de Granito natural negro Galaxy,(incluye zócalo de 0.10 m y falda de 0.25m)</t>
  </si>
  <si>
    <t>p2</t>
  </si>
  <si>
    <t>Suministro e instalación de espejos nuevos (1,00 x 0,70 m) con marco de aluminio de 1"</t>
  </si>
  <si>
    <t xml:space="preserve">Suministro e instalación de divisiones y puertas de plástico sólido, bisagras de barril redondo de aluminio de alta resistencia de 8", zapata de anclaje de acero inoxidable de 3" (ver planos de detalles)   </t>
  </si>
  <si>
    <t>Suministro e instalación de barras para minusválido en acero inoxidable redonda de 1 1/2" x 36"de longitud.</t>
  </si>
  <si>
    <t>Suministro e instalación de Interruptores sencillos Tecno polímero Color blanco (pure White) con botoneras color blanco control axial y placa dedicada de soporte</t>
  </si>
  <si>
    <t>Suministro y colocación de tapas ciegas</t>
  </si>
  <si>
    <t>Mantenimiento y pintura de puertas de Caoba sencillas existentes (Incluye pulimento, masillado y pintura con color similar al existente). Incluye cambio de bisagras y llavines).</t>
  </si>
  <si>
    <t>Desmonte, cambio de giro, mantenimiento y reinstalación de puerta de Caoba sencilla existente (Incluye pulimento, masillado, pintura color similar al existente, cambio de bisagras y llavín).</t>
  </si>
  <si>
    <t>Suministro e instalación de puerta de Caoba similar a las existentes</t>
  </si>
  <si>
    <t>Traslado de escombros hacia lugar de acopio</t>
  </si>
  <si>
    <t>pa</t>
  </si>
  <si>
    <t>Bote de escombros</t>
  </si>
  <si>
    <t xml:space="preserve">Limpieza continua </t>
  </si>
  <si>
    <t>BAÑOS PÚBLICOS 101-2</t>
  </si>
  <si>
    <t>Desmonte de orinales existentes</t>
  </si>
  <si>
    <t xml:space="preserve">Desmonte de espejos existentes </t>
  </si>
  <si>
    <t>Suministro e instalación de Orinal ovalado Blanco (Incluye materiales y M.O.)</t>
  </si>
  <si>
    <t xml:space="preserve">Suministro e instalación de Llave push button para orinal </t>
  </si>
  <si>
    <t>Suministro e instalación de puerta de Caoba similar a la existente</t>
  </si>
  <si>
    <t>SEGUNDO NIVEL</t>
  </si>
  <si>
    <t>Suministro e instalación de Orinal Blanco</t>
  </si>
  <si>
    <t>MISCELÁNEOS</t>
  </si>
  <si>
    <t>Readecuación de vertedero existente (Revestimiento con cerámica, desagüe nuevo y llave de chorro nueva)</t>
  </si>
  <si>
    <t>Suministro y aplicación de pintura satinada en muros color igiual al existente, 2 manos: Incluye preparación de superficie (Masillado. Lijado, rapillado, entre otros).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</si>
  <si>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</si>
  <si>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</si>
  <si>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</si>
  <si>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</si>
  <si>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</si>
  <si>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</si>
  <si>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</si>
  <si>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</si>
  <si>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</si>
  <si>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</si>
  <si>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</si>
  <si>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</si>
  <si>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</si>
  <si>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</si>
  <si>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</si>
  <si>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</si>
  <si>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</si>
  <si>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</si>
  <si>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</si>
  <si>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</si>
  <si>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</si>
  <si>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</si>
  <si>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</si>
  <si>
    <t>TRASLADO Y BOTE DE ESCOMBROS</t>
  </si>
  <si>
    <t xml:space="preserve">Ayudantes No  calificados </t>
  </si>
  <si>
    <t>días/h</t>
  </si>
  <si>
    <t>Bote en camion 6 m3</t>
  </si>
  <si>
    <t xml:space="preserve">Herramientas de trabajo a mano </t>
  </si>
  <si>
    <t>C.E.</t>
  </si>
  <si>
    <t>Precio / UD</t>
  </si>
  <si>
    <t>MANTENIMIENTO DE PUERTAS DE CAOBA SENCILLAS</t>
  </si>
  <si>
    <t>Desmonte de puerta</t>
  </si>
  <si>
    <t>Ud</t>
  </si>
  <si>
    <t>Mano de Obra pulimento puerta</t>
  </si>
  <si>
    <t>Mano de obra instalación puerta y marco carapa</t>
  </si>
  <si>
    <t>Mano de obra pintura puertas</t>
  </si>
  <si>
    <t>Tornillos 3" x 14</t>
  </si>
  <si>
    <t>u</t>
  </si>
  <si>
    <t>Tarugos 3/8" plásticos</t>
  </si>
  <si>
    <t>Cola</t>
  </si>
  <si>
    <t>gls.</t>
  </si>
  <si>
    <t>Sealer</t>
  </si>
  <si>
    <t>Laca</t>
  </si>
  <si>
    <t>Thinner</t>
  </si>
  <si>
    <t>Lijas</t>
  </si>
  <si>
    <t>Masilla para marco</t>
  </si>
  <si>
    <t>tubo</t>
  </si>
  <si>
    <t>DESMONTE APARATOS SANITARIOS</t>
  </si>
  <si>
    <t>SALIDAS DE DATA</t>
  </si>
  <si>
    <t>Caja Metalica Rectangular 2 * 4</t>
  </si>
  <si>
    <t>UNID</t>
  </si>
  <si>
    <t>Tubo PVC CONDUIT de 3/4" * 19'</t>
  </si>
  <si>
    <t>TUBO</t>
  </si>
  <si>
    <t>Curvas CONDUIT Elect. - 3/4" (Reforzada)</t>
  </si>
  <si>
    <t>Soga Polyetileno 4 MM Para/Guia</t>
  </si>
  <si>
    <t>Rollo</t>
  </si>
  <si>
    <t>Tornillo Tirafondo</t>
  </si>
  <si>
    <t>Tapa Ciega</t>
  </si>
  <si>
    <t>Cemento PVC</t>
  </si>
  <si>
    <t>PINTA</t>
  </si>
  <si>
    <t xml:space="preserve">M.O. Electricista / Salida </t>
  </si>
  <si>
    <t>PA</t>
  </si>
  <si>
    <t>INODORO ALARGADO BCO.:</t>
  </si>
  <si>
    <t>Tubo 4", pvc SDR-41 + 10% desp.</t>
  </si>
  <si>
    <t>Yee de 4"x4", pvc dren.</t>
  </si>
  <si>
    <t>Codo 4"x45, pvc dren.</t>
  </si>
  <si>
    <t>Codo 4"x90, pvc dren.</t>
  </si>
  <si>
    <t>Cemento pvc criollo, PINTA + 25% desp.</t>
  </si>
  <si>
    <t>pinta</t>
  </si>
  <si>
    <t>Tee 1/2" h.g. (fría y cal.)</t>
  </si>
  <si>
    <t>Tubo 1/2" h.g. + 10% desp. (fría y cal.)</t>
  </si>
  <si>
    <t>Codo 1/2" h.g. (fría y cal.)</t>
  </si>
  <si>
    <t>Red. bushing 1/2" a 3/8", h.g. (fría y cal.)</t>
  </si>
  <si>
    <t>Pintura OXIDO ROJO en tub. h.g.</t>
  </si>
  <si>
    <t>gl</t>
  </si>
  <si>
    <t>INODORO alargado, bco., tapa</t>
  </si>
  <si>
    <t>Arandela pvc 4", para fijar inodoro</t>
  </si>
  <si>
    <t>Tornillos fijación</t>
  </si>
  <si>
    <t>juego</t>
  </si>
  <si>
    <t>Junta de cera.</t>
  </si>
  <si>
    <t>Cemento bco.</t>
  </si>
  <si>
    <t>fda</t>
  </si>
  <si>
    <t>Llave angular 3/8"</t>
  </si>
  <si>
    <t>Niple 3/8"x2 1/2", cromo</t>
  </si>
  <si>
    <t>Cubrefalta 3/8", cromo</t>
  </si>
  <si>
    <t>Tubo flexible con tuerca</t>
  </si>
  <si>
    <t>Teflón + 25% desp.</t>
  </si>
  <si>
    <t>rollo</t>
  </si>
  <si>
    <t>Excavar y tapar zanja (tierra)</t>
  </si>
  <si>
    <t>día</t>
  </si>
  <si>
    <t>Mano de obra desagüe 4"</t>
  </si>
  <si>
    <t>Mano de obra salidas 1/2"</t>
  </si>
  <si>
    <t>Mano de obra coloc. Inodoro</t>
  </si>
  <si>
    <t>LAVAMANOS OVALADO BCO., empotrar:</t>
  </si>
  <si>
    <t>Tubo 2", pvc SDR-41 + 10% desp.</t>
  </si>
  <si>
    <t>Yee red.  4"x2", pvc dren.</t>
  </si>
  <si>
    <t>Codo 2"x45, pvc dren.</t>
  </si>
  <si>
    <t>Codo 2"x90, pvc dren.</t>
  </si>
  <si>
    <t>Lav. ovalado, BCO., empotrar, "SAONA"</t>
  </si>
  <si>
    <t>Mezcl. "SAYCO" con boquilla cromo</t>
  </si>
  <si>
    <t>Sifón 1 ¼", cromo, NIBCO</t>
  </si>
  <si>
    <t>Cola ext. 1 ¼"x8", cromo</t>
  </si>
  <si>
    <t>"Silicone" para sellar (tubo)</t>
  </si>
  <si>
    <t>Mano de obra desagüe 2"</t>
  </si>
  <si>
    <t>Mano de obra coloc. lavamanos</t>
  </si>
  <si>
    <t>ORINAL 1/2 FALDA, BCO.:</t>
  </si>
  <si>
    <t>Orinal 1/2 falda "Yaque"</t>
  </si>
  <si>
    <t>Llave cromada p/orinal</t>
  </si>
  <si>
    <t>Mano de obra coloc. Orinal 1/2 falda</t>
  </si>
  <si>
    <t>RETIRO DE LONA</t>
  </si>
  <si>
    <t>Obrero no calificado</t>
  </si>
  <si>
    <t xml:space="preserve">Precio / m2 </t>
  </si>
  <si>
    <t>Imperm lona asfaltica granulada</t>
  </si>
  <si>
    <t>Lona asfaltica granulada</t>
  </si>
  <si>
    <t>Mano de obra</t>
  </si>
  <si>
    <t>Primer</t>
  </si>
  <si>
    <t>Material Gastable</t>
  </si>
  <si>
    <t>c.e.</t>
  </si>
  <si>
    <t>Gas licuado de petróleo(GLP)</t>
  </si>
  <si>
    <t>Precio / m2</t>
  </si>
  <si>
    <t>PUERTA  DE CAOBA (1.00X 2.10)</t>
  </si>
  <si>
    <t>Llavín doble-puño, c/llave y seguro</t>
  </si>
  <si>
    <t>Bisagras "Stanley" 3 1/3" x 31/2"</t>
  </si>
  <si>
    <t>par</t>
  </si>
  <si>
    <t>Mano de obra confección puerta y marco carapa</t>
  </si>
  <si>
    <t>Caoba</t>
  </si>
  <si>
    <t>pc</t>
  </si>
  <si>
    <t>Precio / ud</t>
  </si>
  <si>
    <t>PUERTA CAOBA (1.00X 2.40)</t>
  </si>
  <si>
    <t>TOMACORRIENTE DOBLE 110V</t>
  </si>
  <si>
    <t>UND</t>
  </si>
  <si>
    <t>Tomacorriente Doble 110V</t>
  </si>
  <si>
    <t>Volumen Análisis</t>
  </si>
  <si>
    <t>Materiales y Equipos</t>
  </si>
  <si>
    <t>Tubo ½"x19' PVC SDR-26 + 15% desp.</t>
  </si>
  <si>
    <t>Caja rectangular ½"</t>
  </si>
  <si>
    <t>Alambre #12 TW + 5% desp.</t>
  </si>
  <si>
    <t>PIE</t>
  </si>
  <si>
    <t>Accesorio Tapa Tomacorriente Doble 110 V</t>
  </si>
  <si>
    <t>Codo electrico PVC 1/2"</t>
  </si>
  <si>
    <t>Cinta adhesiva eléctrica 3M (rollo)</t>
  </si>
  <si>
    <t>Cemento PVC + 30% desp.</t>
  </si>
  <si>
    <t>Mano de obra Tomacorriente Doble 110 V</t>
  </si>
  <si>
    <t>Gastos indirectos contratistas eléctricos</t>
  </si>
  <si>
    <t>%</t>
  </si>
  <si>
    <t>Total/UND</t>
  </si>
  <si>
    <t>INTERRUPTOR SENCILLO</t>
  </si>
  <si>
    <t>Interruptor Sencillo</t>
  </si>
  <si>
    <t>Alambre #12 TW</t>
  </si>
  <si>
    <t>Accesorio Tapa interruptor sencillo</t>
  </si>
  <si>
    <t>Mano de obra interruptor sencillo</t>
  </si>
  <si>
    <t>PORCELANATO ORIENTAL 50X50 ANTIMANCHAS</t>
  </si>
  <si>
    <t>M2</t>
  </si>
  <si>
    <t>Porcelanato</t>
  </si>
  <si>
    <t>Mortero 1:10 pisos + 10% desp.</t>
  </si>
  <si>
    <t>M3</t>
  </si>
  <si>
    <t>Porcelanato +20% desp.</t>
  </si>
  <si>
    <t>Derretido Keracolor 25 lbs + 10% desp.</t>
  </si>
  <si>
    <t>FDA</t>
  </si>
  <si>
    <t>Estopa</t>
  </si>
  <si>
    <t>LB</t>
  </si>
  <si>
    <t>Corte de Chazos Porcelanato</t>
  </si>
  <si>
    <t>Transporte de pisos (3%)</t>
  </si>
  <si>
    <t>Mano de Obra de colocación de Porcelanato</t>
  </si>
  <si>
    <t>ZOCALO PORCELANATO ORIENTAL 0.07x0.50m</t>
  </si>
  <si>
    <t>ML</t>
  </si>
  <si>
    <t>Zócalos porcelanato oriental 0.07x0.50m</t>
  </si>
  <si>
    <t>Mano de Obra de colocación zócalos</t>
  </si>
  <si>
    <t>SALIDA CENITAL</t>
  </si>
  <si>
    <t>Luz Cenital</t>
  </si>
  <si>
    <t>Caja octagonal</t>
  </si>
  <si>
    <t>Roseta de porcelana</t>
  </si>
  <si>
    <t xml:space="preserve">Cemento PVC + 30% desp. </t>
  </si>
  <si>
    <t>MUEBLE HIDROFUGO DE 0.80m CON LAVAMANOS Y ESPEJO + SALIDAS SANITARIAS</t>
  </si>
  <si>
    <t>Mueble hidrofugo de 0.80m con lavamanos y espejo + salidas sanitarias</t>
  </si>
  <si>
    <t>Niple Cromado 1/2" x 3"</t>
  </si>
  <si>
    <t>Cubrefalta cromado 1/2"</t>
  </si>
  <si>
    <t>Llave Angular 1/2" a 3/8"</t>
  </si>
  <si>
    <t>Manguera flexible lavamanos inox. 3/8" Eastman</t>
  </si>
  <si>
    <t>Mueble hidrofugo de Lavamanos con espejo</t>
  </si>
  <si>
    <t xml:space="preserve">Mezcladora Pfister lavamanos </t>
  </si>
  <si>
    <t>Boquilla para lavamanos autom. push button</t>
  </si>
  <si>
    <t>Cola Extensora 1-1/4" PVC</t>
  </si>
  <si>
    <t>Sifón 1-1/4" PVC</t>
  </si>
  <si>
    <t>Reducción 2" a 1-1/4" PVC drenaje</t>
  </si>
  <si>
    <t>Cemento blanco</t>
  </si>
  <si>
    <t xml:space="preserve">Teflón </t>
  </si>
  <si>
    <t>Salida Agua Potable 1/2" Poliestileno 18mm</t>
  </si>
  <si>
    <t>Salida Sanitaria A.N. 2" Aérea</t>
  </si>
  <si>
    <t>Mano de Obra Instalación lavamanos</t>
  </si>
  <si>
    <t>PINTURA ACRILICA SUPERIOR INT/EXT</t>
  </si>
  <si>
    <t>OK</t>
  </si>
  <si>
    <t>Pintura acrílica superior Int/ext</t>
  </si>
  <si>
    <t>Suministro pintura</t>
  </si>
  <si>
    <t>GL</t>
  </si>
  <si>
    <t>Mano de Obra</t>
  </si>
  <si>
    <t>Preparación de superficie y aplicación 2 manos</t>
  </si>
  <si>
    <t>Desperdicios, retoques y material gastable - 20%</t>
  </si>
  <si>
    <t>PINTURA ACRILICA SUPERIOR INT/EXT ANDAMIO</t>
  </si>
  <si>
    <t>Pintura acrílica superior Int/ext andamios</t>
  </si>
  <si>
    <t>Andmios - Guidolas</t>
  </si>
  <si>
    <t>CERAMICA EUROPEA ECONOMICA</t>
  </si>
  <si>
    <t>Cerámica Europea Económica 0.30x0.30m</t>
  </si>
  <si>
    <t>Cerámica Europea Económica + 10% desp.</t>
  </si>
  <si>
    <t xml:space="preserve">Corte de Chazos </t>
  </si>
  <si>
    <t>Mano de Obra de colocación cerámica pisos</t>
  </si>
  <si>
    <t>Mano de Obra de colocación de Cerámica</t>
  </si>
  <si>
    <t>ZOCALOS CERAMICA EUROPEA ECONOMICA</t>
  </si>
  <si>
    <t>Zócalos Cerámica Europea Económica 0.07x0.30m</t>
  </si>
  <si>
    <t>MURO DE SHEETROCK DOS CARAS</t>
  </si>
  <si>
    <t>Plancha de Yeso 1/2" x 4' x 8'</t>
  </si>
  <si>
    <t>plancha</t>
  </si>
  <si>
    <t>Durmiente 2 1/2" x 10'</t>
  </si>
  <si>
    <t>und</t>
  </si>
  <si>
    <t>Parales 2 1/2" x 10'</t>
  </si>
  <si>
    <t>Tornillo #6 de 1 1/4" (p/Plancha) lbs.</t>
  </si>
  <si>
    <t>caja</t>
  </si>
  <si>
    <t>Tornillo p/ Estructura 7/16" lbs.</t>
  </si>
  <si>
    <t>Clavo de 1 1/4" c/Arandela</t>
  </si>
  <si>
    <t>Fulminantes BluePoint Cal. 22</t>
  </si>
  <si>
    <t>Masilla Supermástico (5 gls.)</t>
  </si>
  <si>
    <t>cubo</t>
  </si>
  <si>
    <t>Rollo de Cinta de 250'</t>
  </si>
  <si>
    <t>Esquinero Metálico 1 1/4" x 10'</t>
  </si>
  <si>
    <t>Lija 100</t>
  </si>
  <si>
    <t>Mt²</t>
  </si>
  <si>
    <t>Precio / M2</t>
  </si>
  <si>
    <t>Fibra acústica</t>
  </si>
  <si>
    <t xml:space="preserve">PLAFOn VINIL YESO </t>
  </si>
  <si>
    <t>Plafon Vinil Yeso</t>
  </si>
  <si>
    <t>Cross tee de 4</t>
  </si>
  <si>
    <t>Cross tee de 2</t>
  </si>
  <si>
    <t>Main tee 12</t>
  </si>
  <si>
    <t>Angular comercial de 10</t>
  </si>
  <si>
    <t>Clavo para angular</t>
  </si>
  <si>
    <t>Furminante verde cal. 22</t>
  </si>
  <si>
    <t>Clavo de acero p/plafon cajita</t>
  </si>
  <si>
    <t>Alambre liso en rollo cal. 18</t>
  </si>
  <si>
    <t>rrollo</t>
  </si>
  <si>
    <t>ACERA EN HORMIGON VIOLINADA E=0.10m - 1:2:4 CON LIGADORA</t>
  </si>
  <si>
    <t xml:space="preserve">Acera en hormigón e=0.10m </t>
  </si>
  <si>
    <t>Vaciado y ligado Hormigón 1:2:4 - 10% desp</t>
  </si>
  <si>
    <t>Preparación superficie - Ayudante AY</t>
  </si>
  <si>
    <t>DIA</t>
  </si>
  <si>
    <t>Mano de obra frotado y violinado</t>
  </si>
  <si>
    <t>HORMIGON 1:2:4 CON LIGADORA</t>
  </si>
  <si>
    <t>Hormigón simple 1:2:4</t>
  </si>
  <si>
    <t>Cemento Gris</t>
  </si>
  <si>
    <t>Arena Itabo gruesa lavada</t>
  </si>
  <si>
    <t>M3E</t>
  </si>
  <si>
    <t>Grava 3/4"</t>
  </si>
  <si>
    <t>Agua</t>
  </si>
  <si>
    <t>Ligado y vaciado con ligadora</t>
  </si>
  <si>
    <t>LAMPARA 2 X 2 LED:</t>
  </si>
  <si>
    <t>Lámpara Led 2 x 2</t>
  </si>
  <si>
    <t>Tubo 1/2"x20' PVC SDR-26 + 15% desp.</t>
  </si>
  <si>
    <t>p</t>
  </si>
  <si>
    <t>Cinta adhesiva "3M" (rollo)</t>
  </si>
  <si>
    <t>Cemento PVC + 30% desp. (¼ gl.)</t>
  </si>
  <si>
    <t>Gastos indirectos contratistas eléctricos (al material).</t>
  </si>
  <si>
    <t>LAMPARA 2 X 4 LED:</t>
  </si>
  <si>
    <t>ANALISIS DE PINTURA ESTRADOS</t>
  </si>
  <si>
    <t>Unid.</t>
  </si>
  <si>
    <t>P.U.</t>
  </si>
  <si>
    <t>Desp.</t>
  </si>
  <si>
    <t>Valor</t>
  </si>
  <si>
    <t>Cola Titebom</t>
  </si>
  <si>
    <t>Gls</t>
  </si>
  <si>
    <t xml:space="preserve">Sealer </t>
  </si>
  <si>
    <t>Flex - Rex</t>
  </si>
  <si>
    <t>Retardador</t>
  </si>
  <si>
    <t>Clavos 4" Dulce</t>
  </si>
  <si>
    <t>Libs</t>
  </si>
  <si>
    <t>Clavos 3" Dulce</t>
  </si>
  <si>
    <t>Clavos de 1"</t>
  </si>
  <si>
    <t>Clavos de 1 1/2"</t>
  </si>
  <si>
    <t>Clavos de 2"</t>
  </si>
  <si>
    <t>Tornillos 2" x 10" Diablitos</t>
  </si>
  <si>
    <t>UD</t>
  </si>
  <si>
    <t>Mano de Obra Pulido Estrado</t>
  </si>
  <si>
    <t>Mano de Obra Pintura Estrado</t>
  </si>
  <si>
    <t>Mano de Obra Pulido Plataforma</t>
  </si>
  <si>
    <t>Mano de Obra Pintura Plataforma"Tinte"</t>
  </si>
  <si>
    <t>Total Costos Directos</t>
  </si>
  <si>
    <t>REVESTIMIENTO CERAMICA EUROPEA ECONOMICA 0.30x0.60m</t>
  </si>
  <si>
    <t>Cerámica europea económica 0.30x0.60m</t>
  </si>
  <si>
    <t>Cerámica + 10% desperdicio</t>
  </si>
  <si>
    <t>Pegamento de cerámica Pegatod</t>
  </si>
  <si>
    <t>Cemento gris</t>
  </si>
  <si>
    <t xml:space="preserve">Estopa </t>
  </si>
  <si>
    <t>Separadores de cerámica</t>
  </si>
  <si>
    <t>Transporte de cerámicas (3%)</t>
  </si>
  <si>
    <t>ESCALON  GRANITO  FONDO GRIS</t>
  </si>
  <si>
    <t>Escalón Granito fondo gris</t>
  </si>
  <si>
    <t>Huella redondeada de 0.30m en granito + 10%</t>
  </si>
  <si>
    <t>Contrahuella de 0.17m en granito + 10% desp</t>
  </si>
  <si>
    <t>Pulido y cristalizado de pisos</t>
  </si>
  <si>
    <t>Mano de Obra de colocación escalón</t>
  </si>
  <si>
    <t>SUMINISTRO E INSTALACION DE ALFOMBRA</t>
  </si>
  <si>
    <t>DESCRIPCION</t>
  </si>
  <si>
    <t>CANTIDAD</t>
  </si>
  <si>
    <t>UND.</t>
  </si>
  <si>
    <t>VALOR UNITARIO (RD$)</t>
  </si>
  <si>
    <t>SUB-TOTAL (RD$)</t>
  </si>
  <si>
    <t>Suministro alfombra</t>
  </si>
  <si>
    <t>yarda</t>
  </si>
  <si>
    <t xml:space="preserve">M.O. instalador </t>
  </si>
  <si>
    <t>SUB-TOTAL</t>
  </si>
  <si>
    <t>PINTURA DE BANCOS SALAS DE AUDIENCIAS</t>
  </si>
  <si>
    <t xml:space="preserve">Mano de obra Pulimento </t>
  </si>
  <si>
    <t>Mano de obra pintura</t>
  </si>
  <si>
    <t>Masilla banco</t>
  </si>
  <si>
    <t>JARDINERÍA</t>
  </si>
  <si>
    <t>Palma areca mediana</t>
  </si>
  <si>
    <t>Gravilla blanca</t>
  </si>
  <si>
    <t>sacos</t>
  </si>
  <si>
    <t>Trinitarias enanas adultas</t>
  </si>
  <si>
    <t>Grama</t>
  </si>
  <si>
    <r>
      <t>m</t>
    </r>
    <r>
      <rPr>
        <vertAlign val="superscript"/>
        <sz val="12"/>
        <rFont val="Arial"/>
        <family val="2"/>
      </rPr>
      <t>2</t>
    </r>
  </si>
  <si>
    <t>Tierra Negra.</t>
  </si>
  <si>
    <r>
      <t>m</t>
    </r>
    <r>
      <rPr>
        <vertAlign val="superscript"/>
        <sz val="12"/>
        <rFont val="Arial"/>
        <family val="2"/>
      </rPr>
      <t>3</t>
    </r>
  </si>
  <si>
    <t>p.a.</t>
  </si>
  <si>
    <t>Precio / u</t>
  </si>
  <si>
    <t>ACERA FROTADA Y VIOLINADA:</t>
  </si>
  <si>
    <t>sin acero</t>
  </si>
  <si>
    <t>Preparación terreno</t>
  </si>
  <si>
    <t>Horm. 1:3:5 + 5% desp.</t>
  </si>
  <si>
    <t>m3</t>
  </si>
  <si>
    <t>Mortero 1:4 + 5% desp.</t>
  </si>
  <si>
    <t>Regla (1 de 1"x4"x2.62' / 10 usos)</t>
  </si>
  <si>
    <t>pt</t>
  </si>
  <si>
    <t>Elaboración, vaciado y frotado</t>
  </si>
  <si>
    <t>Cantos laterales</t>
  </si>
  <si>
    <t>m</t>
  </si>
  <si>
    <t>DESAGUE DE PISO 2" PARRILLA ZINC</t>
  </si>
  <si>
    <t>Desague de piso 2" con parrilla zinc</t>
  </si>
  <si>
    <t>Parrilla 2" en zinc</t>
  </si>
  <si>
    <t>Sifón 2" PVC drenaje</t>
  </si>
  <si>
    <t>Cemento PVC OATEY 32oz</t>
  </si>
  <si>
    <t>Mano de Obra desague de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</si>
</sst>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.00_);[Red]\(&quot;$&quot;#,##0.00\)"/>
    <numFmt numFmtId="165" formatCode="_(* #,##0.00_);_(* \(#,##0.00\);_(* &quot;-&quot;??_);_(@_)"/>
    <numFmt numFmtId="166" formatCode="&quot;RD$&quot;#,##0.00_);[Red]\(&quot;RD$&quot;#,##0.00\)"/>
    <numFmt numFmtId="167" formatCode="_(&quot;RD$&quot;* #,##0.00_);_(&quot;RD$&quot;* \(#,##0.00\);_(&quot;RD$&quot;* &quot;-&quot;??_);_(@_)"/>
    <numFmt numFmtId="168" formatCode="&quot;RD$&quot;#,##0.00"/>
    <numFmt numFmtId="169" formatCode="_-* #,##0.00\ _P_t_s_-;\-* #,##0.00\ _P_t_s_-;_-* &quot;-&quot;??\ _P_t_s_-;_-@_-"/>
    <numFmt numFmtId="170" formatCode="[$$-2C0A]\ #,##0.00"/>
    <numFmt numFmtId="171" formatCode="0.0"/>
    <numFmt numFmtId="172" formatCode="_-* #,##0.00\ &quot;Pts&quot;_-;\-* #,##0.00\ &quot;Pts&quot;_-;_-* &quot;-&quot;??\ &quot;Pts&quot;_-;_-@_-"/>
    <numFmt numFmtId="173" formatCode="[$-1C0A]d&quot; de &quot;mmmm&quot; de &quot;yyyy;@"/>
    <numFmt numFmtId="174" formatCode="&quot;$&quot;\ #,##0.00"/>
    <numFmt numFmtId="175" formatCode="0.0000"/>
    <numFmt numFmtId="176" formatCode="0.000"/>
    <numFmt numFmtId="177" formatCode="#,##0.00;[Red]#,##0.00"/>
    <numFmt numFmtId="178" formatCode="&quot;$&quot;#,##0.00;\-&quot;$&quot;#,##0.00"/>
  </numFmts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color indexed="8"/>
      <name val="Calibri"/>
      <family val="2"/>
    </font>
    <font>
      <sz val="10"/>
      <name val="Book Antiqua"/>
      <family val="1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36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9" fontId="43" fillId="0" borderId="0">
      <alignment horizontal="left" vertical="center"/>
    </xf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8">
    <xf numFmtId="0" fontId="0" fillId="0" borderId="0" xfId="0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165" fontId="5" fillId="0" borderId="0" xfId="2" applyFont="1" applyAlignment="1">
      <alignment horizontal="right"/>
    </xf>
    <xf numFmtId="169" fontId="5" fillId="0" borderId="0" xfId="2" applyNumberFormat="1" applyFont="1" applyAlignment="1">
      <alignment horizontal="right"/>
    </xf>
    <xf numFmtId="2" fontId="3" fillId="0" borderId="0" xfId="0" applyNumberFormat="1" applyFont="1"/>
    <xf numFmtId="165" fontId="3" fillId="0" borderId="0" xfId="0" applyNumberFormat="1" applyFont="1"/>
    <xf numFmtId="4" fontId="9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0" fontId="11" fillId="0" borderId="0" xfId="25" applyNumberFormat="1" applyFont="1" applyAlignment="1" applyProtection="1">
      <alignment horizontal="center"/>
    </xf>
    <xf numFmtId="10" fontId="11" fillId="0" borderId="0" xfId="25" applyNumberFormat="1" applyFont="1"/>
    <xf numFmtId="168" fontId="10" fillId="0" borderId="0" xfId="25" applyNumberFormat="1" applyFont="1"/>
    <xf numFmtId="2" fontId="5" fillId="0" borderId="0" xfId="0" applyNumberFormat="1" applyFont="1"/>
    <xf numFmtId="170" fontId="5" fillId="0" borderId="0" xfId="0" applyNumberFormat="1" applyFont="1"/>
    <xf numFmtId="2" fontId="10" fillId="2" borderId="1" xfId="0" applyNumberFormat="1" applyFont="1" applyFill="1" applyBorder="1"/>
    <xf numFmtId="171" fontId="13" fillId="2" borderId="2" xfId="0" applyNumberFormat="1" applyFont="1" applyFill="1" applyBorder="1"/>
    <xf numFmtId="2" fontId="10" fillId="2" borderId="1" xfId="2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 vertical="top"/>
    </xf>
    <xf numFmtId="10" fontId="11" fillId="0" borderId="4" xfId="25" applyNumberFormat="1" applyFont="1" applyBorder="1" applyAlignment="1" applyProtection="1">
      <alignment horizontal="center"/>
    </xf>
    <xf numFmtId="0" fontId="3" fillId="0" borderId="0" xfId="0" applyFont="1" applyAlignment="1">
      <alignment horizontal="center" vertical="center" wrapText="1"/>
    </xf>
    <xf numFmtId="10" fontId="11" fillId="0" borderId="5" xfId="25" applyNumberFormat="1" applyFont="1" applyBorder="1" applyAlignment="1" applyProtection="1">
      <alignment horizontal="center"/>
    </xf>
    <xf numFmtId="165" fontId="5" fillId="0" borderId="5" xfId="2" applyFont="1" applyFill="1" applyBorder="1" applyAlignment="1">
      <alignment horizontal="right"/>
    </xf>
    <xf numFmtId="2" fontId="11" fillId="0" borderId="0" xfId="0" applyNumberFormat="1" applyFont="1" applyAlignment="1">
      <alignment horizontal="center"/>
    </xf>
    <xf numFmtId="10" fontId="11" fillId="0" borderId="0" xfId="25" applyNumberFormat="1" applyFont="1" applyBorder="1" applyAlignment="1" applyProtection="1">
      <alignment horizontal="center"/>
    </xf>
    <xf numFmtId="9" fontId="11" fillId="0" borderId="0" xfId="25" applyFont="1" applyBorder="1" applyAlignment="1">
      <alignment horizontal="center"/>
    </xf>
    <xf numFmtId="165" fontId="5" fillId="0" borderId="0" xfId="2" applyFont="1" applyFill="1" applyBorder="1" applyAlignment="1">
      <alignment horizontal="right"/>
    </xf>
    <xf numFmtId="165" fontId="9" fillId="0" borderId="0" xfId="2" applyFont="1" applyFill="1" applyBorder="1" applyAlignment="1">
      <alignment horizontal="right"/>
    </xf>
    <xf numFmtId="10" fontId="11" fillId="0" borderId="6" xfId="25" applyNumberFormat="1" applyFont="1" applyBorder="1" applyAlignment="1" applyProtection="1">
      <alignment horizontal="center"/>
    </xf>
    <xf numFmtId="165" fontId="5" fillId="0" borderId="6" xfId="2" applyFont="1" applyFill="1" applyBorder="1" applyAlignment="1">
      <alignment horizontal="right"/>
    </xf>
    <xf numFmtId="10" fontId="11" fillId="0" borderId="4" xfId="25" applyNumberFormat="1" applyFont="1" applyBorder="1"/>
    <xf numFmtId="168" fontId="10" fillId="0" borderId="4" xfId="25" applyNumberFormat="1" applyFont="1" applyBorder="1"/>
    <xf numFmtId="168" fontId="10" fillId="0" borderId="7" xfId="25" applyNumberFormat="1" applyFont="1" applyBorder="1"/>
    <xf numFmtId="0" fontId="10" fillId="0" borderId="8" xfId="0" applyFont="1" applyBorder="1" applyAlignment="1">
      <alignment horizontal="center"/>
    </xf>
    <xf numFmtId="0" fontId="15" fillId="0" borderId="4" xfId="0" applyFont="1" applyBorder="1"/>
    <xf numFmtId="0" fontId="16" fillId="0" borderId="0" xfId="0" applyFont="1"/>
    <xf numFmtId="4" fontId="17" fillId="0" borderId="0" xfId="0" applyNumberFormat="1" applyFont="1"/>
    <xf numFmtId="4" fontId="17" fillId="0" borderId="0" xfId="0" applyNumberFormat="1" applyFont="1" applyAlignment="1">
      <alignment horizontal="center"/>
    </xf>
    <xf numFmtId="0" fontId="9" fillId="0" borderId="0" xfId="0" applyFont="1"/>
    <xf numFmtId="0" fontId="16" fillId="3" borderId="0" xfId="0" applyFont="1" applyFill="1"/>
    <xf numFmtId="4" fontId="18" fillId="0" borderId="0" xfId="0" applyNumberFormat="1" applyFont="1" applyAlignment="1" applyProtection="1">
      <alignment horizontal="left"/>
      <protection locked="0"/>
    </xf>
    <xf numFmtId="170" fontId="18" fillId="0" borderId="0" xfId="2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0" fontId="11" fillId="0" borderId="0" xfId="25" applyNumberFormat="1" applyFont="1" applyBorder="1" applyAlignment="1" applyProtection="1">
      <alignment horizontal="center" vertical="center" wrapText="1"/>
    </xf>
    <xf numFmtId="10" fontId="11" fillId="0" borderId="0" xfId="25" applyNumberFormat="1" applyFont="1" applyBorder="1" applyAlignment="1">
      <alignment horizontal="center" vertical="center" wrapText="1"/>
    </xf>
    <xf numFmtId="165" fontId="5" fillId="0" borderId="0" xfId="2" applyFont="1" applyFill="1" applyBorder="1" applyAlignment="1">
      <alignment horizontal="center" vertical="center" wrapText="1"/>
    </xf>
    <xf numFmtId="167" fontId="5" fillId="0" borderId="0" xfId="10" applyFont="1" applyFill="1" applyBorder="1" applyAlignment="1">
      <alignment horizontal="right"/>
    </xf>
    <xf numFmtId="0" fontId="3" fillId="0" borderId="9" xfId="0" applyFont="1" applyBorder="1"/>
    <xf numFmtId="10" fontId="11" fillId="0" borderId="9" xfId="25" applyNumberFormat="1" applyFont="1" applyBorder="1" applyAlignment="1" applyProtection="1">
      <alignment horizontal="center"/>
    </xf>
    <xf numFmtId="10" fontId="11" fillId="0" borderId="9" xfId="25" applyNumberFormat="1" applyFont="1" applyBorder="1" applyAlignment="1">
      <alignment horizontal="center"/>
    </xf>
    <xf numFmtId="165" fontId="5" fillId="0" borderId="9" xfId="2" applyFont="1" applyFill="1" applyBorder="1" applyAlignment="1">
      <alignment horizontal="right"/>
    </xf>
    <xf numFmtId="4" fontId="3" fillId="0" borderId="0" xfId="0" applyNumberFormat="1" applyFont="1" applyAlignment="1">
      <alignment horizontal="center"/>
    </xf>
    <xf numFmtId="169" fontId="5" fillId="0" borderId="0" xfId="2" applyNumberFormat="1" applyFont="1" applyAlignment="1">
      <alignment horizontal="center"/>
    </xf>
    <xf numFmtId="165" fontId="10" fillId="2" borderId="1" xfId="2" applyFont="1" applyFill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16" fillId="3" borderId="0" xfId="0" applyFont="1" applyFill="1" applyAlignment="1">
      <alignment horizontal="center"/>
    </xf>
    <xf numFmtId="4" fontId="17" fillId="0" borderId="0" xfId="2" applyNumberFormat="1" applyFont="1" applyFill="1" applyBorder="1" applyAlignment="1" applyProtection="1">
      <alignment horizontal="center"/>
    </xf>
    <xf numFmtId="4" fontId="8" fillId="0" borderId="0" xfId="0" applyNumberFormat="1" applyFont="1" applyAlignment="1">
      <alignment vertical="justify"/>
    </xf>
    <xf numFmtId="173" fontId="9" fillId="0" borderId="0" xfId="2" applyNumberFormat="1" applyFont="1" applyFill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70" fontId="20" fillId="0" borderId="0" xfId="0" applyNumberFormat="1" applyFont="1"/>
    <xf numFmtId="177" fontId="11" fillId="0" borderId="0" xfId="0" applyNumberFormat="1" applyFont="1"/>
    <xf numFmtId="170" fontId="20" fillId="4" borderId="0" xfId="0" applyNumberFormat="1" applyFont="1" applyFill="1"/>
    <xf numFmtId="2" fontId="11" fillId="0" borderId="10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right"/>
    </xf>
    <xf numFmtId="167" fontId="5" fillId="0" borderId="11" xfId="10" applyFont="1" applyFill="1" applyBorder="1" applyAlignment="1">
      <alignment horizontal="right"/>
    </xf>
    <xf numFmtId="165" fontId="10" fillId="2" borderId="1" xfId="2" applyFont="1" applyFill="1" applyBorder="1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5" xfId="0" applyNumberFormat="1" applyFont="1" applyBorder="1" applyAlignment="1">
      <alignment horizontal="right"/>
    </xf>
    <xf numFmtId="165" fontId="11" fillId="0" borderId="12" xfId="2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2" fontId="23" fillId="0" borderId="0" xfId="0" applyNumberFormat="1" applyFont="1" applyAlignment="1">
      <alignment vertical="top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/>
    <xf numFmtId="2" fontId="22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right"/>
    </xf>
    <xf numFmtId="165" fontId="22" fillId="0" borderId="0" xfId="4" applyFont="1" applyFill="1" applyBorder="1" applyAlignment="1">
      <alignment horizontal="right"/>
    </xf>
    <xf numFmtId="2" fontId="22" fillId="0" borderId="0" xfId="0" applyNumberFormat="1" applyFont="1"/>
    <xf numFmtId="165" fontId="9" fillId="5" borderId="13" xfId="0" applyNumberFormat="1" applyFont="1" applyFill="1" applyBorder="1" applyAlignment="1">
      <alignment horizontal="center"/>
    </xf>
    <xf numFmtId="174" fontId="23" fillId="5" borderId="14" xfId="1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22" fillId="0" borderId="0" xfId="0" applyNumberFormat="1" applyFont="1" applyAlignment="1">
      <alignment horizontal="center" vertical="center"/>
    </xf>
    <xf numFmtId="165" fontId="9" fillId="5" borderId="15" xfId="0" applyNumberFormat="1" applyFont="1" applyFill="1" applyBorder="1" applyAlignment="1">
      <alignment horizontal="center"/>
    </xf>
    <xf numFmtId="174" fontId="23" fillId="5" borderId="14" xfId="13" applyNumberFormat="1" applyFont="1" applyFill="1" applyBorder="1" applyAlignment="1">
      <alignment horizontal="right"/>
    </xf>
    <xf numFmtId="165" fontId="22" fillId="0" borderId="0" xfId="6" applyFont="1" applyFill="1" applyBorder="1" applyAlignment="1">
      <alignment horizontal="right"/>
    </xf>
    <xf numFmtId="174" fontId="23" fillId="5" borderId="14" xfId="14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165" fontId="13" fillId="0" borderId="0" xfId="9" applyFont="1" applyFill="1" applyBorder="1"/>
    <xf numFmtId="165" fontId="13" fillId="0" borderId="0" xfId="9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174" fontId="23" fillId="5" borderId="14" xfId="15" applyNumberFormat="1" applyFont="1" applyFill="1" applyBorder="1" applyAlignment="1">
      <alignment horizontal="right"/>
    </xf>
    <xf numFmtId="0" fontId="24" fillId="0" borderId="3" xfId="0" quotePrefix="1" applyFont="1" applyBorder="1" applyAlignment="1">
      <alignment horizontal="left" vertical="center"/>
    </xf>
    <xf numFmtId="0" fontId="25" fillId="0" borderId="3" xfId="0" quotePrefix="1" applyFont="1" applyBorder="1" applyAlignment="1">
      <alignment horizontal="left" vertical="center"/>
    </xf>
    <xf numFmtId="4" fontId="25" fillId="0" borderId="3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165" fontId="9" fillId="5" borderId="3" xfId="0" applyNumberFormat="1" applyFont="1" applyFill="1" applyBorder="1" applyAlignment="1">
      <alignment horizontal="center"/>
    </xf>
    <xf numFmtId="174" fontId="23" fillId="5" borderId="3" xfId="15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left" vertical="center"/>
    </xf>
    <xf numFmtId="2" fontId="22" fillId="0" borderId="3" xfId="0" applyNumberFormat="1" applyFont="1" applyBorder="1" applyAlignment="1">
      <alignment horizontal="center"/>
    </xf>
    <xf numFmtId="2" fontId="22" fillId="0" borderId="3" xfId="0" applyNumberFormat="1" applyFont="1" applyBorder="1" applyAlignment="1">
      <alignment horizontal="right"/>
    </xf>
    <xf numFmtId="165" fontId="22" fillId="0" borderId="3" xfId="6" applyFont="1" applyFill="1" applyBorder="1" applyAlignment="1">
      <alignment horizontal="right"/>
    </xf>
    <xf numFmtId="0" fontId="24" fillId="0" borderId="16" xfId="0" quotePrefix="1" applyFont="1" applyBorder="1" applyAlignment="1">
      <alignment horizontal="left" vertical="center"/>
    </xf>
    <xf numFmtId="0" fontId="25" fillId="0" borderId="0" xfId="0" quotePrefix="1" applyFont="1" applyAlignment="1">
      <alignment horizontal="left" vertical="center"/>
    </xf>
    <xf numFmtId="0" fontId="22" fillId="0" borderId="0" xfId="0" applyFont="1" applyAlignment="1">
      <alignment horizontal="center"/>
    </xf>
    <xf numFmtId="176" fontId="22" fillId="0" borderId="0" xfId="0" applyNumberFormat="1" applyFont="1" applyAlignment="1">
      <alignment horizontal="right"/>
    </xf>
    <xf numFmtId="165" fontId="22" fillId="0" borderId="0" xfId="5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175" fontId="22" fillId="0" borderId="0" xfId="0" applyNumberFormat="1" applyFont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/>
    <xf numFmtId="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right"/>
    </xf>
    <xf numFmtId="4" fontId="32" fillId="0" borderId="0" xfId="0" applyNumberFormat="1" applyFont="1"/>
    <xf numFmtId="0" fontId="16" fillId="0" borderId="0" xfId="0" applyFont="1" applyAlignment="1">
      <alignment horizontal="left" vertical="center"/>
    </xf>
    <xf numFmtId="176" fontId="0" fillId="0" borderId="0" xfId="0" applyNumberFormat="1" applyAlignment="1">
      <alignment horizontal="right"/>
    </xf>
    <xf numFmtId="0" fontId="33" fillId="6" borderId="17" xfId="0" applyFont="1" applyFill="1" applyBorder="1" applyAlignment="1">
      <alignment wrapText="1"/>
    </xf>
    <xf numFmtId="0" fontId="33" fillId="0" borderId="18" xfId="0" applyFont="1" applyBorder="1" applyAlignment="1">
      <alignment horizontal="center"/>
    </xf>
    <xf numFmtId="166" fontId="33" fillId="0" borderId="18" xfId="0" applyNumberFormat="1" applyFont="1" applyBorder="1" applyAlignment="1">
      <alignment horizontal="center"/>
    </xf>
    <xf numFmtId="166" fontId="34" fillId="0" borderId="19" xfId="0" applyNumberFormat="1" applyFont="1" applyBorder="1" applyAlignment="1">
      <alignment horizontal="center"/>
    </xf>
    <xf numFmtId="0" fontId="35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5" fillId="0" borderId="0" xfId="0" applyFont="1" applyAlignment="1">
      <alignment horizontal="center"/>
    </xf>
    <xf numFmtId="166" fontId="35" fillId="0" borderId="0" xfId="0" applyNumberFormat="1" applyFont="1" applyAlignment="1">
      <alignment horizontal="center"/>
    </xf>
    <xf numFmtId="166" fontId="37" fillId="0" borderId="0" xfId="0" applyNumberFormat="1" applyFont="1" applyAlignment="1">
      <alignment horizontal="center"/>
    </xf>
    <xf numFmtId="176" fontId="22" fillId="0" borderId="0" xfId="0" applyNumberFormat="1" applyFont="1"/>
    <xf numFmtId="0" fontId="5" fillId="0" borderId="0" xfId="24" applyFont="1" applyAlignment="1">
      <alignment horizontal="left" vertical="center"/>
    </xf>
    <xf numFmtId="2" fontId="22" fillId="0" borderId="0" xfId="24" applyNumberFormat="1" applyFont="1" applyAlignment="1">
      <alignment horizontal="right"/>
    </xf>
    <xf numFmtId="165" fontId="22" fillId="0" borderId="0" xfId="24" applyNumberFormat="1" applyFont="1" applyAlignment="1">
      <alignment horizontal="right"/>
    </xf>
    <xf numFmtId="165" fontId="9" fillId="5" borderId="13" xfId="24" applyNumberFormat="1" applyFont="1" applyFill="1" applyBorder="1" applyAlignment="1">
      <alignment horizontal="center"/>
    </xf>
    <xf numFmtId="0" fontId="33" fillId="0" borderId="20" xfId="0" applyFont="1" applyBorder="1" applyAlignment="1">
      <alignment wrapText="1"/>
    </xf>
    <xf numFmtId="0" fontId="33" fillId="0" borderId="17" xfId="0" applyFont="1" applyBorder="1" applyAlignment="1">
      <alignment horizontal="center"/>
    </xf>
    <xf numFmtId="0" fontId="24" fillId="0" borderId="21" xfId="0" quotePrefix="1" applyFont="1" applyBorder="1" applyAlignment="1">
      <alignment horizontal="left" vertical="center"/>
    </xf>
    <xf numFmtId="0" fontId="25" fillId="0" borderId="16" xfId="0" quotePrefix="1" applyFont="1" applyBorder="1" applyAlignment="1">
      <alignment horizontal="left" vertical="center"/>
    </xf>
    <xf numFmtId="0" fontId="25" fillId="0" borderId="22" xfId="0" quotePrefix="1" applyFont="1" applyBorder="1" applyAlignment="1">
      <alignment horizontal="left" vertical="center"/>
    </xf>
    <xf numFmtId="0" fontId="25" fillId="0" borderId="22" xfId="0" applyFont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right" vertical="center"/>
    </xf>
    <xf numFmtId="178" fontId="25" fillId="6" borderId="22" xfId="0" applyNumberFormat="1" applyFont="1" applyFill="1" applyBorder="1" applyAlignment="1">
      <alignment horizontal="right" vertical="center"/>
    </xf>
    <xf numFmtId="0" fontId="25" fillId="0" borderId="16" xfId="0" applyFont="1" applyBorder="1" applyAlignment="1">
      <alignment horizontal="left" vertical="center"/>
    </xf>
    <xf numFmtId="4" fontId="25" fillId="6" borderId="16" xfId="0" applyNumberFormat="1" applyFont="1" applyFill="1" applyBorder="1" applyAlignment="1">
      <alignment horizontal="right" vertical="center"/>
    </xf>
    <xf numFmtId="178" fontId="25" fillId="3" borderId="22" xfId="0" applyNumberFormat="1" applyFont="1" applyFill="1" applyBorder="1" applyAlignment="1">
      <alignment horizontal="right" vertical="center"/>
    </xf>
    <xf numFmtId="2" fontId="25" fillId="0" borderId="22" xfId="0" applyNumberFormat="1" applyFont="1" applyBorder="1" applyAlignment="1">
      <alignment horizontal="right" vertical="center"/>
    </xf>
    <xf numFmtId="4" fontId="25" fillId="0" borderId="22" xfId="0" applyNumberFormat="1" applyFont="1" applyBorder="1" applyAlignment="1">
      <alignment horizontal="right" vertical="center"/>
    </xf>
    <xf numFmtId="4" fontId="25" fillId="0" borderId="22" xfId="0" applyNumberFormat="1" applyFont="1" applyBorder="1" applyAlignment="1" applyProtection="1">
      <alignment horizontal="right" vertical="center"/>
      <protection locked="0"/>
    </xf>
    <xf numFmtId="175" fontId="25" fillId="0" borderId="22" xfId="0" applyNumberFormat="1" applyFont="1" applyBorder="1" applyAlignment="1">
      <alignment horizontal="right" vertical="center"/>
    </xf>
    <xf numFmtId="10" fontId="25" fillId="0" borderId="22" xfId="0" applyNumberFormat="1" applyFont="1" applyBorder="1" applyAlignment="1">
      <alignment horizontal="right" vertical="center"/>
    </xf>
    <xf numFmtId="0" fontId="27" fillId="7" borderId="3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21" fillId="8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8" borderId="0" xfId="0" applyNumberFormat="1" applyFill="1"/>
    <xf numFmtId="4" fontId="0" fillId="8" borderId="0" xfId="0" applyNumberFormat="1" applyFill="1" applyAlignment="1">
      <alignment horizontal="center"/>
    </xf>
    <xf numFmtId="0" fontId="38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0" fontId="0" fillId="0" borderId="3" xfId="0" applyBorder="1"/>
    <xf numFmtId="168" fontId="39" fillId="0" borderId="3" xfId="0" applyNumberFormat="1" applyFont="1" applyBorder="1" applyAlignment="1">
      <alignment horizontal="center"/>
    </xf>
    <xf numFmtId="174" fontId="23" fillId="5" borderId="14" xfId="11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9" fillId="7" borderId="3" xfId="0" applyFont="1" applyFill="1" applyBorder="1" applyAlignment="1">
      <alignment horizontal="left"/>
    </xf>
    <xf numFmtId="0" fontId="29" fillId="0" borderId="0" xfId="0" applyFont="1" applyAlignment="1">
      <alignment horizontal="justify"/>
    </xf>
    <xf numFmtId="0" fontId="5" fillId="0" borderId="0" xfId="0" applyFont="1" applyAlignment="1">
      <alignment horizontal="left" vertical="justify"/>
    </xf>
    <xf numFmtId="2" fontId="5" fillId="0" borderId="0" xfId="0" applyNumberFormat="1" applyFont="1" applyAlignment="1">
      <alignment horizontal="right"/>
    </xf>
    <xf numFmtId="164" fontId="5" fillId="0" borderId="0" xfId="10" applyNumberFormat="1" applyFont="1" applyAlignment="1">
      <alignment horizontal="right"/>
    </xf>
    <xf numFmtId="0" fontId="5" fillId="6" borderId="0" xfId="0" applyFont="1" applyFill="1" applyAlignment="1">
      <alignment horizontal="right"/>
    </xf>
    <xf numFmtId="2" fontId="0" fillId="0" borderId="0" xfId="0" applyNumberFormat="1"/>
    <xf numFmtId="165" fontId="25" fillId="0" borderId="0" xfId="0" applyNumberFormat="1" applyFont="1" applyAlignment="1" applyProtection="1">
      <alignment horizontal="right" vertical="center"/>
      <protection locked="0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6" fontId="0" fillId="0" borderId="0" xfId="0" applyNumberFormat="1"/>
    <xf numFmtId="2" fontId="22" fillId="0" borderId="0" xfId="24" applyNumberFormat="1" applyFont="1" applyAlignment="1">
      <alignment horizontal="center"/>
    </xf>
    <xf numFmtId="0" fontId="33" fillId="0" borderId="17" xfId="0" applyFont="1" applyBorder="1" applyAlignment="1">
      <alignment wrapText="1"/>
    </xf>
    <xf numFmtId="0" fontId="33" fillId="0" borderId="3" xfId="0" applyFont="1" applyBorder="1" applyAlignment="1">
      <alignment horizontal="center"/>
    </xf>
    <xf numFmtId="40" fontId="14" fillId="2" borderId="1" xfId="2" applyNumberFormat="1" applyFont="1" applyFill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3" fillId="9" borderId="0" xfId="0" applyFont="1" applyFill="1" applyAlignment="1">
      <alignment vertical="top"/>
    </xf>
    <xf numFmtId="0" fontId="10" fillId="9" borderId="0" xfId="0" applyFont="1" applyFill="1" applyAlignment="1">
      <alignment horizontal="right"/>
    </xf>
    <xf numFmtId="0" fontId="10" fillId="9" borderId="0" xfId="0" applyFont="1" applyFill="1" applyAlignment="1">
      <alignment horizontal="center"/>
    </xf>
    <xf numFmtId="0" fontId="14" fillId="9" borderId="0" xfId="0" applyFont="1" applyFill="1" applyAlignment="1">
      <alignment horizontal="right"/>
    </xf>
    <xf numFmtId="0" fontId="11" fillId="9" borderId="3" xfId="0" applyFont="1" applyFill="1" applyBorder="1" applyAlignment="1">
      <alignment vertical="center"/>
    </xf>
    <xf numFmtId="0" fontId="11" fillId="0" borderId="0" xfId="0" applyFont="1" applyAlignment="1">
      <alignment horizontal="right"/>
    </xf>
    <xf numFmtId="2" fontId="11" fillId="9" borderId="3" xfId="0" applyNumberFormat="1" applyFont="1" applyFill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 horizontal="center" vertical="top"/>
    </xf>
    <xf numFmtId="171" fontId="13" fillId="2" borderId="24" xfId="0" applyNumberFormat="1" applyFont="1" applyFill="1" applyBorder="1"/>
    <xf numFmtId="2" fontId="10" fillId="2" borderId="25" xfId="0" applyNumberFormat="1" applyFont="1" applyFill="1" applyBorder="1"/>
    <xf numFmtId="2" fontId="10" fillId="0" borderId="18" xfId="0" applyNumberFormat="1" applyFont="1" applyBorder="1" applyAlignment="1">
      <alignment horizontal="center" vertical="top"/>
    </xf>
    <xf numFmtId="2" fontId="10" fillId="2" borderId="25" xfId="2" applyNumberFormat="1" applyFont="1" applyFill="1" applyBorder="1" applyAlignment="1">
      <alignment horizontal="right"/>
    </xf>
    <xf numFmtId="165" fontId="10" fillId="2" borderId="25" xfId="2" applyFont="1" applyFill="1" applyBorder="1" applyAlignment="1">
      <alignment horizontal="right"/>
    </xf>
    <xf numFmtId="40" fontId="14" fillId="2" borderId="25" xfId="2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/>
    </xf>
    <xf numFmtId="0" fontId="11" fillId="0" borderId="18" xfId="0" applyFont="1" applyBorder="1" applyAlignment="1">
      <alignment horizontal="center"/>
    </xf>
    <xf numFmtId="165" fontId="10" fillId="2" borderId="25" xfId="2" applyFont="1" applyFill="1" applyBorder="1" applyAlignment="1">
      <alignment horizontal="center"/>
    </xf>
    <xf numFmtId="10" fontId="11" fillId="0" borderId="1" xfId="25" applyNumberFormat="1" applyFont="1" applyBorder="1" applyAlignment="1" applyProtection="1">
      <alignment horizontal="center"/>
    </xf>
    <xf numFmtId="2" fontId="11" fillId="0" borderId="1" xfId="0" applyNumberFormat="1" applyFont="1" applyBorder="1" applyAlignment="1">
      <alignment horizontal="center"/>
    </xf>
    <xf numFmtId="165" fontId="5" fillId="0" borderId="1" xfId="2" applyFont="1" applyFill="1" applyBorder="1" applyAlignment="1">
      <alignment horizontal="right"/>
    </xf>
    <xf numFmtId="0" fontId="10" fillId="0" borderId="24" xfId="0" applyFont="1" applyBorder="1" applyAlignment="1">
      <alignment horizontal="center"/>
    </xf>
    <xf numFmtId="0" fontId="15" fillId="0" borderId="25" xfId="0" applyFont="1" applyBorder="1"/>
    <xf numFmtId="4" fontId="11" fillId="0" borderId="25" xfId="17" applyNumberFormat="1" applyFont="1" applyBorder="1" applyAlignment="1">
      <alignment horizontal="right"/>
    </xf>
    <xf numFmtId="2" fontId="11" fillId="0" borderId="25" xfId="0" applyNumberFormat="1" applyFont="1" applyBorder="1" applyAlignment="1">
      <alignment horizontal="center"/>
    </xf>
    <xf numFmtId="165" fontId="11" fillId="0" borderId="25" xfId="0" applyNumberFormat="1" applyFont="1" applyBorder="1" applyAlignment="1">
      <alignment horizontal="right"/>
    </xf>
    <xf numFmtId="165" fontId="11" fillId="0" borderId="25" xfId="2" applyFont="1" applyFill="1" applyBorder="1" applyAlignment="1">
      <alignment horizontal="right"/>
    </xf>
    <xf numFmtId="165" fontId="11" fillId="0" borderId="26" xfId="2" applyFont="1" applyFill="1" applyBorder="1" applyAlignment="1">
      <alignment horizontal="right"/>
    </xf>
    <xf numFmtId="0" fontId="3" fillId="9" borderId="0" xfId="0" applyFont="1" applyFill="1"/>
    <xf numFmtId="0" fontId="5" fillId="0" borderId="0" xfId="0" applyFont="1" applyAlignment="1">
      <alignment horizontal="center"/>
    </xf>
    <xf numFmtId="169" fontId="10" fillId="0" borderId="0" xfId="2" applyNumberFormat="1" applyFont="1" applyFill="1" applyBorder="1" applyAlignment="1">
      <alignment horizontal="left"/>
    </xf>
    <xf numFmtId="0" fontId="35" fillId="0" borderId="0" xfId="0" applyFont="1"/>
    <xf numFmtId="0" fontId="39" fillId="0" borderId="3" xfId="0" applyFont="1" applyBorder="1" applyAlignment="1">
      <alignment horizontal="center"/>
    </xf>
    <xf numFmtId="0" fontId="22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center" readingOrder="1"/>
    </xf>
    <xf numFmtId="0" fontId="23" fillId="0" borderId="0" xfId="0" applyFont="1" applyAlignment="1">
      <alignment horizontal="center" readingOrder="1"/>
    </xf>
    <xf numFmtId="0" fontId="21" fillId="0" borderId="0" xfId="0" applyFont="1"/>
    <xf numFmtId="0" fontId="23" fillId="3" borderId="0" xfId="0" applyFont="1" applyFill="1" applyAlignment="1">
      <alignment horizontal="left" vertical="top"/>
    </xf>
    <xf numFmtId="165" fontId="23" fillId="3" borderId="0" xfId="2" applyFont="1" applyFill="1" applyBorder="1" applyAlignment="1">
      <alignment horizontal="left" vertical="top"/>
    </xf>
    <xf numFmtId="165" fontId="21" fillId="8" borderId="0" xfId="2" applyFont="1" applyFill="1" applyAlignment="1">
      <alignment horizontal="center"/>
    </xf>
    <xf numFmtId="174" fontId="3" fillId="6" borderId="0" xfId="11" applyNumberFormat="1" applyFont="1" applyFill="1" applyAlignment="1">
      <alignment horizontal="right"/>
    </xf>
    <xf numFmtId="174" fontId="21" fillId="5" borderId="14" xfId="11" applyNumberFormat="1" applyFont="1" applyFill="1" applyBorder="1" applyAlignment="1">
      <alignment horizontal="right"/>
    </xf>
    <xf numFmtId="2" fontId="11" fillId="0" borderId="3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10" fontId="11" fillId="0" borderId="6" xfId="25" applyNumberFormat="1" applyFont="1" applyBorder="1" applyAlignment="1">
      <alignment horizontal="center" vertical="center"/>
    </xf>
    <xf numFmtId="10" fontId="11" fillId="0" borderId="1" xfId="25" applyNumberFormat="1" applyFont="1" applyBorder="1" applyAlignment="1">
      <alignment horizontal="center" vertical="center"/>
    </xf>
    <xf numFmtId="170" fontId="8" fillId="0" borderId="0" xfId="0" applyNumberFormat="1" applyFont="1" applyAlignment="1">
      <alignment horizontal="center"/>
    </xf>
    <xf numFmtId="165" fontId="11" fillId="0" borderId="7" xfId="2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7" fontId="5" fillId="0" borderId="29" xfId="10" applyFont="1" applyFill="1" applyBorder="1" applyAlignment="1">
      <alignment horizontal="right" vertical="center"/>
    </xf>
    <xf numFmtId="167" fontId="5" fillId="0" borderId="23" xfId="10" applyFont="1" applyFill="1" applyBorder="1" applyAlignment="1">
      <alignment horizontal="right" vertical="center"/>
    </xf>
    <xf numFmtId="167" fontId="10" fillId="2" borderId="26" xfId="10" applyFont="1" applyFill="1" applyBorder="1" applyAlignment="1">
      <alignment horizontal="right" vertical="center"/>
    </xf>
    <xf numFmtId="167" fontId="10" fillId="2" borderId="23" xfId="10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vertical="center"/>
    </xf>
    <xf numFmtId="168" fontId="10" fillId="2" borderId="26" xfId="2" applyNumberFormat="1" applyFont="1" applyFill="1" applyBorder="1" applyAlignment="1">
      <alignment horizontal="right" vertical="center"/>
    </xf>
    <xf numFmtId="168" fontId="10" fillId="2" borderId="26" xfId="10" applyNumberFormat="1" applyFont="1" applyFill="1" applyBorder="1" applyAlignment="1">
      <alignment horizontal="right" vertical="center"/>
    </xf>
    <xf numFmtId="2" fontId="10" fillId="2" borderId="25" xfId="0" applyNumberFormat="1" applyFont="1" applyFill="1" applyBorder="1" applyAlignment="1">
      <alignment vertical="center"/>
    </xf>
    <xf numFmtId="10" fontId="10" fillId="2" borderId="1" xfId="25" applyNumberFormat="1" applyFont="1" applyFill="1" applyBorder="1" applyAlignment="1">
      <alignment horizontal="center" vertical="center"/>
    </xf>
    <xf numFmtId="168" fontId="10" fillId="2" borderId="23" xfId="2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9" fontId="11" fillId="0" borderId="5" xfId="25" applyFont="1" applyBorder="1" applyAlignment="1">
      <alignment horizontal="center" vertical="center"/>
    </xf>
    <xf numFmtId="165" fontId="9" fillId="0" borderId="30" xfId="2" applyFont="1" applyFill="1" applyBorder="1" applyAlignment="1">
      <alignment horizontal="right" vertical="center"/>
    </xf>
    <xf numFmtId="165" fontId="10" fillId="2" borderId="23" xfId="2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9" fontId="10" fillId="0" borderId="0" xfId="2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42" fillId="0" borderId="0" xfId="21" applyFont="1" applyAlignment="1">
      <alignment horizontal="center"/>
    </xf>
    <xf numFmtId="0" fontId="6" fillId="0" borderId="0" xfId="21" applyFont="1" applyAlignment="1">
      <alignment horizontal="center"/>
    </xf>
    <xf numFmtId="0" fontId="7" fillId="0" borderId="0" xfId="21" applyFont="1" applyAlignment="1">
      <alignment horizontal="center"/>
    </xf>
    <xf numFmtId="0" fontId="5" fillId="0" borderId="0" xfId="0" applyFont="1" applyAlignment="1">
      <alignment horizontal="center"/>
    </xf>
    <xf numFmtId="0" fontId="39" fillId="10" borderId="17" xfId="0" applyFont="1" applyFill="1" applyBorder="1" applyAlignment="1">
      <alignment horizontal="center"/>
    </xf>
    <xf numFmtId="0" fontId="39" fillId="10" borderId="18" xfId="0" applyFont="1" applyFill="1" applyBorder="1" applyAlignment="1">
      <alignment horizontal="center"/>
    </xf>
    <xf numFmtId="0" fontId="39" fillId="10" borderId="19" xfId="0" applyFont="1" applyFill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" fillId="0" borderId="0" xfId="0" applyFont="1" applyAlignment="1"/>
    <xf numFmtId="0" fontId="3" fillId="9" borderId="0" xfId="0" applyFont="1" applyFill="1" applyAlignment="1"/>
    <xf numFmtId="165" fontId="1" fillId="0" borderId="0" xfId="5" applyFont="1" applyFill="1" applyAlignment="1">
      <alignment horizontal="right"/>
    </xf>
    <xf numFmtId="0" fontId="35" fillId="0" borderId="0" xfId="0" applyFont="1" applyAlignment="1"/>
    <xf numFmtId="165" fontId="1" fillId="0" borderId="0" xfId="2" applyFont="1" applyBorder="1"/>
    <xf numFmtId="0" fontId="1" fillId="0" borderId="0" xfId="24" applyFont="1"/>
  </cellXfs>
  <cellStyles count="27">
    <cellStyle name="BodyStyle 2" xfId="1" xr:uid="{00000000-0005-0000-0000-000000000000}"/>
    <cellStyle name="Millares" xfId="2" builtinId="3"/>
    <cellStyle name="Millares 17" xfId="3" xr:uid="{00000000-0005-0000-0000-000003000000}"/>
    <cellStyle name="Millares 2" xfId="4" xr:uid="{00000000-0005-0000-0000-000004000000}"/>
    <cellStyle name="Millares 3" xfId="5" xr:uid="{00000000-0005-0000-0000-000005000000}"/>
    <cellStyle name="Millares 5" xfId="6" xr:uid="{00000000-0005-0000-0000-000006000000}"/>
    <cellStyle name="Millares 6" xfId="7" xr:uid="{00000000-0005-0000-0000-000007000000}"/>
    <cellStyle name="Millares 7" xfId="8" xr:uid="{00000000-0005-0000-0000-000008000000}"/>
    <cellStyle name="Millares_Hoja1" xfId="9" xr:uid="{00000000-0005-0000-0000-000009000000}"/>
    <cellStyle name="Moneda" xfId="10" builtinId="4"/>
    <cellStyle name="Moneda 2" xfId="11" xr:uid="{00000000-0005-0000-0000-00000A000000}"/>
    <cellStyle name="Moneda 2 2" xfId="12" xr:uid="{00000000-0005-0000-0000-00000B000000}"/>
    <cellStyle name="Moneda 2 3" xfId="13" xr:uid="{00000000-0005-0000-0000-00000C000000}"/>
    <cellStyle name="Moneda 2 4" xfId="14" xr:uid="{00000000-0005-0000-0000-00000D000000}"/>
    <cellStyle name="Moneda 2 5" xfId="15" xr:uid="{00000000-0005-0000-0000-00000E000000}"/>
    <cellStyle name="Normal" xfId="0" builtinId="0"/>
    <cellStyle name="Normal 10 2" xfId="16" xr:uid="{00000000-0005-0000-0000-000010000000}"/>
    <cellStyle name="Normal 2" xfId="17" xr:uid="{00000000-0005-0000-0000-000011000000}"/>
    <cellStyle name="Normal 2 2" xfId="18" xr:uid="{00000000-0005-0000-0000-000012000000}"/>
    <cellStyle name="Normal 2 3" xfId="19" xr:uid="{00000000-0005-0000-0000-000013000000}"/>
    <cellStyle name="Normal 2 3 2" xfId="20" xr:uid="{00000000-0005-0000-0000-000014000000}"/>
    <cellStyle name="Normal 3" xfId="21" xr:uid="{00000000-0005-0000-0000-000015000000}"/>
    <cellStyle name="Normal 3 2" xfId="22" xr:uid="{00000000-0005-0000-0000-000016000000}"/>
    <cellStyle name="Normal 3 3" xfId="23" xr:uid="{00000000-0005-0000-0000-000017000000}"/>
    <cellStyle name="Normal 4" xfId="24" xr:uid="{00000000-0005-0000-0000-000018000000}"/>
    <cellStyle name="Porcentaje" xfId="25" builtinId="5"/>
    <cellStyle name="Porcentual 2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287215</xdr:colOff>
      <xdr:row>223</xdr:row>
      <xdr:rowOff>155202</xdr:rowOff>
    </xdr:from>
    <xdr:to>
      <xdr:col>1</xdr:col>
      <xdr:colOff>2697773</xdr:colOff>
      <xdr:row>227</xdr:row>
      <xdr:rowOff>248023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D9114955-AA05-C81F-7D43-593A02BA6FC1}"/>
            </a:ext>
          </a:extLst>
        </xdr:cNvPr>
        <xdr:cNvSpPr txBox="1">
          <a:spLocks noChangeArrowheads="1"/>
        </xdr:cNvSpPr>
      </xdr:nvSpPr>
      <xdr:spPr bwMode="auto">
        <a:xfrm>
          <a:off x="849190" y="14792326"/>
          <a:ext cx="2410558" cy="1056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190503</xdr:colOff>
      <xdr:row>231</xdr:row>
      <xdr:rowOff>126202</xdr:rowOff>
    </xdr:from>
    <xdr:to>
      <xdr:col>6</xdr:col>
      <xdr:colOff>1362077</xdr:colOff>
      <xdr:row>236</xdr:row>
      <xdr:rowOff>1816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33206E31-A03F-E6D0-8159-93BA16E4972F}"/>
            </a:ext>
          </a:extLst>
        </xdr:cNvPr>
        <xdr:cNvSpPr txBox="1">
          <a:spLocks noChangeArrowheads="1"/>
        </xdr:cNvSpPr>
      </xdr:nvSpPr>
      <xdr:spPr bwMode="auto">
        <a:xfrm>
          <a:off x="6762753" y="132298588"/>
          <a:ext cx="2219324" cy="87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11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253512</xdr:colOff>
      <xdr:row>231</xdr:row>
      <xdr:rowOff>192142</xdr:rowOff>
    </xdr:from>
    <xdr:to>
      <xdr:col>1</xdr:col>
      <xdr:colOff>2469905</xdr:colOff>
      <xdr:row>236</xdr:row>
      <xdr:rowOff>154127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A8E053A5-64C0-8036-9B2B-F4348AC2E2D5}"/>
            </a:ext>
          </a:extLst>
        </xdr:cNvPr>
        <xdr:cNvSpPr txBox="1">
          <a:spLocks noChangeArrowheads="1"/>
        </xdr:cNvSpPr>
      </xdr:nvSpPr>
      <xdr:spPr bwMode="auto">
        <a:xfrm>
          <a:off x="815487" y="132364528"/>
          <a:ext cx="2216393" cy="966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5</xdr:col>
      <xdr:colOff>0</xdr:colOff>
      <xdr:row>224</xdr:row>
      <xdr:rowOff>4419</xdr:rowOff>
    </xdr:from>
    <xdr:to>
      <xdr:col>6</xdr:col>
      <xdr:colOff>1362808</xdr:colOff>
      <xdr:row>228</xdr:row>
      <xdr:rowOff>19929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920FC2EB-38D2-970D-CC37-9FB5B0F1938C}"/>
            </a:ext>
          </a:extLst>
        </xdr:cNvPr>
        <xdr:cNvSpPr txBox="1">
          <a:spLocks noChangeArrowheads="1"/>
        </xdr:cNvSpPr>
      </xdr:nvSpPr>
      <xdr:spPr bwMode="auto">
        <a:xfrm>
          <a:off x="6572250" y="130482975"/>
          <a:ext cx="2410558" cy="1056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8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3800475</xdr:colOff>
      <xdr:row>2</xdr:row>
      <xdr:rowOff>0</xdr:rowOff>
    </xdr:from>
    <xdr:to>
      <xdr:col>2</xdr:col>
      <xdr:colOff>533400</xdr:colOff>
      <xdr:row>5</xdr:row>
      <xdr:rowOff>152400</xdr:rowOff>
    </xdr:to>
    <xdr:pic>
      <xdr:nvPicPr>
        <xdr:cNvPr id="1389" name="Imagen 11">
          <a:extLst>
            <a:ext uri="{FF2B5EF4-FFF2-40B4-BE49-F238E27FC236}">
              <a16:creationId xmlns:a16="http://schemas.microsoft.com/office/drawing/2014/main" id="{C8D21F8A-FBAA-37A2-73DA-32D47AE8A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8" r="72462" b="14618"/>
        <a:stretch>
          <a:fillRect/>
        </a:stretch>
      </xdr:blipFill>
      <xdr:spPr bwMode="auto">
        <a:xfrm>
          <a:off x="4362450" y="361950"/>
          <a:ext cx="704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158752</xdr:colOff>
      <xdr:row>212</xdr:row>
      <xdr:rowOff>229305</xdr:rowOff>
    </xdr:from>
    <xdr:to>
      <xdr:col>1</xdr:col>
      <xdr:colOff>2381251</xdr:colOff>
      <xdr:row>218</xdr:row>
      <xdr:rowOff>200025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D65CB4C-3A9A-2A09-AB67-996A67F1872B}"/>
            </a:ext>
          </a:extLst>
        </xdr:cNvPr>
        <xdr:cNvSpPr txBox="1">
          <a:spLocks noChangeArrowheads="1"/>
        </xdr:cNvSpPr>
      </xdr:nvSpPr>
      <xdr:spPr bwMode="auto">
        <a:xfrm>
          <a:off x="720727" y="20098455"/>
          <a:ext cx="2222499" cy="1513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lnSpc>
              <a:spcPts val="400"/>
            </a:lnSpc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    Preparado por:</a:t>
          </a:r>
        </a:p>
        <a:p>
          <a:pPr rtl="1">
            <a:lnSpc>
              <a:spcPts val="700"/>
            </a:lnSpc>
          </a:pPr>
          <a:endParaRPr lang="es-ES" sz="1100" b="0" i="0">
            <a:effectLst/>
            <a:latin typeface="+mn-lt"/>
            <a:ea typeface="+mn-ea"/>
            <a:cs typeface="+mn-cs"/>
          </a:endParaRPr>
        </a:p>
        <a:p>
          <a:pPr rtl="1">
            <a:lnSpc>
              <a:spcPts val="900"/>
            </a:lnSpc>
          </a:pPr>
          <a:r>
            <a:rPr lang="es-ES" sz="1100" b="0" i="0">
              <a:effectLst/>
              <a:latin typeface="+mn-lt"/>
              <a:ea typeface="+mn-ea"/>
              <a:cs typeface="+mn-cs"/>
            </a:rPr>
            <a:t>__________________________                                                                                                                                                                     </a:t>
          </a:r>
          <a:r>
            <a:rPr lang="es-ES" sz="1100" b="1" i="0">
              <a:effectLst/>
              <a:latin typeface="+mn-lt"/>
              <a:ea typeface="+mn-ea"/>
              <a:cs typeface="+mn-cs"/>
            </a:rPr>
            <a:t>Ing.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Erick Pujols</a:t>
          </a:r>
          <a:r>
            <a:rPr lang="es-ES" sz="1100" b="1" i="0">
              <a:effectLst/>
              <a:latin typeface="+mn-lt"/>
              <a:ea typeface="+mn-ea"/>
              <a:cs typeface="+mn-cs"/>
            </a:rPr>
            <a:t> .          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      </a:t>
          </a:r>
          <a:endParaRPr lang="es-DO" sz="1100">
            <a:effectLst/>
          </a:endParaRPr>
        </a:p>
        <a:p>
          <a:pPr>
            <a:lnSpc>
              <a:spcPts val="900"/>
            </a:lnSpc>
          </a:pPr>
          <a:r>
            <a:rPr lang="es-ES" sz="1050" b="0" i="0">
              <a:effectLst/>
              <a:latin typeface="+mn-lt"/>
              <a:ea typeface="+mn-ea"/>
              <a:cs typeface="+mn-cs"/>
            </a:rPr>
            <a:t>                       </a:t>
          </a:r>
          <a:r>
            <a:rPr lang="es-ES" sz="105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1050" b="0" i="0">
              <a:effectLst/>
              <a:latin typeface="+mn-lt"/>
              <a:ea typeface="+mn-ea"/>
              <a:cs typeface="+mn-cs"/>
            </a:rPr>
            <a:t>Ing. Supervisor</a:t>
          </a:r>
          <a:endParaRPr lang="es-DO" sz="1050">
            <a:effectLst/>
          </a:endParaRPr>
        </a:p>
        <a:p>
          <a:pPr rtl="1">
            <a:lnSpc>
              <a:spcPts val="900"/>
            </a:lnSpc>
          </a:pPr>
          <a:endParaRPr lang="es-DO" sz="1000">
            <a:effectLst/>
          </a:endParaRPr>
        </a:p>
        <a:p>
          <a:pPr rtl="1">
            <a:lnSpc>
              <a:spcPts val="900"/>
            </a:lnSpc>
          </a:pPr>
          <a:r>
            <a:rPr lang="es-ES" sz="1100" b="0" i="0">
              <a:effectLst/>
              <a:latin typeface="+mn-lt"/>
              <a:ea typeface="+mn-ea"/>
              <a:cs typeface="+mn-cs"/>
            </a:rPr>
            <a:t> </a:t>
          </a:r>
          <a:endParaRPr lang="es-DO" sz="1000">
            <a:effectLst/>
          </a:endParaRPr>
        </a:p>
        <a:p>
          <a:pPr algn="ctr" rtl="1">
            <a:lnSpc>
              <a:spcPts val="6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600"/>
            </a:lnSpc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</a:t>
          </a:r>
        </a:p>
        <a:p>
          <a:pPr algn="ctr" rtl="1">
            <a:lnSpc>
              <a:spcPts val="6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3193806</xdr:colOff>
      <xdr:row>217</xdr:row>
      <xdr:rowOff>60406</xdr:rowOff>
    </xdr:from>
    <xdr:to>
      <xdr:col>4</xdr:col>
      <xdr:colOff>627529</xdr:colOff>
      <xdr:row>222</xdr:row>
      <xdr:rowOff>78442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DB93E181-751F-0C65-6D6D-DFBDF1E874D4}"/>
            </a:ext>
          </a:extLst>
        </xdr:cNvPr>
        <xdr:cNvSpPr txBox="1">
          <a:spLocks noChangeArrowheads="1"/>
        </xdr:cNvSpPr>
      </xdr:nvSpPr>
      <xdr:spPr bwMode="auto">
        <a:xfrm>
          <a:off x="3754100" y="82614141"/>
          <a:ext cx="2521194" cy="1205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Revisado por: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                                                                                                                                                                          </a:t>
          </a:r>
        </a:p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Arq.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Rocio Altagracia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Gerente de Diseño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y Planificación.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2393579</xdr:colOff>
      <xdr:row>216</xdr:row>
      <xdr:rowOff>210608</xdr:rowOff>
    </xdr:from>
    <xdr:to>
      <xdr:col>2</xdr:col>
      <xdr:colOff>645025</xdr:colOff>
      <xdr:row>220</xdr:row>
      <xdr:rowOff>77081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1C84CE9A-05B9-BA32-9D0A-CB4F3A96207F}"/>
            </a:ext>
          </a:extLst>
        </xdr:cNvPr>
        <xdr:cNvSpPr txBox="1">
          <a:spLocks noChangeArrowheads="1"/>
        </xdr:cNvSpPr>
      </xdr:nvSpPr>
      <xdr:spPr bwMode="auto">
        <a:xfrm>
          <a:off x="2955554" y="21098933"/>
          <a:ext cx="2223371" cy="895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4</xdr:col>
      <xdr:colOff>732014</xdr:colOff>
      <xdr:row>213</xdr:row>
      <xdr:rowOff>154164</xdr:rowOff>
    </xdr:from>
    <xdr:to>
      <xdr:col>6</xdr:col>
      <xdr:colOff>1107045</xdr:colOff>
      <xdr:row>217</xdr:row>
      <xdr:rowOff>159304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715079DB-56DF-65A5-123C-36E4030CFF80}"/>
            </a:ext>
          </a:extLst>
        </xdr:cNvPr>
        <xdr:cNvSpPr txBox="1">
          <a:spLocks noChangeArrowheads="1"/>
        </xdr:cNvSpPr>
      </xdr:nvSpPr>
      <xdr:spPr bwMode="auto">
        <a:xfrm>
          <a:off x="6380339" y="20280489"/>
          <a:ext cx="2413381" cy="1033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1"/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100" b="1" i="0">
              <a:effectLst/>
              <a:latin typeface="+mn-lt"/>
              <a:ea typeface="+mn-ea"/>
              <a:cs typeface="+mn-cs"/>
            </a:rPr>
            <a:t>Revisado por: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                   </a:t>
          </a:r>
          <a:endParaRPr lang="es-DO" sz="1000">
            <a:effectLst/>
          </a:endParaRPr>
        </a:p>
        <a:p>
          <a:pPr rtl="1"/>
          <a:r>
            <a:rPr lang="es-ES" sz="1100" b="0" i="0">
              <a:effectLst/>
              <a:latin typeface="+mn-lt"/>
              <a:ea typeface="+mn-ea"/>
              <a:cs typeface="+mn-cs"/>
            </a:rPr>
            <a:t>___________________________                                                                                                                                                                       </a:t>
          </a:r>
          <a:r>
            <a:rPr lang="es-ES" sz="1100" b="1" i="0">
              <a:effectLst/>
              <a:latin typeface="+mn-lt"/>
              <a:ea typeface="+mn-ea"/>
              <a:cs typeface="+mn-cs"/>
            </a:rPr>
            <a:t>Ing. Carlos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Espinal</a:t>
          </a:r>
          <a:r>
            <a:rPr lang="es-ES" sz="1100" b="1" i="0">
              <a:effectLst/>
              <a:latin typeface="+mn-lt"/>
              <a:ea typeface="+mn-ea"/>
              <a:cs typeface="+mn-cs"/>
            </a:rPr>
            <a:t> .               </a:t>
          </a:r>
          <a:endParaRPr lang="es-DO" sz="1000">
            <a:effectLst/>
          </a:endParaRPr>
        </a:p>
        <a:p>
          <a:r>
            <a:rPr lang="es-ES" sz="1100" b="0" i="0"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DO" sz="1100" b="0" i="0">
              <a:effectLst/>
              <a:latin typeface="+mn-lt"/>
              <a:ea typeface="+mn-ea"/>
              <a:cs typeface="+mn-cs"/>
            </a:rPr>
            <a:t>Gerente de Proyectos</a:t>
          </a:r>
          <a:endParaRPr lang="es-DO" sz="10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42"/>
  <sheetViews>
    <sheetView showGridLines="0" tabSelected="1" topLeftCell="A180" zoomScale="85" zoomScaleNormal="100" zoomScaleSheetLayoutView="120" workbookViewId="0">
      <selection activeCell="L197" sqref="L197"/>
    </sheetView>
  </sheetViews>
  <sheetFormatPr defaultColWidth="41" defaultRowHeight="14.25"/>
  <cols>
    <col min="1" max="1" width="8.42578125" style="7" customWidth="1"/>
    <col min="2" max="2" width="59.5703125" style="2" customWidth="1"/>
    <col min="3" max="3" width="9.7109375" style="2" customWidth="1"/>
    <col min="4" max="4" width="7" style="3" customWidth="1"/>
    <col min="5" max="5" width="14.85546875" style="8" customWidth="1"/>
    <col min="6" max="6" width="15.7109375" style="2" bestFit="1" customWidth="1"/>
    <col min="7" max="7" width="24.42578125" style="2" customWidth="1"/>
    <col min="8" max="252" width="11" style="2" customWidth="1"/>
    <col min="253" max="253" width="6.140625" style="2" customWidth="1"/>
    <col min="254" max="16384" width="41" style="2"/>
  </cols>
  <sheetData>
    <row r="1" spans="1:7">
      <c r="A1" s="1"/>
      <c r="C1" s="3"/>
      <c r="D1" s="63"/>
      <c r="E1" s="5"/>
      <c r="F1" s="6"/>
      <c r="G1" s="6"/>
    </row>
    <row r="2" spans="1:7">
      <c r="A2" s="1"/>
      <c r="C2" s="3"/>
      <c r="D2" s="63"/>
      <c r="E2" s="5"/>
      <c r="F2" s="6"/>
      <c r="G2" s="6"/>
    </row>
    <row r="3" spans="1:7">
      <c r="A3" s="1"/>
      <c r="C3" s="3"/>
      <c r="D3" s="63"/>
      <c r="E3" s="5"/>
      <c r="F3" s="6"/>
      <c r="G3" s="6"/>
    </row>
    <row r="4" spans="1:7">
      <c r="A4" s="1"/>
      <c r="C4" s="3"/>
      <c r="D4" s="63"/>
      <c r="E4" s="5"/>
      <c r="F4" s="6"/>
      <c r="G4" s="6"/>
    </row>
    <row r="5" spans="1:7">
      <c r="A5" s="1"/>
      <c r="C5" s="3"/>
      <c r="D5" s="63"/>
      <c r="E5" s="5"/>
      <c r="F5" s="6"/>
      <c r="G5" s="6"/>
    </row>
    <row r="6" spans="1:7">
      <c r="A6" s="1"/>
      <c r="C6" s="3"/>
      <c r="D6" s="63"/>
      <c r="E6" s="5"/>
      <c r="F6" s="6"/>
      <c r="G6" s="6"/>
    </row>
    <row r="7" spans="1:7">
      <c r="A7" s="284" t="s">
        <v>0</v>
      </c>
      <c r="B7" s="284"/>
      <c r="C7" s="284"/>
      <c r="D7" s="284"/>
      <c r="E7" s="284"/>
      <c r="F7" s="284"/>
      <c r="G7" s="284"/>
    </row>
    <row r="8" spans="1:7" ht="15">
      <c r="A8" s="285" t="s">
        <v>1</v>
      </c>
      <c r="B8" s="285"/>
      <c r="C8" s="285"/>
      <c r="D8" s="285"/>
      <c r="E8" s="285"/>
      <c r="F8" s="285"/>
      <c r="G8" s="285"/>
    </row>
    <row r="9" spans="1:7" ht="15">
      <c r="A9" s="285" t="s">
        <v>2</v>
      </c>
      <c r="B9" s="285"/>
      <c r="C9" s="285"/>
      <c r="D9" s="285"/>
      <c r="E9" s="285"/>
      <c r="F9" s="285"/>
      <c r="G9" s="285"/>
    </row>
    <row r="10" spans="1:7" ht="18.75">
      <c r="A10" s="286" t="s">
        <v>3</v>
      </c>
      <c r="B10" s="286"/>
      <c r="C10" s="286"/>
      <c r="D10" s="286"/>
      <c r="E10" s="286"/>
      <c r="F10" s="286"/>
      <c r="G10" s="286"/>
    </row>
    <row r="11" spans="1:7">
      <c r="A11" s="1"/>
      <c r="C11" s="3"/>
      <c r="D11" s="63"/>
      <c r="E11" s="5"/>
      <c r="F11" s="6"/>
      <c r="G11" s="6"/>
    </row>
    <row r="12" spans="1:7" ht="16.5" customHeight="1">
      <c r="A12" s="24" t="s">
        <v>4</v>
      </c>
      <c r="B12" s="283" t="s">
        <v>5</v>
      </c>
      <c r="C12" s="71"/>
      <c r="D12" s="71"/>
      <c r="F12" s="73" t="s">
        <v>6</v>
      </c>
      <c r="G12" s="207" t="s">
        <v>7</v>
      </c>
    </row>
    <row r="13" spans="1:7" ht="15" customHeight="1">
      <c r="B13" s="283"/>
      <c r="C13" s="71"/>
      <c r="D13" s="71"/>
      <c r="F13" s="73"/>
      <c r="G13" s="72"/>
    </row>
    <row r="14" spans="1:7" ht="8.25" customHeight="1">
      <c r="C14" s="4"/>
      <c r="D14" s="64"/>
      <c r="E14" s="2"/>
    </row>
    <row r="15" spans="1:7" ht="18.75" customHeight="1">
      <c r="A15" s="23" t="s">
        <v>8</v>
      </c>
      <c r="B15" s="206" t="s">
        <v>9</v>
      </c>
      <c r="D15" s="2"/>
      <c r="E15" s="9" t="s">
        <v>10</v>
      </c>
      <c r="F15" s="281" t="s">
        <v>11</v>
      </c>
      <c r="G15" s="281"/>
    </row>
    <row r="16" spans="1:7" ht="21" customHeight="1">
      <c r="A16" s="10"/>
      <c r="D16" s="2"/>
      <c r="E16" s="9" t="s">
        <v>12</v>
      </c>
      <c r="F16" s="281" t="s">
        <v>13</v>
      </c>
      <c r="G16" s="281"/>
    </row>
    <row r="17" spans="1:254" ht="9.75" customHeight="1">
      <c r="A17" s="10"/>
      <c r="C17" s="9"/>
      <c r="E17" s="9"/>
      <c r="F17" s="242"/>
      <c r="G17" s="242"/>
    </row>
    <row r="18" spans="1:254" ht="15">
      <c r="A18" s="20" t="s">
        <v>14</v>
      </c>
      <c r="B18" s="21" t="s">
        <v>15</v>
      </c>
      <c r="C18" s="21" t="s">
        <v>16</v>
      </c>
      <c r="D18" s="21" t="s">
        <v>17</v>
      </c>
      <c r="E18" s="22" t="s">
        <v>18</v>
      </c>
      <c r="F18" s="21" t="s">
        <v>19</v>
      </c>
      <c r="G18" s="21" t="s">
        <v>20</v>
      </c>
    </row>
    <row r="19" spans="1:254" ht="15.75">
      <c r="B19" s="261" t="s">
        <v>21</v>
      </c>
    </row>
    <row r="20" spans="1:254" customFormat="1" ht="19.5" customHeight="1">
      <c r="A20" s="219"/>
      <c r="B20" s="208" t="s">
        <v>22</v>
      </c>
      <c r="C20" s="210"/>
      <c r="D20" s="241"/>
      <c r="E20" s="209"/>
      <c r="F20" s="209"/>
      <c r="G20" s="20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92"/>
      <c r="IT20" s="292"/>
    </row>
    <row r="21" spans="1:254" customFormat="1" ht="17.25" customHeight="1">
      <c r="A21" s="255">
        <v>1</v>
      </c>
      <c r="B21" s="208" t="s">
        <v>23</v>
      </c>
      <c r="C21" s="209"/>
      <c r="D21" s="241"/>
      <c r="E21" s="209"/>
      <c r="F21" s="209"/>
      <c r="G21" s="20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92"/>
      <c r="IT21" s="292"/>
    </row>
    <row r="22" spans="1:254" ht="21.75" customHeight="1">
      <c r="A22" s="254">
        <f>A21+0.01</f>
        <v>1.01</v>
      </c>
      <c r="B22" s="204" t="s">
        <v>24</v>
      </c>
      <c r="C22" s="217">
        <v>4</v>
      </c>
      <c r="D22" s="202" t="s">
        <v>25</v>
      </c>
      <c r="E22" s="218"/>
      <c r="F22" s="203"/>
      <c r="G22" s="262"/>
    </row>
    <row r="23" spans="1:254" ht="20.25" customHeight="1">
      <c r="A23" s="254">
        <f>A22+0.01</f>
        <v>1.02</v>
      </c>
      <c r="B23" s="204" t="s">
        <v>26</v>
      </c>
      <c r="C23" s="217">
        <v>4</v>
      </c>
      <c r="D23" s="202" t="s">
        <v>25</v>
      </c>
      <c r="E23" s="218"/>
      <c r="F23" s="203"/>
      <c r="G23" s="262"/>
    </row>
    <row r="24" spans="1:254" ht="26.25" customHeight="1">
      <c r="A24" s="254">
        <f t="shared" ref="A24:A57" si="0">A23+0.01</f>
        <v>1.03</v>
      </c>
      <c r="B24" s="201" t="s">
        <v>27</v>
      </c>
      <c r="C24" s="217">
        <v>3</v>
      </c>
      <c r="D24" s="202" t="s">
        <v>25</v>
      </c>
      <c r="E24" s="218"/>
      <c r="F24" s="203"/>
      <c r="G24" s="262"/>
    </row>
    <row r="25" spans="1:254" ht="20.25" customHeight="1">
      <c r="A25" s="254">
        <f t="shared" si="0"/>
        <v>1.04</v>
      </c>
      <c r="B25" s="204" t="s">
        <v>28</v>
      </c>
      <c r="C25" s="217">
        <v>2</v>
      </c>
      <c r="D25" s="202" t="s">
        <v>25</v>
      </c>
      <c r="E25" s="218"/>
      <c r="F25" s="203"/>
      <c r="G25" s="262"/>
    </row>
    <row r="26" spans="1:254" ht="22.5" customHeight="1">
      <c r="A26" s="254">
        <f t="shared" si="0"/>
        <v>1.05</v>
      </c>
      <c r="B26" s="204" t="s">
        <v>29</v>
      </c>
      <c r="C26" s="217">
        <v>5</v>
      </c>
      <c r="D26" s="202" t="s">
        <v>25</v>
      </c>
      <c r="E26" s="218"/>
      <c r="F26" s="203"/>
      <c r="G26" s="262"/>
    </row>
    <row r="27" spans="1:254" ht="21.75" customHeight="1">
      <c r="A27" s="254">
        <f t="shared" si="0"/>
        <v>1.06</v>
      </c>
      <c r="B27" s="204" t="s">
        <v>30</v>
      </c>
      <c r="C27" s="217">
        <v>3</v>
      </c>
      <c r="D27" s="202" t="s">
        <v>25</v>
      </c>
      <c r="E27" s="218"/>
      <c r="F27" s="203"/>
      <c r="G27" s="262"/>
    </row>
    <row r="28" spans="1:254" ht="22.5" customHeight="1">
      <c r="A28" s="254">
        <f t="shared" si="0"/>
        <v>1.07</v>
      </c>
      <c r="B28" s="204" t="s">
        <v>31</v>
      </c>
      <c r="C28" s="217">
        <v>21</v>
      </c>
      <c r="D28" s="202" t="s">
        <v>32</v>
      </c>
      <c r="E28" s="218"/>
      <c r="F28" s="203"/>
      <c r="G28" s="262"/>
    </row>
    <row r="29" spans="1:254" s="84" customFormat="1" ht="25.5" customHeight="1">
      <c r="A29" s="254">
        <f t="shared" si="0"/>
        <v>1.08</v>
      </c>
      <c r="B29" s="204" t="s">
        <v>33</v>
      </c>
      <c r="C29" s="217">
        <v>5</v>
      </c>
      <c r="D29" s="202" t="s">
        <v>25</v>
      </c>
      <c r="E29" s="218"/>
      <c r="F29" s="203"/>
      <c r="G29" s="262"/>
    </row>
    <row r="30" spans="1:254" ht="18.75" customHeight="1">
      <c r="A30" s="254">
        <f t="shared" si="0"/>
        <v>1.0900000000000001</v>
      </c>
      <c r="B30" s="204" t="s">
        <v>34</v>
      </c>
      <c r="C30" s="217">
        <v>13</v>
      </c>
      <c r="D30" s="202" t="s">
        <v>32</v>
      </c>
      <c r="E30" s="218"/>
      <c r="F30" s="203"/>
      <c r="G30" s="262"/>
    </row>
    <row r="31" spans="1:254" ht="25.5" customHeight="1">
      <c r="A31" s="254">
        <f t="shared" si="0"/>
        <v>1.1000000000000001</v>
      </c>
      <c r="B31" s="204" t="s">
        <v>35</v>
      </c>
      <c r="C31" s="217">
        <v>75</v>
      </c>
      <c r="D31" s="202" t="s">
        <v>32</v>
      </c>
      <c r="E31" s="218"/>
      <c r="F31" s="203"/>
      <c r="G31" s="262"/>
    </row>
    <row r="32" spans="1:254" ht="25.5" customHeight="1">
      <c r="A32" s="254">
        <f t="shared" si="0"/>
        <v>1.1100000000000001</v>
      </c>
      <c r="B32" s="204" t="s">
        <v>36</v>
      </c>
      <c r="C32" s="217">
        <v>21</v>
      </c>
      <c r="D32" s="202" t="s">
        <v>32</v>
      </c>
      <c r="E32" s="218"/>
      <c r="F32" s="203"/>
      <c r="G32" s="262"/>
    </row>
    <row r="33" spans="1:211" ht="39" customHeight="1">
      <c r="A33" s="254">
        <f t="shared" si="0"/>
        <v>1.1200000000000001</v>
      </c>
      <c r="B33" s="201" t="s">
        <v>37</v>
      </c>
      <c r="C33" s="217">
        <v>2</v>
      </c>
      <c r="D33" s="202" t="s">
        <v>25</v>
      </c>
      <c r="E33" s="218"/>
      <c r="F33" s="203"/>
      <c r="G33" s="262"/>
    </row>
    <row r="34" spans="1:211" s="84" customFormat="1" ht="43.5" customHeight="1">
      <c r="A34" s="254">
        <f t="shared" si="0"/>
        <v>1.1300000000000001</v>
      </c>
      <c r="B34" s="201" t="s">
        <v>38</v>
      </c>
      <c r="C34" s="217">
        <v>21.6</v>
      </c>
      <c r="D34" s="202" t="s">
        <v>32</v>
      </c>
      <c r="E34" s="218"/>
      <c r="F34" s="203"/>
      <c r="G34" s="262"/>
    </row>
    <row r="35" spans="1:211" ht="46.5" customHeight="1">
      <c r="A35" s="254">
        <f t="shared" si="0"/>
        <v>1.1400000000000001</v>
      </c>
      <c r="B35" s="201" t="s">
        <v>39</v>
      </c>
      <c r="C35" s="217">
        <v>78.12</v>
      </c>
      <c r="D35" s="202" t="s">
        <v>32</v>
      </c>
      <c r="E35" s="218"/>
      <c r="F35" s="203"/>
      <c r="G35" s="262"/>
    </row>
    <row r="36" spans="1:211" s="84" customFormat="1" ht="47.25" customHeight="1">
      <c r="A36" s="254">
        <f t="shared" si="0"/>
        <v>1.1500000000000001</v>
      </c>
      <c r="B36" s="201" t="s">
        <v>40</v>
      </c>
      <c r="C36" s="217">
        <v>3</v>
      </c>
      <c r="D36" s="202" t="s">
        <v>25</v>
      </c>
      <c r="E36" s="218"/>
      <c r="F36" s="203"/>
      <c r="G36" s="262"/>
    </row>
    <row r="37" spans="1:211" s="84" customFormat="1" ht="58.5" customHeight="1">
      <c r="A37" s="254">
        <f t="shared" si="0"/>
        <v>1.1600000000000001</v>
      </c>
      <c r="B37" s="201" t="s">
        <v>41</v>
      </c>
      <c r="C37" s="217">
        <v>3</v>
      </c>
      <c r="D37" s="202" t="s">
        <v>25</v>
      </c>
      <c r="E37" s="218"/>
      <c r="F37" s="203"/>
      <c r="G37" s="262"/>
    </row>
    <row r="38" spans="1:211" s="84" customFormat="1" ht="44.25" customHeight="1">
      <c r="A38" s="254">
        <f t="shared" si="0"/>
        <v>1.1700000000000002</v>
      </c>
      <c r="B38" s="201" t="s">
        <v>42</v>
      </c>
      <c r="C38" s="217">
        <v>3</v>
      </c>
      <c r="D38" s="202" t="s">
        <v>25</v>
      </c>
      <c r="E38" s="218"/>
      <c r="F38" s="203"/>
      <c r="G38" s="262"/>
    </row>
    <row r="39" spans="1:211" ht="31.5" customHeight="1">
      <c r="A39" s="254">
        <f t="shared" si="0"/>
        <v>1.1800000000000002</v>
      </c>
      <c r="B39" s="201" t="s">
        <v>43</v>
      </c>
      <c r="C39" s="217">
        <v>1</v>
      </c>
      <c r="D39" s="202" t="s">
        <v>25</v>
      </c>
      <c r="E39" s="218"/>
      <c r="F39" s="203"/>
      <c r="G39" s="262"/>
    </row>
    <row r="40" spans="1:211" ht="46.5" customHeight="1">
      <c r="A40" s="254">
        <f t="shared" si="0"/>
        <v>1.1900000000000002</v>
      </c>
      <c r="B40" s="201" t="s">
        <v>44</v>
      </c>
      <c r="C40" s="217">
        <v>3</v>
      </c>
      <c r="D40" s="205" t="s">
        <v>25</v>
      </c>
      <c r="E40" s="218"/>
      <c r="F40" s="203"/>
      <c r="G40" s="262"/>
    </row>
    <row r="41" spans="1:211" ht="24" customHeight="1">
      <c r="A41" s="254">
        <f t="shared" si="0"/>
        <v>1.2000000000000002</v>
      </c>
      <c r="B41" s="201" t="s">
        <v>45</v>
      </c>
      <c r="C41" s="217">
        <v>2</v>
      </c>
      <c r="D41" s="205" t="s">
        <v>25</v>
      </c>
      <c r="E41" s="218"/>
      <c r="F41" s="203"/>
      <c r="G41" s="262"/>
    </row>
    <row r="42" spans="1:211" ht="42.75" customHeight="1">
      <c r="A42" s="254">
        <f t="shared" si="0"/>
        <v>1.2100000000000002</v>
      </c>
      <c r="B42" s="201" t="s">
        <v>46</v>
      </c>
      <c r="C42" s="217">
        <v>1</v>
      </c>
      <c r="D42" s="205" t="s">
        <v>25</v>
      </c>
      <c r="E42" s="218"/>
      <c r="F42" s="203"/>
      <c r="G42" s="262"/>
    </row>
    <row r="43" spans="1:211" ht="36" customHeight="1">
      <c r="A43" s="254">
        <f t="shared" si="0"/>
        <v>1.2200000000000002</v>
      </c>
      <c r="B43" s="201" t="s">
        <v>47</v>
      </c>
      <c r="C43" s="217">
        <v>20</v>
      </c>
      <c r="D43" s="202" t="s">
        <v>32</v>
      </c>
      <c r="E43" s="218"/>
      <c r="F43" s="203"/>
      <c r="G43" s="262"/>
    </row>
    <row r="44" spans="1:211" ht="50.25" customHeight="1">
      <c r="A44" s="254">
        <f t="shared" si="0"/>
        <v>1.2300000000000002</v>
      </c>
      <c r="B44" s="201" t="s">
        <v>48</v>
      </c>
      <c r="C44" s="217">
        <v>5</v>
      </c>
      <c r="D44" s="205" t="s">
        <v>25</v>
      </c>
      <c r="E44" s="218"/>
      <c r="F44" s="203"/>
      <c r="G44" s="262"/>
    </row>
    <row r="45" spans="1:211" ht="42.75" customHeight="1">
      <c r="A45" s="254">
        <f t="shared" si="0"/>
        <v>1.2400000000000002</v>
      </c>
      <c r="B45" s="201" t="s">
        <v>49</v>
      </c>
      <c r="C45" s="217">
        <v>2</v>
      </c>
      <c r="D45" s="205" t="s">
        <v>25</v>
      </c>
      <c r="E45" s="218"/>
      <c r="F45" s="203"/>
      <c r="G45" s="262"/>
    </row>
    <row r="46" spans="1:211" ht="40.5" customHeight="1">
      <c r="A46" s="254">
        <f t="shared" si="0"/>
        <v>1.2500000000000002</v>
      </c>
      <c r="B46" s="201" t="s">
        <v>50</v>
      </c>
      <c r="C46" s="217">
        <v>52</v>
      </c>
      <c r="D46" s="202" t="s">
        <v>51</v>
      </c>
      <c r="E46" s="218"/>
      <c r="F46" s="203"/>
      <c r="G46" s="262"/>
    </row>
    <row r="47" spans="1:211" ht="50.25" customHeight="1">
      <c r="A47" s="254">
        <f t="shared" si="0"/>
        <v>1.2600000000000002</v>
      </c>
      <c r="B47" s="201" t="s">
        <v>52</v>
      </c>
      <c r="C47" s="217">
        <v>24</v>
      </c>
      <c r="D47" s="202" t="s">
        <v>51</v>
      </c>
      <c r="E47" s="218"/>
      <c r="F47" s="203"/>
      <c r="G47" s="262"/>
    </row>
    <row r="48" spans="1:211" s="76" customFormat="1" ht="56.25" customHeight="1">
      <c r="A48" s="254">
        <f t="shared" si="0"/>
        <v>1.2700000000000002</v>
      </c>
      <c r="B48" s="201" t="s">
        <v>53</v>
      </c>
      <c r="C48" s="217">
        <v>22</v>
      </c>
      <c r="D48" s="202" t="s">
        <v>32</v>
      </c>
      <c r="E48" s="218"/>
      <c r="F48" s="203"/>
      <c r="G48" s="262"/>
      <c r="H48" s="74"/>
      <c r="I48" s="75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</row>
    <row r="49" spans="1:254" s="76" customFormat="1" ht="39.75" customHeight="1">
      <c r="A49" s="254">
        <f t="shared" si="0"/>
        <v>1.2800000000000002</v>
      </c>
      <c r="B49" s="201" t="s">
        <v>54</v>
      </c>
      <c r="C49" s="217">
        <v>2</v>
      </c>
      <c r="D49" s="202" t="s">
        <v>25</v>
      </c>
      <c r="E49" s="218"/>
      <c r="F49" s="203"/>
      <c r="G49" s="262"/>
      <c r="H49" s="74"/>
      <c r="I49" s="75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</row>
    <row r="50" spans="1:254" s="76" customFormat="1" ht="54.75" customHeight="1">
      <c r="A50" s="254">
        <f t="shared" si="0"/>
        <v>1.2900000000000003</v>
      </c>
      <c r="B50" s="201" t="s">
        <v>55</v>
      </c>
      <c r="C50" s="217">
        <v>1</v>
      </c>
      <c r="D50" s="202" t="s">
        <v>25</v>
      </c>
      <c r="E50" s="203"/>
      <c r="F50" s="203"/>
      <c r="G50" s="262"/>
      <c r="H50" s="74"/>
      <c r="I50" s="75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</row>
    <row r="51" spans="1:254" s="76" customFormat="1" ht="29.25" customHeight="1">
      <c r="A51" s="254">
        <f t="shared" si="0"/>
        <v>1.3000000000000003</v>
      </c>
      <c r="B51" s="201" t="s">
        <v>56</v>
      </c>
      <c r="C51" s="217">
        <v>3</v>
      </c>
      <c r="D51" s="202" t="s">
        <v>25</v>
      </c>
      <c r="E51" s="203"/>
      <c r="F51" s="203"/>
      <c r="G51" s="262"/>
      <c r="H51" s="74"/>
      <c r="I51" s="75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</row>
    <row r="52" spans="1:254" s="76" customFormat="1" ht="54" customHeight="1">
      <c r="A52" s="254">
        <f t="shared" si="0"/>
        <v>1.3100000000000003</v>
      </c>
      <c r="B52" s="201" t="s">
        <v>57</v>
      </c>
      <c r="C52" s="217">
        <v>2</v>
      </c>
      <c r="D52" s="202" t="s">
        <v>25</v>
      </c>
      <c r="E52" s="203"/>
      <c r="F52" s="203"/>
      <c r="G52" s="262"/>
      <c r="H52" s="74"/>
      <c r="I52" s="75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</row>
    <row r="53" spans="1:254" s="76" customFormat="1" ht="57" customHeight="1">
      <c r="A53" s="254">
        <f t="shared" si="0"/>
        <v>1.3200000000000003</v>
      </c>
      <c r="B53" s="201" t="s">
        <v>58</v>
      </c>
      <c r="C53" s="217">
        <v>1</v>
      </c>
      <c r="D53" s="202" t="s">
        <v>25</v>
      </c>
      <c r="E53" s="203"/>
      <c r="F53" s="203"/>
      <c r="G53" s="262"/>
      <c r="H53" s="74"/>
      <c r="I53" s="75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</row>
    <row r="54" spans="1:254" s="76" customFormat="1" ht="36.75" customHeight="1">
      <c r="A54" s="254">
        <f t="shared" si="0"/>
        <v>1.3300000000000003</v>
      </c>
      <c r="B54" s="201" t="s">
        <v>59</v>
      </c>
      <c r="C54" s="217">
        <v>2</v>
      </c>
      <c r="D54" s="202" t="s">
        <v>25</v>
      </c>
      <c r="E54" s="203"/>
      <c r="F54" s="203"/>
      <c r="G54" s="262"/>
      <c r="H54" s="74"/>
      <c r="I54" s="75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</row>
    <row r="55" spans="1:254" s="76" customFormat="1" ht="24.75" customHeight="1">
      <c r="A55" s="254">
        <f t="shared" si="0"/>
        <v>1.3400000000000003</v>
      </c>
      <c r="B55" s="201" t="s">
        <v>60</v>
      </c>
      <c r="C55" s="217">
        <v>1</v>
      </c>
      <c r="D55" s="202" t="s">
        <v>61</v>
      </c>
      <c r="E55" s="203"/>
      <c r="F55" s="203"/>
      <c r="G55" s="262"/>
      <c r="H55" s="74"/>
      <c r="I55" s="75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</row>
    <row r="56" spans="1:254" s="76" customFormat="1" ht="23.25" customHeight="1">
      <c r="A56" s="254">
        <f t="shared" si="0"/>
        <v>1.3500000000000003</v>
      </c>
      <c r="B56" s="201" t="s">
        <v>62</v>
      </c>
      <c r="C56" s="217">
        <v>2</v>
      </c>
      <c r="D56" s="202" t="s">
        <v>25</v>
      </c>
      <c r="E56" s="203"/>
      <c r="F56" s="203"/>
      <c r="G56" s="262"/>
      <c r="H56" s="74"/>
      <c r="I56" s="75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</row>
    <row r="57" spans="1:254" s="76" customFormat="1" ht="18" customHeight="1">
      <c r="A57" s="254">
        <f t="shared" si="0"/>
        <v>1.3600000000000003</v>
      </c>
      <c r="B57" s="204" t="s">
        <v>63</v>
      </c>
      <c r="C57" s="217">
        <v>1</v>
      </c>
      <c r="D57" s="202" t="s">
        <v>25</v>
      </c>
      <c r="E57" s="218"/>
      <c r="F57" s="203"/>
      <c r="G57" s="262"/>
      <c r="H57" s="74"/>
      <c r="I57" s="75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</row>
    <row r="58" spans="1:254" ht="19.5" customHeight="1">
      <c r="A58" s="18"/>
      <c r="B58" s="269" t="s">
        <v>20</v>
      </c>
      <c r="C58" s="19"/>
      <c r="D58" s="65"/>
      <c r="E58" s="200"/>
      <c r="F58" s="200"/>
      <c r="G58" s="268">
        <f>SUM(F22:F57)</f>
        <v>0</v>
      </c>
    </row>
    <row r="59" spans="1:254" customFormat="1" ht="15">
      <c r="A59" s="211"/>
      <c r="B59" s="208"/>
      <c r="C59" s="212"/>
      <c r="D59" s="213"/>
      <c r="E59" s="214"/>
      <c r="F59" s="214"/>
      <c r="G59" s="212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  <c r="CQ59" s="240"/>
      <c r="CR59" s="240"/>
      <c r="CS59" s="240"/>
      <c r="CT59" s="240"/>
      <c r="CU59" s="240"/>
      <c r="CV59" s="240"/>
      <c r="CW59" s="240"/>
      <c r="CX59" s="240"/>
      <c r="CY59" s="240"/>
      <c r="CZ59" s="240"/>
      <c r="DA59" s="240"/>
      <c r="DB59" s="240"/>
      <c r="DC59" s="240"/>
      <c r="DD59" s="240"/>
      <c r="DE59" s="240"/>
      <c r="DF59" s="240"/>
      <c r="DG59" s="240"/>
      <c r="DH59" s="240"/>
      <c r="DI59" s="240"/>
      <c r="DJ59" s="240"/>
      <c r="DK59" s="240"/>
      <c r="DL59" s="240"/>
      <c r="DM59" s="240"/>
      <c r="DN59" s="240"/>
      <c r="DO59" s="240"/>
      <c r="DP59" s="240"/>
      <c r="DQ59" s="240"/>
      <c r="DR59" s="240"/>
      <c r="DS59" s="240"/>
      <c r="DT59" s="240"/>
      <c r="DU59" s="240"/>
      <c r="DV59" s="240"/>
      <c r="DW59" s="240"/>
      <c r="DX59" s="240"/>
      <c r="DY59" s="240"/>
      <c r="DZ59" s="240"/>
      <c r="EA59" s="240"/>
      <c r="EB59" s="240"/>
      <c r="EC59" s="240"/>
      <c r="ED59" s="240"/>
      <c r="EE59" s="240"/>
      <c r="EF59" s="240"/>
      <c r="EG59" s="240"/>
      <c r="EH59" s="240"/>
      <c r="EI59" s="240"/>
      <c r="EJ59" s="240"/>
      <c r="EK59" s="240"/>
      <c r="EL59" s="240"/>
      <c r="EM59" s="240"/>
      <c r="EN59" s="240"/>
      <c r="EO59" s="240"/>
      <c r="EP59" s="240"/>
      <c r="EQ59" s="240"/>
      <c r="ER59" s="240"/>
      <c r="ES59" s="240"/>
      <c r="ET59" s="240"/>
      <c r="EU59" s="240"/>
      <c r="EV59" s="240"/>
      <c r="EW59" s="240"/>
      <c r="EX59" s="240"/>
      <c r="EY59" s="240"/>
      <c r="EZ59" s="240"/>
      <c r="FA59" s="240"/>
      <c r="FB59" s="240"/>
      <c r="FC59" s="240"/>
      <c r="FD59" s="240"/>
      <c r="FE59" s="240"/>
      <c r="FF59" s="240"/>
      <c r="FG59" s="240"/>
      <c r="FH59" s="240"/>
      <c r="FI59" s="240"/>
      <c r="FJ59" s="240"/>
      <c r="FK59" s="240"/>
      <c r="FL59" s="240"/>
      <c r="FM59" s="240"/>
      <c r="FN59" s="240"/>
      <c r="FO59" s="240"/>
      <c r="FP59" s="240"/>
      <c r="FQ59" s="240"/>
      <c r="FR59" s="240"/>
      <c r="FS59" s="240"/>
      <c r="FT59" s="240"/>
      <c r="FU59" s="240"/>
      <c r="FV59" s="240"/>
      <c r="FW59" s="240"/>
      <c r="FX59" s="240"/>
      <c r="FY59" s="240"/>
      <c r="FZ59" s="240"/>
      <c r="GA59" s="240"/>
      <c r="GB59" s="240"/>
      <c r="GC59" s="240"/>
      <c r="GD59" s="240"/>
      <c r="GE59" s="240"/>
      <c r="GF59" s="240"/>
      <c r="GG59" s="240"/>
      <c r="GH59" s="240"/>
      <c r="GI59" s="240"/>
      <c r="GJ59" s="240"/>
      <c r="GK59" s="240"/>
      <c r="GL59" s="240"/>
      <c r="GM59" s="240"/>
      <c r="GN59" s="240"/>
      <c r="GO59" s="240"/>
      <c r="GP59" s="240"/>
      <c r="GQ59" s="240"/>
      <c r="GR59" s="240"/>
      <c r="GS59" s="240"/>
      <c r="GT59" s="240"/>
      <c r="GU59" s="240"/>
      <c r="GV59" s="240"/>
      <c r="GW59" s="240"/>
      <c r="GX59" s="240"/>
      <c r="GY59" s="240"/>
      <c r="GZ59" s="240"/>
      <c r="HA59" s="240"/>
      <c r="HB59" s="240"/>
      <c r="HC59" s="240"/>
      <c r="HD59" s="240"/>
      <c r="HE59" s="240"/>
      <c r="HF59" s="240"/>
      <c r="HG59" s="240"/>
      <c r="HH59" s="240"/>
      <c r="HI59" s="240"/>
      <c r="HJ59" s="240"/>
      <c r="HK59" s="240"/>
      <c r="HL59" s="240"/>
      <c r="HM59" s="240"/>
      <c r="HN59" s="240"/>
      <c r="HO59" s="240"/>
      <c r="HP59" s="240"/>
      <c r="HQ59" s="240"/>
      <c r="HR59" s="240"/>
      <c r="HS59" s="240"/>
      <c r="HT59" s="240"/>
      <c r="HU59" s="240"/>
      <c r="HV59" s="240"/>
      <c r="HW59" s="240"/>
      <c r="HX59" s="240"/>
      <c r="HY59" s="240"/>
      <c r="HZ59" s="240"/>
      <c r="IA59" s="240"/>
      <c r="IB59" s="240"/>
      <c r="IC59" s="240"/>
      <c r="ID59" s="240"/>
      <c r="IE59" s="240"/>
      <c r="IF59" s="240"/>
      <c r="IG59" s="240"/>
      <c r="IH59" s="240"/>
      <c r="II59" s="240"/>
      <c r="IJ59" s="240"/>
      <c r="IK59" s="240"/>
      <c r="IL59" s="240"/>
      <c r="IM59" s="240"/>
      <c r="IN59" s="240"/>
      <c r="IO59" s="240"/>
      <c r="IP59" s="240"/>
      <c r="IQ59" s="240"/>
      <c r="IR59" s="240"/>
      <c r="IS59" s="293"/>
      <c r="IT59" s="293"/>
    </row>
    <row r="60" spans="1:254" customFormat="1" ht="17.25" customHeight="1">
      <c r="A60" s="255">
        <v>2</v>
      </c>
      <c r="B60" s="208" t="s">
        <v>64</v>
      </c>
      <c r="C60" s="209"/>
      <c r="D60" s="241"/>
      <c r="E60" s="209"/>
      <c r="F60" s="209"/>
      <c r="G60" s="20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92"/>
      <c r="IT60" s="292"/>
    </row>
    <row r="61" spans="1:254" ht="21.75" customHeight="1">
      <c r="A61" s="254">
        <f>A60+0.01</f>
        <v>2.0099999999999998</v>
      </c>
      <c r="B61" s="204" t="s">
        <v>24</v>
      </c>
      <c r="C61" s="217">
        <v>2</v>
      </c>
      <c r="D61" s="202" t="s">
        <v>25</v>
      </c>
      <c r="E61" s="218"/>
      <c r="F61" s="203"/>
      <c r="G61" s="262"/>
    </row>
    <row r="62" spans="1:254" ht="23.25" customHeight="1">
      <c r="A62" s="254">
        <f>A61+0.01</f>
        <v>2.0199999999999996</v>
      </c>
      <c r="B62" s="215" t="s">
        <v>65</v>
      </c>
      <c r="C62" s="217">
        <v>2</v>
      </c>
      <c r="D62" s="202" t="s">
        <v>25</v>
      </c>
      <c r="E62" s="218"/>
      <c r="F62" s="203"/>
      <c r="G62" s="262"/>
    </row>
    <row r="63" spans="1:254" ht="20.25" customHeight="1">
      <c r="A63" s="254">
        <f t="shared" ref="A63:A99" si="1">A62+0.01</f>
        <v>2.0299999999999994</v>
      </c>
      <c r="B63" s="204" t="s">
        <v>26</v>
      </c>
      <c r="C63" s="217">
        <v>4</v>
      </c>
      <c r="D63" s="202" t="s">
        <v>25</v>
      </c>
      <c r="E63" s="218"/>
      <c r="F63" s="203"/>
      <c r="G63" s="262"/>
    </row>
    <row r="64" spans="1:254" ht="24" customHeight="1">
      <c r="A64" s="254">
        <f t="shared" si="1"/>
        <v>2.0399999999999991</v>
      </c>
      <c r="B64" s="201" t="s">
        <v>27</v>
      </c>
      <c r="C64" s="217">
        <v>3</v>
      </c>
      <c r="D64" s="202" t="s">
        <v>25</v>
      </c>
      <c r="E64" s="218"/>
      <c r="F64" s="203"/>
      <c r="G64" s="262"/>
    </row>
    <row r="65" spans="1:7" ht="20.25" customHeight="1">
      <c r="A65" s="254">
        <f t="shared" si="1"/>
        <v>2.0499999999999989</v>
      </c>
      <c r="B65" s="204" t="s">
        <v>28</v>
      </c>
      <c r="C65" s="217">
        <v>2</v>
      </c>
      <c r="D65" s="202" t="s">
        <v>25</v>
      </c>
      <c r="E65" s="218"/>
      <c r="F65" s="203"/>
      <c r="G65" s="262"/>
    </row>
    <row r="66" spans="1:7" ht="22.5" customHeight="1">
      <c r="A66" s="254">
        <f t="shared" si="1"/>
        <v>2.0599999999999987</v>
      </c>
      <c r="B66" s="204" t="s">
        <v>29</v>
      </c>
      <c r="C66" s="217">
        <v>2</v>
      </c>
      <c r="D66" s="202" t="s">
        <v>25</v>
      </c>
      <c r="E66" s="218"/>
      <c r="F66" s="203"/>
      <c r="G66" s="262"/>
    </row>
    <row r="67" spans="1:7" ht="21.75" customHeight="1">
      <c r="A67" s="254">
        <f t="shared" si="1"/>
        <v>2.0699999999999985</v>
      </c>
      <c r="B67" s="204" t="s">
        <v>66</v>
      </c>
      <c r="C67" s="217">
        <v>3</v>
      </c>
      <c r="D67" s="202" t="s">
        <v>25</v>
      </c>
      <c r="E67" s="218"/>
      <c r="F67" s="203"/>
      <c r="G67" s="262"/>
    </row>
    <row r="68" spans="1:7" ht="22.5" customHeight="1">
      <c r="A68" s="254">
        <f t="shared" si="1"/>
        <v>2.0799999999999983</v>
      </c>
      <c r="B68" s="204" t="s">
        <v>31</v>
      </c>
      <c r="C68" s="217">
        <v>21</v>
      </c>
      <c r="D68" s="202" t="s">
        <v>32</v>
      </c>
      <c r="E68" s="218"/>
      <c r="F68" s="203"/>
      <c r="G68" s="262"/>
    </row>
    <row r="69" spans="1:7" s="84" customFormat="1" ht="25.5" customHeight="1">
      <c r="A69" s="254">
        <f t="shared" si="1"/>
        <v>2.0899999999999981</v>
      </c>
      <c r="B69" s="204" t="s">
        <v>33</v>
      </c>
      <c r="C69" s="217">
        <v>5</v>
      </c>
      <c r="D69" s="202" t="s">
        <v>25</v>
      </c>
      <c r="E69" s="218"/>
      <c r="F69" s="203"/>
      <c r="G69" s="262"/>
    </row>
    <row r="70" spans="1:7" ht="18.75" customHeight="1">
      <c r="A70" s="254">
        <f t="shared" si="1"/>
        <v>2.0999999999999979</v>
      </c>
      <c r="B70" s="204" t="s">
        <v>34</v>
      </c>
      <c r="C70" s="217">
        <v>8.4</v>
      </c>
      <c r="D70" s="202" t="s">
        <v>32</v>
      </c>
      <c r="E70" s="218"/>
      <c r="F70" s="203"/>
      <c r="G70" s="262"/>
    </row>
    <row r="71" spans="1:7" ht="25.5" customHeight="1">
      <c r="A71" s="254">
        <f t="shared" si="1"/>
        <v>2.1099999999999977</v>
      </c>
      <c r="B71" s="204" t="s">
        <v>35</v>
      </c>
      <c r="C71" s="217">
        <v>75</v>
      </c>
      <c r="D71" s="202" t="s">
        <v>32</v>
      </c>
      <c r="E71" s="218"/>
      <c r="F71" s="203"/>
      <c r="G71" s="262"/>
    </row>
    <row r="72" spans="1:7" ht="25.5" customHeight="1">
      <c r="A72" s="254">
        <f t="shared" si="1"/>
        <v>2.1199999999999974</v>
      </c>
      <c r="B72" s="204" t="s">
        <v>36</v>
      </c>
      <c r="C72" s="217">
        <v>21</v>
      </c>
      <c r="D72" s="202" t="s">
        <v>32</v>
      </c>
      <c r="E72" s="218"/>
      <c r="F72" s="203"/>
      <c r="G72" s="262"/>
    </row>
    <row r="73" spans="1:7" ht="39" customHeight="1">
      <c r="A73" s="254">
        <f t="shared" si="1"/>
        <v>2.1299999999999972</v>
      </c>
      <c r="B73" s="201" t="s">
        <v>37</v>
      </c>
      <c r="C73" s="217">
        <v>2</v>
      </c>
      <c r="D73" s="202" t="s">
        <v>25</v>
      </c>
      <c r="E73" s="218"/>
      <c r="F73" s="203"/>
      <c r="G73" s="262"/>
    </row>
    <row r="74" spans="1:7" s="84" customFormat="1" ht="43.5" customHeight="1">
      <c r="A74" s="254">
        <f t="shared" si="1"/>
        <v>2.139999999999997</v>
      </c>
      <c r="B74" s="201" t="s">
        <v>38</v>
      </c>
      <c r="C74" s="217">
        <v>21.6</v>
      </c>
      <c r="D74" s="202" t="s">
        <v>32</v>
      </c>
      <c r="E74" s="218"/>
      <c r="F74" s="203"/>
      <c r="G74" s="262"/>
    </row>
    <row r="75" spans="1:7" ht="46.5" customHeight="1">
      <c r="A75" s="254">
        <f t="shared" si="1"/>
        <v>2.1499999999999968</v>
      </c>
      <c r="B75" s="201" t="s">
        <v>39</v>
      </c>
      <c r="C75" s="217">
        <v>78.12</v>
      </c>
      <c r="D75" s="202" t="s">
        <v>32</v>
      </c>
      <c r="E75" s="218"/>
      <c r="F75" s="203"/>
      <c r="G75" s="262"/>
    </row>
    <row r="76" spans="1:7" s="84" customFormat="1" ht="47.25" customHeight="1">
      <c r="A76" s="254">
        <f t="shared" si="1"/>
        <v>2.1599999999999966</v>
      </c>
      <c r="B76" s="201" t="s">
        <v>40</v>
      </c>
      <c r="C76" s="217">
        <v>2</v>
      </c>
      <c r="D76" s="202" t="s">
        <v>25</v>
      </c>
      <c r="E76" s="218"/>
      <c r="F76" s="203"/>
      <c r="G76" s="262"/>
    </row>
    <row r="77" spans="1:7" s="84" customFormat="1" ht="30" customHeight="1">
      <c r="A77" s="254">
        <f t="shared" si="1"/>
        <v>2.1699999999999964</v>
      </c>
      <c r="B77" s="201" t="s">
        <v>67</v>
      </c>
      <c r="C77" s="217">
        <v>1</v>
      </c>
      <c r="D77" s="202" t="s">
        <v>25</v>
      </c>
      <c r="E77" s="218"/>
      <c r="F77" s="203"/>
      <c r="G77" s="262"/>
    </row>
    <row r="78" spans="1:7" s="84" customFormat="1" ht="30" customHeight="1">
      <c r="A78" s="254">
        <f t="shared" si="1"/>
        <v>2.1799999999999962</v>
      </c>
      <c r="B78" s="201" t="s">
        <v>68</v>
      </c>
      <c r="C78" s="217">
        <v>1</v>
      </c>
      <c r="D78" s="202" t="s">
        <v>25</v>
      </c>
      <c r="E78" s="218"/>
      <c r="F78" s="203"/>
      <c r="G78" s="262"/>
    </row>
    <row r="79" spans="1:7" s="84" customFormat="1" ht="58.5" customHeight="1">
      <c r="A79" s="254">
        <f t="shared" si="1"/>
        <v>2.1899999999999959</v>
      </c>
      <c r="B79" s="201" t="s">
        <v>41</v>
      </c>
      <c r="C79" s="217">
        <v>3</v>
      </c>
      <c r="D79" s="202" t="s">
        <v>25</v>
      </c>
      <c r="E79" s="218"/>
      <c r="F79" s="203"/>
      <c r="G79" s="262"/>
    </row>
    <row r="80" spans="1:7" s="84" customFormat="1" ht="44.25" customHeight="1">
      <c r="A80" s="254">
        <f t="shared" si="1"/>
        <v>2.1999999999999957</v>
      </c>
      <c r="B80" s="201" t="s">
        <v>42</v>
      </c>
      <c r="C80" s="217">
        <v>3</v>
      </c>
      <c r="D80" s="202" t="s">
        <v>25</v>
      </c>
      <c r="E80" s="218"/>
      <c r="F80" s="203"/>
      <c r="G80" s="262"/>
    </row>
    <row r="81" spans="1:211" ht="31.5" customHeight="1">
      <c r="A81" s="254">
        <f t="shared" si="1"/>
        <v>2.2099999999999955</v>
      </c>
      <c r="B81" s="201" t="s">
        <v>43</v>
      </c>
      <c r="C81" s="217">
        <v>2</v>
      </c>
      <c r="D81" s="202" t="s">
        <v>25</v>
      </c>
      <c r="E81" s="218"/>
      <c r="F81" s="203"/>
      <c r="G81" s="262"/>
    </row>
    <row r="82" spans="1:211" ht="46.5" customHeight="1">
      <c r="A82" s="254">
        <f t="shared" si="1"/>
        <v>2.2199999999999953</v>
      </c>
      <c r="B82" s="201" t="s">
        <v>44</v>
      </c>
      <c r="C82" s="217">
        <v>2</v>
      </c>
      <c r="D82" s="205" t="s">
        <v>25</v>
      </c>
      <c r="E82" s="218"/>
      <c r="F82" s="203"/>
      <c r="G82" s="262"/>
    </row>
    <row r="83" spans="1:211" ht="24" customHeight="1">
      <c r="A83" s="254">
        <f t="shared" si="1"/>
        <v>2.2299999999999951</v>
      </c>
      <c r="B83" s="201" t="s">
        <v>45</v>
      </c>
      <c r="C83" s="217">
        <v>2</v>
      </c>
      <c r="D83" s="205" t="s">
        <v>25</v>
      </c>
      <c r="E83" s="218"/>
      <c r="F83" s="203"/>
      <c r="G83" s="262"/>
    </row>
    <row r="84" spans="1:211" ht="42.75" customHeight="1">
      <c r="A84" s="254">
        <f t="shared" si="1"/>
        <v>2.2399999999999949</v>
      </c>
      <c r="B84" s="201" t="s">
        <v>46</v>
      </c>
      <c r="C84" s="217">
        <v>1</v>
      </c>
      <c r="D84" s="205" t="s">
        <v>25</v>
      </c>
      <c r="E84" s="218"/>
      <c r="F84" s="203"/>
      <c r="G84" s="262"/>
    </row>
    <row r="85" spans="1:211" ht="36" customHeight="1">
      <c r="A85" s="254">
        <f t="shared" si="1"/>
        <v>2.2499999999999947</v>
      </c>
      <c r="B85" s="201" t="s">
        <v>47</v>
      </c>
      <c r="C85" s="217">
        <v>20</v>
      </c>
      <c r="D85" s="202" t="s">
        <v>32</v>
      </c>
      <c r="E85" s="218"/>
      <c r="F85" s="203"/>
      <c r="G85" s="262"/>
    </row>
    <row r="86" spans="1:211" ht="50.25" customHeight="1">
      <c r="A86" s="254">
        <f t="shared" si="1"/>
        <v>2.2599999999999945</v>
      </c>
      <c r="B86" s="201" t="s">
        <v>48</v>
      </c>
      <c r="C86" s="217">
        <v>5</v>
      </c>
      <c r="D86" s="205" t="s">
        <v>25</v>
      </c>
      <c r="E86" s="218"/>
      <c r="F86" s="203"/>
      <c r="G86" s="262"/>
    </row>
    <row r="87" spans="1:211" ht="42.75" customHeight="1">
      <c r="A87" s="254">
        <f t="shared" si="1"/>
        <v>2.2699999999999942</v>
      </c>
      <c r="B87" s="201" t="s">
        <v>49</v>
      </c>
      <c r="C87" s="217">
        <v>2</v>
      </c>
      <c r="D87" s="205" t="s">
        <v>25</v>
      </c>
      <c r="E87" s="218"/>
      <c r="F87" s="203"/>
      <c r="G87" s="262"/>
    </row>
    <row r="88" spans="1:211" ht="40.5" customHeight="1">
      <c r="A88" s="254">
        <f t="shared" si="1"/>
        <v>2.279999999999994</v>
      </c>
      <c r="B88" s="201" t="s">
        <v>50</v>
      </c>
      <c r="C88" s="217">
        <v>52</v>
      </c>
      <c r="D88" s="202" t="s">
        <v>51</v>
      </c>
      <c r="E88" s="218"/>
      <c r="F88" s="203"/>
      <c r="G88" s="262"/>
    </row>
    <row r="89" spans="1:211" ht="50.25" customHeight="1">
      <c r="A89" s="254">
        <f t="shared" si="1"/>
        <v>2.2899999999999938</v>
      </c>
      <c r="B89" s="201" t="s">
        <v>52</v>
      </c>
      <c r="C89" s="217">
        <v>24</v>
      </c>
      <c r="D89" s="202" t="s">
        <v>51</v>
      </c>
      <c r="E89" s="218"/>
      <c r="F89" s="203"/>
      <c r="G89" s="262"/>
    </row>
    <row r="90" spans="1:211" s="76" customFormat="1" ht="56.25" customHeight="1">
      <c r="A90" s="254">
        <f t="shared" si="1"/>
        <v>2.2999999999999936</v>
      </c>
      <c r="B90" s="201" t="s">
        <v>53</v>
      </c>
      <c r="C90" s="217">
        <v>18</v>
      </c>
      <c r="D90" s="202" t="s">
        <v>32</v>
      </c>
      <c r="E90" s="218"/>
      <c r="F90" s="203"/>
      <c r="G90" s="262"/>
      <c r="H90" s="74"/>
      <c r="I90" s="75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</row>
    <row r="91" spans="1:211" s="76" customFormat="1" ht="39.75" customHeight="1">
      <c r="A91" s="254">
        <f t="shared" si="1"/>
        <v>2.3099999999999934</v>
      </c>
      <c r="B91" s="201" t="s">
        <v>54</v>
      </c>
      <c r="C91" s="217">
        <v>2</v>
      </c>
      <c r="D91" s="202" t="s">
        <v>25</v>
      </c>
      <c r="E91" s="218"/>
      <c r="F91" s="203"/>
      <c r="G91" s="262"/>
      <c r="H91" s="74"/>
      <c r="I91" s="75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</row>
    <row r="92" spans="1:211" s="76" customFormat="1" ht="54.75" customHeight="1">
      <c r="A92" s="254">
        <f t="shared" si="1"/>
        <v>2.3199999999999932</v>
      </c>
      <c r="B92" s="201" t="s">
        <v>55</v>
      </c>
      <c r="C92" s="217">
        <v>2</v>
      </c>
      <c r="D92" s="202" t="s">
        <v>25</v>
      </c>
      <c r="E92" s="203"/>
      <c r="F92" s="203"/>
      <c r="G92" s="262"/>
      <c r="H92" s="74"/>
      <c r="I92" s="75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</row>
    <row r="93" spans="1:211" s="76" customFormat="1" ht="29.25" customHeight="1">
      <c r="A93" s="254">
        <f t="shared" si="1"/>
        <v>2.329999999999993</v>
      </c>
      <c r="B93" s="201" t="s">
        <v>56</v>
      </c>
      <c r="C93" s="217">
        <v>2</v>
      </c>
      <c r="D93" s="202" t="s">
        <v>25</v>
      </c>
      <c r="E93" s="203"/>
      <c r="F93" s="203"/>
      <c r="G93" s="262"/>
      <c r="H93" s="74"/>
      <c r="I93" s="75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</row>
    <row r="94" spans="1:211" s="76" customFormat="1" ht="45.75" customHeight="1">
      <c r="A94" s="254">
        <f t="shared" si="1"/>
        <v>2.3399999999999928</v>
      </c>
      <c r="B94" s="201" t="s">
        <v>57</v>
      </c>
      <c r="C94" s="217">
        <v>2</v>
      </c>
      <c r="D94" s="202" t="s">
        <v>25</v>
      </c>
      <c r="E94" s="203"/>
      <c r="F94" s="203"/>
      <c r="G94" s="262"/>
      <c r="H94" s="74"/>
      <c r="I94" s="75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</row>
    <row r="95" spans="1:211" s="76" customFormat="1" ht="63.75" customHeight="1">
      <c r="A95" s="254">
        <f t="shared" si="1"/>
        <v>2.3499999999999925</v>
      </c>
      <c r="B95" s="201" t="s">
        <v>58</v>
      </c>
      <c r="C95" s="217">
        <v>1</v>
      </c>
      <c r="D95" s="202" t="s">
        <v>25</v>
      </c>
      <c r="E95" s="203"/>
      <c r="F95" s="203"/>
      <c r="G95" s="262"/>
      <c r="H95" s="74"/>
      <c r="I95" s="75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</row>
    <row r="96" spans="1:211" s="76" customFormat="1" ht="36.75" customHeight="1">
      <c r="A96" s="254">
        <f t="shared" si="1"/>
        <v>2.3599999999999923</v>
      </c>
      <c r="B96" s="201" t="s">
        <v>69</v>
      </c>
      <c r="C96" s="217">
        <v>2</v>
      </c>
      <c r="D96" s="202" t="s">
        <v>25</v>
      </c>
      <c r="E96" s="203"/>
      <c r="F96" s="203"/>
      <c r="G96" s="262"/>
      <c r="H96" s="74"/>
      <c r="I96" s="75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</row>
    <row r="97" spans="1:254" s="76" customFormat="1" ht="24.75" customHeight="1">
      <c r="A97" s="254">
        <f t="shared" si="1"/>
        <v>2.3699999999999921</v>
      </c>
      <c r="B97" s="201" t="s">
        <v>60</v>
      </c>
      <c r="C97" s="217">
        <v>1</v>
      </c>
      <c r="D97" s="202" t="s">
        <v>61</v>
      </c>
      <c r="E97" s="203"/>
      <c r="F97" s="203"/>
      <c r="G97" s="262"/>
      <c r="H97" s="74"/>
      <c r="I97" s="75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</row>
    <row r="98" spans="1:254" s="76" customFormat="1" ht="23.25" customHeight="1">
      <c r="A98" s="254">
        <f t="shared" si="1"/>
        <v>2.3799999999999919</v>
      </c>
      <c r="B98" s="201" t="s">
        <v>62</v>
      </c>
      <c r="C98" s="217">
        <v>2</v>
      </c>
      <c r="D98" s="202" t="s">
        <v>25</v>
      </c>
      <c r="E98" s="203"/>
      <c r="F98" s="203"/>
      <c r="G98" s="262"/>
      <c r="H98" s="74"/>
      <c r="I98" s="75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</row>
    <row r="99" spans="1:254" s="76" customFormat="1" ht="18" customHeight="1">
      <c r="A99" s="254">
        <f t="shared" si="1"/>
        <v>2.3899999999999917</v>
      </c>
      <c r="B99" s="204" t="s">
        <v>63</v>
      </c>
      <c r="C99" s="217">
        <v>1</v>
      </c>
      <c r="D99" s="202" t="s">
        <v>25</v>
      </c>
      <c r="E99" s="218"/>
      <c r="F99" s="203"/>
      <c r="G99" s="262"/>
      <c r="H99" s="74"/>
      <c r="I99" s="75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</row>
    <row r="100" spans="1:254" ht="19.5" customHeight="1">
      <c r="A100" s="18"/>
      <c r="B100" s="269" t="s">
        <v>20</v>
      </c>
      <c r="C100" s="19"/>
      <c r="D100" s="65"/>
      <c r="E100" s="200"/>
      <c r="F100" s="200"/>
      <c r="G100" s="268">
        <f>SUM(F61:F99)</f>
        <v>0</v>
      </c>
    </row>
    <row r="101" spans="1:254" customFormat="1" ht="15">
      <c r="A101" s="211"/>
      <c r="B101" s="208" t="s">
        <v>70</v>
      </c>
      <c r="C101" s="212"/>
      <c r="D101" s="213"/>
      <c r="E101" s="214"/>
      <c r="F101" s="214"/>
      <c r="G101" s="212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0"/>
      <c r="BT101" s="240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0"/>
      <c r="CE101" s="240"/>
      <c r="CF101" s="240"/>
      <c r="CG101" s="240"/>
      <c r="CH101" s="240"/>
      <c r="CI101" s="240"/>
      <c r="CJ101" s="240"/>
      <c r="CK101" s="240"/>
      <c r="CL101" s="240"/>
      <c r="CM101" s="240"/>
      <c r="CN101" s="240"/>
      <c r="CO101" s="240"/>
      <c r="CP101" s="240"/>
      <c r="CQ101" s="240"/>
      <c r="CR101" s="240"/>
      <c r="CS101" s="240"/>
      <c r="CT101" s="240"/>
      <c r="CU101" s="240"/>
      <c r="CV101" s="240"/>
      <c r="CW101" s="240"/>
      <c r="CX101" s="240"/>
      <c r="CY101" s="240"/>
      <c r="CZ101" s="240"/>
      <c r="DA101" s="240"/>
      <c r="DB101" s="240"/>
      <c r="DC101" s="240"/>
      <c r="DD101" s="240"/>
      <c r="DE101" s="240"/>
      <c r="DF101" s="240"/>
      <c r="DG101" s="240"/>
      <c r="DH101" s="240"/>
      <c r="DI101" s="240"/>
      <c r="DJ101" s="240"/>
      <c r="DK101" s="240"/>
      <c r="DL101" s="240"/>
      <c r="DM101" s="240"/>
      <c r="DN101" s="240"/>
      <c r="DO101" s="240"/>
      <c r="DP101" s="240"/>
      <c r="DQ101" s="240"/>
      <c r="DR101" s="240"/>
      <c r="DS101" s="240"/>
      <c r="DT101" s="240"/>
      <c r="DU101" s="240"/>
      <c r="DV101" s="240"/>
      <c r="DW101" s="240"/>
      <c r="DX101" s="240"/>
      <c r="DY101" s="240"/>
      <c r="DZ101" s="240"/>
      <c r="EA101" s="240"/>
      <c r="EB101" s="240"/>
      <c r="EC101" s="240"/>
      <c r="ED101" s="240"/>
      <c r="EE101" s="240"/>
      <c r="EF101" s="240"/>
      <c r="EG101" s="240"/>
      <c r="EH101" s="240"/>
      <c r="EI101" s="240"/>
      <c r="EJ101" s="240"/>
      <c r="EK101" s="240"/>
      <c r="EL101" s="240"/>
      <c r="EM101" s="240"/>
      <c r="EN101" s="240"/>
      <c r="EO101" s="240"/>
      <c r="EP101" s="240"/>
      <c r="EQ101" s="240"/>
      <c r="ER101" s="240"/>
      <c r="ES101" s="240"/>
      <c r="ET101" s="240"/>
      <c r="EU101" s="240"/>
      <c r="EV101" s="240"/>
      <c r="EW101" s="240"/>
      <c r="EX101" s="240"/>
      <c r="EY101" s="240"/>
      <c r="EZ101" s="240"/>
      <c r="FA101" s="240"/>
      <c r="FB101" s="240"/>
      <c r="FC101" s="240"/>
      <c r="FD101" s="240"/>
      <c r="FE101" s="240"/>
      <c r="FF101" s="240"/>
      <c r="FG101" s="240"/>
      <c r="FH101" s="240"/>
      <c r="FI101" s="240"/>
      <c r="FJ101" s="240"/>
      <c r="FK101" s="240"/>
      <c r="FL101" s="240"/>
      <c r="FM101" s="240"/>
      <c r="FN101" s="240"/>
      <c r="FO101" s="240"/>
      <c r="FP101" s="240"/>
      <c r="FQ101" s="240"/>
      <c r="FR101" s="240"/>
      <c r="FS101" s="240"/>
      <c r="FT101" s="240"/>
      <c r="FU101" s="240"/>
      <c r="FV101" s="240"/>
      <c r="FW101" s="240"/>
      <c r="FX101" s="240"/>
      <c r="FY101" s="240"/>
      <c r="FZ101" s="240"/>
      <c r="GA101" s="240"/>
      <c r="GB101" s="240"/>
      <c r="GC101" s="240"/>
      <c r="GD101" s="240"/>
      <c r="GE101" s="240"/>
      <c r="GF101" s="240"/>
      <c r="GG101" s="240"/>
      <c r="GH101" s="240"/>
      <c r="GI101" s="240"/>
      <c r="GJ101" s="240"/>
      <c r="GK101" s="240"/>
      <c r="GL101" s="240"/>
      <c r="GM101" s="240"/>
      <c r="GN101" s="240"/>
      <c r="GO101" s="240"/>
      <c r="GP101" s="240"/>
      <c r="GQ101" s="240"/>
      <c r="GR101" s="240"/>
      <c r="GS101" s="240"/>
      <c r="GT101" s="240"/>
      <c r="GU101" s="240"/>
      <c r="GV101" s="240"/>
      <c r="GW101" s="240"/>
      <c r="GX101" s="240"/>
      <c r="GY101" s="240"/>
      <c r="GZ101" s="240"/>
      <c r="HA101" s="240"/>
      <c r="HB101" s="240"/>
      <c r="HC101" s="240"/>
      <c r="HD101" s="240"/>
      <c r="HE101" s="240"/>
      <c r="HF101" s="240"/>
      <c r="HG101" s="240"/>
      <c r="HH101" s="240"/>
      <c r="HI101" s="240"/>
      <c r="HJ101" s="240"/>
      <c r="HK101" s="240"/>
      <c r="HL101" s="240"/>
      <c r="HM101" s="240"/>
      <c r="HN101" s="240"/>
      <c r="HO101" s="240"/>
      <c r="HP101" s="240"/>
      <c r="HQ101" s="240"/>
      <c r="HR101" s="240"/>
      <c r="HS101" s="240"/>
      <c r="HT101" s="240"/>
      <c r="HU101" s="240"/>
      <c r="HV101" s="240"/>
      <c r="HW101" s="240"/>
      <c r="HX101" s="240"/>
      <c r="HY101" s="240"/>
      <c r="HZ101" s="240"/>
      <c r="IA101" s="240"/>
      <c r="IB101" s="240"/>
      <c r="IC101" s="240"/>
      <c r="ID101" s="240"/>
      <c r="IE101" s="240"/>
      <c r="IF101" s="240"/>
      <c r="IG101" s="240"/>
      <c r="IH101" s="240"/>
      <c r="II101" s="240"/>
      <c r="IJ101" s="240"/>
      <c r="IK101" s="240"/>
      <c r="IL101" s="240"/>
      <c r="IM101" s="240"/>
      <c r="IN101" s="240"/>
      <c r="IO101" s="240"/>
      <c r="IP101" s="240"/>
      <c r="IQ101" s="240"/>
      <c r="IR101" s="240"/>
      <c r="IS101" s="293"/>
      <c r="IT101" s="293"/>
    </row>
    <row r="102" spans="1:254" customFormat="1" ht="15">
      <c r="A102" s="219">
        <v>3</v>
      </c>
      <c r="B102" s="208" t="s">
        <v>23</v>
      </c>
      <c r="C102" s="209"/>
      <c r="D102" s="241"/>
      <c r="E102" s="209"/>
      <c r="F102" s="209"/>
      <c r="G102" s="20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92"/>
      <c r="IT102" s="292"/>
    </row>
    <row r="103" spans="1:254" ht="21.75" customHeight="1">
      <c r="A103" s="254">
        <f>A102+0.01</f>
        <v>3.01</v>
      </c>
      <c r="B103" s="204" t="s">
        <v>24</v>
      </c>
      <c r="C103" s="217">
        <v>4</v>
      </c>
      <c r="D103" s="202" t="s">
        <v>25</v>
      </c>
      <c r="E103" s="218"/>
      <c r="F103" s="203"/>
      <c r="G103" s="262"/>
    </row>
    <row r="104" spans="1:254" ht="20.25" customHeight="1">
      <c r="A104" s="254">
        <f>A103+0.01</f>
        <v>3.0199999999999996</v>
      </c>
      <c r="B104" s="204" t="s">
        <v>26</v>
      </c>
      <c r="C104" s="217">
        <v>4</v>
      </c>
      <c r="D104" s="202" t="s">
        <v>25</v>
      </c>
      <c r="E104" s="218"/>
      <c r="F104" s="203"/>
      <c r="G104" s="262"/>
    </row>
    <row r="105" spans="1:254" ht="22.5" customHeight="1">
      <c r="A105" s="254">
        <f t="shared" ref="A105:A138" si="2">A104+0.01</f>
        <v>3.0299999999999994</v>
      </c>
      <c r="B105" s="201" t="s">
        <v>27</v>
      </c>
      <c r="C105" s="217">
        <v>3</v>
      </c>
      <c r="D105" s="202" t="s">
        <v>25</v>
      </c>
      <c r="E105" s="218"/>
      <c r="F105" s="203"/>
      <c r="G105" s="262"/>
    </row>
    <row r="106" spans="1:254" ht="20.25" customHeight="1">
      <c r="A106" s="254">
        <f t="shared" si="2"/>
        <v>3.0399999999999991</v>
      </c>
      <c r="B106" s="204" t="s">
        <v>28</v>
      </c>
      <c r="C106" s="217">
        <v>2</v>
      </c>
      <c r="D106" s="202" t="s">
        <v>25</v>
      </c>
      <c r="E106" s="218"/>
      <c r="F106" s="203"/>
      <c r="G106" s="262"/>
    </row>
    <row r="107" spans="1:254" ht="22.5" customHeight="1">
      <c r="A107" s="254">
        <f t="shared" si="2"/>
        <v>3.0499999999999989</v>
      </c>
      <c r="B107" s="204" t="s">
        <v>29</v>
      </c>
      <c r="C107" s="217">
        <v>5</v>
      </c>
      <c r="D107" s="202" t="s">
        <v>25</v>
      </c>
      <c r="E107" s="218"/>
      <c r="F107" s="203"/>
      <c r="G107" s="262"/>
    </row>
    <row r="108" spans="1:254" ht="21.75" customHeight="1">
      <c r="A108" s="254">
        <f t="shared" si="2"/>
        <v>3.0599999999999987</v>
      </c>
      <c r="B108" s="204" t="s">
        <v>30</v>
      </c>
      <c r="C108" s="217">
        <v>3</v>
      </c>
      <c r="D108" s="202" t="s">
        <v>25</v>
      </c>
      <c r="E108" s="218"/>
      <c r="F108" s="203"/>
      <c r="G108" s="262"/>
    </row>
    <row r="109" spans="1:254" ht="22.5" customHeight="1">
      <c r="A109" s="254">
        <f t="shared" si="2"/>
        <v>3.0699999999999985</v>
      </c>
      <c r="B109" s="204" t="s">
        <v>31</v>
      </c>
      <c r="C109" s="217">
        <v>21</v>
      </c>
      <c r="D109" s="202" t="s">
        <v>32</v>
      </c>
      <c r="E109" s="218"/>
      <c r="F109" s="203"/>
      <c r="G109" s="262"/>
    </row>
    <row r="110" spans="1:254" s="84" customFormat="1" ht="25.5" customHeight="1">
      <c r="A110" s="254">
        <f t="shared" si="2"/>
        <v>3.0799999999999983</v>
      </c>
      <c r="B110" s="204" t="s">
        <v>33</v>
      </c>
      <c r="C110" s="217">
        <v>5</v>
      </c>
      <c r="D110" s="202" t="s">
        <v>25</v>
      </c>
      <c r="E110" s="218"/>
      <c r="F110" s="203"/>
      <c r="G110" s="262"/>
    </row>
    <row r="111" spans="1:254" ht="18.75" customHeight="1">
      <c r="A111" s="254">
        <f t="shared" si="2"/>
        <v>3.0899999999999981</v>
      </c>
      <c r="B111" s="204" t="s">
        <v>34</v>
      </c>
      <c r="C111" s="217">
        <v>13</v>
      </c>
      <c r="D111" s="202" t="s">
        <v>32</v>
      </c>
      <c r="E111" s="218"/>
      <c r="F111" s="203"/>
      <c r="G111" s="262"/>
    </row>
    <row r="112" spans="1:254" ht="25.5" customHeight="1">
      <c r="A112" s="254">
        <f t="shared" si="2"/>
        <v>3.0999999999999979</v>
      </c>
      <c r="B112" s="204" t="s">
        <v>35</v>
      </c>
      <c r="C112" s="217">
        <v>75</v>
      </c>
      <c r="D112" s="202" t="s">
        <v>32</v>
      </c>
      <c r="E112" s="218"/>
      <c r="F112" s="203"/>
      <c r="G112" s="262"/>
    </row>
    <row r="113" spans="1:7" ht="25.5" customHeight="1">
      <c r="A113" s="254">
        <f t="shared" si="2"/>
        <v>3.1099999999999977</v>
      </c>
      <c r="B113" s="204" t="s">
        <v>36</v>
      </c>
      <c r="C113" s="217">
        <v>21</v>
      </c>
      <c r="D113" s="202" t="s">
        <v>32</v>
      </c>
      <c r="E113" s="218"/>
      <c r="F113" s="203"/>
      <c r="G113" s="262"/>
    </row>
    <row r="114" spans="1:7" ht="39" customHeight="1">
      <c r="A114" s="254">
        <f t="shared" si="2"/>
        <v>3.1199999999999974</v>
      </c>
      <c r="B114" s="201" t="s">
        <v>37</v>
      </c>
      <c r="C114" s="217">
        <v>2</v>
      </c>
      <c r="D114" s="202" t="s">
        <v>25</v>
      </c>
      <c r="E114" s="218"/>
      <c r="F114" s="203"/>
      <c r="G114" s="262"/>
    </row>
    <row r="115" spans="1:7" s="84" customFormat="1" ht="43.5" customHeight="1">
      <c r="A115" s="254">
        <f t="shared" si="2"/>
        <v>3.1299999999999972</v>
      </c>
      <c r="B115" s="201" t="s">
        <v>38</v>
      </c>
      <c r="C115" s="217">
        <v>21.6</v>
      </c>
      <c r="D115" s="202" t="s">
        <v>32</v>
      </c>
      <c r="E115" s="218"/>
      <c r="F115" s="203"/>
      <c r="G115" s="262"/>
    </row>
    <row r="116" spans="1:7" ht="46.5" customHeight="1">
      <c r="A116" s="254">
        <f t="shared" si="2"/>
        <v>3.139999999999997</v>
      </c>
      <c r="B116" s="201" t="s">
        <v>39</v>
      </c>
      <c r="C116" s="217">
        <v>78.12</v>
      </c>
      <c r="D116" s="202" t="s">
        <v>32</v>
      </c>
      <c r="E116" s="218"/>
      <c r="F116" s="203"/>
      <c r="G116" s="262"/>
    </row>
    <row r="117" spans="1:7" s="84" customFormat="1" ht="47.25" customHeight="1">
      <c r="A117" s="254">
        <f t="shared" si="2"/>
        <v>3.1499999999999968</v>
      </c>
      <c r="B117" s="201" t="s">
        <v>40</v>
      </c>
      <c r="C117" s="217">
        <v>3</v>
      </c>
      <c r="D117" s="202" t="s">
        <v>25</v>
      </c>
      <c r="E117" s="218"/>
      <c r="F117" s="203"/>
      <c r="G117" s="262"/>
    </row>
    <row r="118" spans="1:7" s="84" customFormat="1" ht="58.5" customHeight="1">
      <c r="A118" s="254">
        <f t="shared" si="2"/>
        <v>3.1599999999999966</v>
      </c>
      <c r="B118" s="201" t="s">
        <v>41</v>
      </c>
      <c r="C118" s="217">
        <v>3</v>
      </c>
      <c r="D118" s="202" t="s">
        <v>25</v>
      </c>
      <c r="E118" s="218"/>
      <c r="F118" s="203"/>
      <c r="G118" s="262"/>
    </row>
    <row r="119" spans="1:7" s="84" customFormat="1" ht="44.25" customHeight="1">
      <c r="A119" s="254">
        <f t="shared" si="2"/>
        <v>3.1699999999999964</v>
      </c>
      <c r="B119" s="201" t="s">
        <v>42</v>
      </c>
      <c r="C119" s="217">
        <v>3</v>
      </c>
      <c r="D119" s="202" t="s">
        <v>25</v>
      </c>
      <c r="E119" s="218"/>
      <c r="F119" s="203"/>
      <c r="G119" s="262"/>
    </row>
    <row r="120" spans="1:7" ht="31.5" customHeight="1">
      <c r="A120" s="254">
        <f t="shared" si="2"/>
        <v>3.1799999999999962</v>
      </c>
      <c r="B120" s="201" t="s">
        <v>43</v>
      </c>
      <c r="C120" s="217">
        <v>1</v>
      </c>
      <c r="D120" s="202" t="s">
        <v>25</v>
      </c>
      <c r="E120" s="218"/>
      <c r="F120" s="203"/>
      <c r="G120" s="262"/>
    </row>
    <row r="121" spans="1:7" ht="46.5" customHeight="1">
      <c r="A121" s="254">
        <f t="shared" si="2"/>
        <v>3.1899999999999959</v>
      </c>
      <c r="B121" s="201" t="s">
        <v>44</v>
      </c>
      <c r="C121" s="217">
        <v>3</v>
      </c>
      <c r="D121" s="205" t="s">
        <v>25</v>
      </c>
      <c r="E121" s="218"/>
      <c r="F121" s="203"/>
      <c r="G121" s="262"/>
    </row>
    <row r="122" spans="1:7" ht="24" customHeight="1">
      <c r="A122" s="254">
        <f t="shared" si="2"/>
        <v>3.1999999999999957</v>
      </c>
      <c r="B122" s="201" t="s">
        <v>45</v>
      </c>
      <c r="C122" s="217">
        <v>2</v>
      </c>
      <c r="D122" s="205" t="s">
        <v>25</v>
      </c>
      <c r="E122" s="218"/>
      <c r="F122" s="203"/>
      <c r="G122" s="262"/>
    </row>
    <row r="123" spans="1:7" ht="42.75" customHeight="1">
      <c r="A123" s="254">
        <f t="shared" si="2"/>
        <v>3.2099999999999955</v>
      </c>
      <c r="B123" s="201" t="s">
        <v>46</v>
      </c>
      <c r="C123" s="217">
        <v>1</v>
      </c>
      <c r="D123" s="205" t="s">
        <v>25</v>
      </c>
      <c r="E123" s="218"/>
      <c r="F123" s="203"/>
      <c r="G123" s="262"/>
    </row>
    <row r="124" spans="1:7" ht="36" customHeight="1">
      <c r="A124" s="254">
        <f t="shared" si="2"/>
        <v>3.2199999999999953</v>
      </c>
      <c r="B124" s="201" t="s">
        <v>47</v>
      </c>
      <c r="C124" s="217">
        <v>20</v>
      </c>
      <c r="D124" s="202" t="s">
        <v>32</v>
      </c>
      <c r="E124" s="218"/>
      <c r="F124" s="203"/>
      <c r="G124" s="262"/>
    </row>
    <row r="125" spans="1:7" ht="50.25" customHeight="1">
      <c r="A125" s="254">
        <f t="shared" si="2"/>
        <v>3.2299999999999951</v>
      </c>
      <c r="B125" s="201" t="s">
        <v>48</v>
      </c>
      <c r="C125" s="217">
        <v>5</v>
      </c>
      <c r="D125" s="205" t="s">
        <v>25</v>
      </c>
      <c r="E125" s="218"/>
      <c r="F125" s="203"/>
      <c r="G125" s="262"/>
    </row>
    <row r="126" spans="1:7" ht="42.75" customHeight="1">
      <c r="A126" s="254">
        <f t="shared" si="2"/>
        <v>3.2399999999999949</v>
      </c>
      <c r="B126" s="201" t="s">
        <v>49</v>
      </c>
      <c r="C126" s="217">
        <v>2</v>
      </c>
      <c r="D126" s="205" t="s">
        <v>25</v>
      </c>
      <c r="E126" s="218"/>
      <c r="F126" s="203"/>
      <c r="G126" s="262"/>
    </row>
    <row r="127" spans="1:7" ht="40.5" customHeight="1">
      <c r="A127" s="254">
        <f t="shared" si="2"/>
        <v>3.2499999999999947</v>
      </c>
      <c r="B127" s="201" t="s">
        <v>50</v>
      </c>
      <c r="C127" s="217">
        <v>52</v>
      </c>
      <c r="D127" s="202" t="s">
        <v>51</v>
      </c>
      <c r="E127" s="218"/>
      <c r="F127" s="203"/>
      <c r="G127" s="262"/>
    </row>
    <row r="128" spans="1:7" ht="50.25" customHeight="1">
      <c r="A128" s="254">
        <f t="shared" si="2"/>
        <v>3.2599999999999945</v>
      </c>
      <c r="B128" s="201" t="s">
        <v>52</v>
      </c>
      <c r="C128" s="217">
        <v>24</v>
      </c>
      <c r="D128" s="202" t="s">
        <v>51</v>
      </c>
      <c r="E128" s="218"/>
      <c r="F128" s="203"/>
      <c r="G128" s="262"/>
    </row>
    <row r="129" spans="1:254" s="76" customFormat="1" ht="56.25" customHeight="1">
      <c r="A129" s="254">
        <f t="shared" si="2"/>
        <v>3.2699999999999942</v>
      </c>
      <c r="B129" s="201" t="s">
        <v>53</v>
      </c>
      <c r="C129" s="217">
        <v>22</v>
      </c>
      <c r="D129" s="202" t="s">
        <v>32</v>
      </c>
      <c r="E129" s="218"/>
      <c r="F129" s="203"/>
      <c r="G129" s="262"/>
      <c r="H129" s="74"/>
      <c r="I129" s="75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</row>
    <row r="130" spans="1:254" s="76" customFormat="1" ht="39.75" customHeight="1">
      <c r="A130" s="254">
        <f t="shared" si="2"/>
        <v>3.279999999999994</v>
      </c>
      <c r="B130" s="201" t="s">
        <v>54</v>
      </c>
      <c r="C130" s="217">
        <v>2</v>
      </c>
      <c r="D130" s="202" t="s">
        <v>25</v>
      </c>
      <c r="E130" s="218"/>
      <c r="F130" s="203"/>
      <c r="G130" s="262"/>
      <c r="H130" s="74"/>
      <c r="I130" s="75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</row>
    <row r="131" spans="1:254" s="76" customFormat="1" ht="54.75" customHeight="1">
      <c r="A131" s="254">
        <f t="shared" si="2"/>
        <v>3.2899999999999938</v>
      </c>
      <c r="B131" s="201" t="s">
        <v>55</v>
      </c>
      <c r="C131" s="217">
        <v>1</v>
      </c>
      <c r="D131" s="202" t="s">
        <v>25</v>
      </c>
      <c r="E131" s="203"/>
      <c r="F131" s="203"/>
      <c r="G131" s="262"/>
      <c r="H131" s="74"/>
      <c r="I131" s="75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</row>
    <row r="132" spans="1:254" s="76" customFormat="1" ht="29.25" customHeight="1">
      <c r="A132" s="254">
        <f t="shared" si="2"/>
        <v>3.2999999999999936</v>
      </c>
      <c r="B132" s="201" t="s">
        <v>56</v>
      </c>
      <c r="C132" s="217">
        <v>3</v>
      </c>
      <c r="D132" s="202" t="s">
        <v>25</v>
      </c>
      <c r="E132" s="203"/>
      <c r="F132" s="203"/>
      <c r="G132" s="262"/>
      <c r="H132" s="74"/>
      <c r="I132" s="75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</row>
    <row r="133" spans="1:254" s="76" customFormat="1" ht="49.5" customHeight="1">
      <c r="A133" s="254">
        <f t="shared" si="2"/>
        <v>3.3099999999999934</v>
      </c>
      <c r="B133" s="201" t="s">
        <v>57</v>
      </c>
      <c r="C133" s="217">
        <v>2</v>
      </c>
      <c r="D133" s="202" t="s">
        <v>25</v>
      </c>
      <c r="E133" s="203"/>
      <c r="F133" s="203"/>
      <c r="G133" s="262"/>
      <c r="H133" s="74"/>
      <c r="I133" s="75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</row>
    <row r="134" spans="1:254" s="76" customFormat="1" ht="66.75" customHeight="1">
      <c r="A134" s="254">
        <f t="shared" si="2"/>
        <v>3.3199999999999932</v>
      </c>
      <c r="B134" s="201" t="s">
        <v>58</v>
      </c>
      <c r="C134" s="217">
        <v>1</v>
      </c>
      <c r="D134" s="202" t="s">
        <v>25</v>
      </c>
      <c r="E134" s="203"/>
      <c r="F134" s="203"/>
      <c r="G134" s="262"/>
      <c r="H134" s="74"/>
      <c r="I134" s="75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</row>
    <row r="135" spans="1:254" s="76" customFormat="1" ht="36.75" customHeight="1">
      <c r="A135" s="254">
        <f t="shared" si="2"/>
        <v>3.329999999999993</v>
      </c>
      <c r="B135" s="201" t="s">
        <v>69</v>
      </c>
      <c r="C135" s="217">
        <v>2</v>
      </c>
      <c r="D135" s="202" t="s">
        <v>25</v>
      </c>
      <c r="E135" s="203"/>
      <c r="F135" s="203"/>
      <c r="G135" s="262"/>
      <c r="H135" s="74"/>
      <c r="I135" s="75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</row>
    <row r="136" spans="1:254" s="76" customFormat="1" ht="24.75" customHeight="1">
      <c r="A136" s="254">
        <f t="shared" si="2"/>
        <v>3.3399999999999928</v>
      </c>
      <c r="B136" s="201" t="s">
        <v>60</v>
      </c>
      <c r="C136" s="217">
        <v>1</v>
      </c>
      <c r="D136" s="202" t="s">
        <v>61</v>
      </c>
      <c r="E136" s="203"/>
      <c r="F136" s="203"/>
      <c r="G136" s="262"/>
      <c r="H136" s="74"/>
      <c r="I136" s="75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</row>
    <row r="137" spans="1:254" s="76" customFormat="1" ht="23.25" customHeight="1">
      <c r="A137" s="254">
        <f t="shared" si="2"/>
        <v>3.3499999999999925</v>
      </c>
      <c r="B137" s="201" t="s">
        <v>62</v>
      </c>
      <c r="C137" s="217">
        <v>2</v>
      </c>
      <c r="D137" s="202" t="s">
        <v>25</v>
      </c>
      <c r="E137" s="203"/>
      <c r="F137" s="203"/>
      <c r="G137" s="262"/>
      <c r="H137" s="74"/>
      <c r="I137" s="75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</row>
    <row r="138" spans="1:254" s="76" customFormat="1" ht="18" customHeight="1">
      <c r="A138" s="254">
        <f t="shared" si="2"/>
        <v>3.3599999999999923</v>
      </c>
      <c r="B138" s="204" t="s">
        <v>63</v>
      </c>
      <c r="C138" s="217">
        <v>1</v>
      </c>
      <c r="D138" s="202" t="s">
        <v>25</v>
      </c>
      <c r="E138" s="218"/>
      <c r="F138" s="203"/>
      <c r="G138" s="262"/>
      <c r="H138" s="74"/>
      <c r="I138" s="75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</row>
    <row r="139" spans="1:254" ht="19.5" customHeight="1">
      <c r="A139" s="18"/>
      <c r="B139" s="269" t="s">
        <v>20</v>
      </c>
      <c r="C139" s="19"/>
      <c r="D139" s="65"/>
      <c r="E139" s="200"/>
      <c r="F139" s="200"/>
      <c r="G139" s="268">
        <f>SUM(F103:F138)</f>
        <v>0</v>
      </c>
    </row>
    <row r="140" spans="1:254" customFormat="1" ht="15">
      <c r="A140" s="211"/>
      <c r="B140" s="208"/>
      <c r="C140" s="212"/>
      <c r="D140" s="213"/>
      <c r="E140" s="214"/>
      <c r="F140" s="214"/>
      <c r="G140" s="212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240"/>
      <c r="BR140" s="240"/>
      <c r="BS140" s="240"/>
      <c r="BT140" s="240"/>
      <c r="BU140" s="240"/>
      <c r="BV140" s="240"/>
      <c r="BW140" s="240"/>
      <c r="BX140" s="240"/>
      <c r="BY140" s="240"/>
      <c r="BZ140" s="240"/>
      <c r="CA140" s="240"/>
      <c r="CB140" s="240"/>
      <c r="CC140" s="240"/>
      <c r="CD140" s="240"/>
      <c r="CE140" s="240"/>
      <c r="CF140" s="240"/>
      <c r="CG140" s="240"/>
      <c r="CH140" s="240"/>
      <c r="CI140" s="240"/>
      <c r="CJ140" s="240"/>
      <c r="CK140" s="240"/>
      <c r="CL140" s="240"/>
      <c r="CM140" s="240"/>
      <c r="CN140" s="240"/>
      <c r="CO140" s="240"/>
      <c r="CP140" s="240"/>
      <c r="CQ140" s="240"/>
      <c r="CR140" s="240"/>
      <c r="CS140" s="240"/>
      <c r="CT140" s="240"/>
      <c r="CU140" s="240"/>
      <c r="CV140" s="240"/>
      <c r="CW140" s="240"/>
      <c r="CX140" s="240"/>
      <c r="CY140" s="240"/>
      <c r="CZ140" s="240"/>
      <c r="DA140" s="240"/>
      <c r="DB140" s="240"/>
      <c r="DC140" s="240"/>
      <c r="DD140" s="240"/>
      <c r="DE140" s="240"/>
      <c r="DF140" s="240"/>
      <c r="DG140" s="240"/>
      <c r="DH140" s="240"/>
      <c r="DI140" s="240"/>
      <c r="DJ140" s="240"/>
      <c r="DK140" s="240"/>
      <c r="DL140" s="240"/>
      <c r="DM140" s="240"/>
      <c r="DN140" s="240"/>
      <c r="DO140" s="240"/>
      <c r="DP140" s="240"/>
      <c r="DQ140" s="240"/>
      <c r="DR140" s="240"/>
      <c r="DS140" s="240"/>
      <c r="DT140" s="240"/>
      <c r="DU140" s="240"/>
      <c r="DV140" s="240"/>
      <c r="DW140" s="240"/>
      <c r="DX140" s="240"/>
      <c r="DY140" s="240"/>
      <c r="DZ140" s="240"/>
      <c r="EA140" s="240"/>
      <c r="EB140" s="240"/>
      <c r="EC140" s="240"/>
      <c r="ED140" s="240"/>
      <c r="EE140" s="240"/>
      <c r="EF140" s="240"/>
      <c r="EG140" s="240"/>
      <c r="EH140" s="240"/>
      <c r="EI140" s="240"/>
      <c r="EJ140" s="240"/>
      <c r="EK140" s="240"/>
      <c r="EL140" s="240"/>
      <c r="EM140" s="240"/>
      <c r="EN140" s="240"/>
      <c r="EO140" s="240"/>
      <c r="EP140" s="240"/>
      <c r="EQ140" s="240"/>
      <c r="ER140" s="240"/>
      <c r="ES140" s="240"/>
      <c r="ET140" s="240"/>
      <c r="EU140" s="240"/>
      <c r="EV140" s="240"/>
      <c r="EW140" s="240"/>
      <c r="EX140" s="240"/>
      <c r="EY140" s="240"/>
      <c r="EZ140" s="240"/>
      <c r="FA140" s="240"/>
      <c r="FB140" s="240"/>
      <c r="FC140" s="240"/>
      <c r="FD140" s="240"/>
      <c r="FE140" s="240"/>
      <c r="FF140" s="240"/>
      <c r="FG140" s="240"/>
      <c r="FH140" s="240"/>
      <c r="FI140" s="240"/>
      <c r="FJ140" s="240"/>
      <c r="FK140" s="240"/>
      <c r="FL140" s="240"/>
      <c r="FM140" s="240"/>
      <c r="FN140" s="240"/>
      <c r="FO140" s="240"/>
      <c r="FP140" s="240"/>
      <c r="FQ140" s="240"/>
      <c r="FR140" s="240"/>
      <c r="FS140" s="240"/>
      <c r="FT140" s="240"/>
      <c r="FU140" s="240"/>
      <c r="FV140" s="240"/>
      <c r="FW140" s="240"/>
      <c r="FX140" s="240"/>
      <c r="FY140" s="240"/>
      <c r="FZ140" s="240"/>
      <c r="GA140" s="240"/>
      <c r="GB140" s="240"/>
      <c r="GC140" s="240"/>
      <c r="GD140" s="240"/>
      <c r="GE140" s="240"/>
      <c r="GF140" s="240"/>
      <c r="GG140" s="240"/>
      <c r="GH140" s="240"/>
      <c r="GI140" s="240"/>
      <c r="GJ140" s="240"/>
      <c r="GK140" s="240"/>
      <c r="GL140" s="240"/>
      <c r="GM140" s="240"/>
      <c r="GN140" s="240"/>
      <c r="GO140" s="240"/>
      <c r="GP140" s="240"/>
      <c r="GQ140" s="240"/>
      <c r="GR140" s="240"/>
      <c r="GS140" s="240"/>
      <c r="GT140" s="240"/>
      <c r="GU140" s="240"/>
      <c r="GV140" s="240"/>
      <c r="GW140" s="240"/>
      <c r="GX140" s="240"/>
      <c r="GY140" s="240"/>
      <c r="GZ140" s="240"/>
      <c r="HA140" s="240"/>
      <c r="HB140" s="240"/>
      <c r="HC140" s="240"/>
      <c r="HD140" s="240"/>
      <c r="HE140" s="240"/>
      <c r="HF140" s="240"/>
      <c r="HG140" s="240"/>
      <c r="HH140" s="240"/>
      <c r="HI140" s="240"/>
      <c r="HJ140" s="240"/>
      <c r="HK140" s="240"/>
      <c r="HL140" s="240"/>
      <c r="HM140" s="240"/>
      <c r="HN140" s="240"/>
      <c r="HO140" s="240"/>
      <c r="HP140" s="240"/>
      <c r="HQ140" s="240"/>
      <c r="HR140" s="240"/>
      <c r="HS140" s="240"/>
      <c r="HT140" s="240"/>
      <c r="HU140" s="240"/>
      <c r="HV140" s="240"/>
      <c r="HW140" s="240"/>
      <c r="HX140" s="240"/>
      <c r="HY140" s="240"/>
      <c r="HZ140" s="240"/>
      <c r="IA140" s="240"/>
      <c r="IB140" s="240"/>
      <c r="IC140" s="240"/>
      <c r="ID140" s="240"/>
      <c r="IE140" s="240"/>
      <c r="IF140" s="240"/>
      <c r="IG140" s="240"/>
      <c r="IH140" s="240"/>
      <c r="II140" s="240"/>
      <c r="IJ140" s="240"/>
      <c r="IK140" s="240"/>
      <c r="IL140" s="240"/>
      <c r="IM140" s="240"/>
      <c r="IN140" s="240"/>
      <c r="IO140" s="240"/>
      <c r="IP140" s="240"/>
      <c r="IQ140" s="240"/>
      <c r="IR140" s="240"/>
      <c r="IS140" s="293"/>
      <c r="IT140" s="293"/>
    </row>
    <row r="141" spans="1:254" customFormat="1" ht="15">
      <c r="A141" s="219">
        <v>4</v>
      </c>
      <c r="B141" s="208" t="s">
        <v>64</v>
      </c>
      <c r="C141" s="209"/>
      <c r="D141" s="241"/>
      <c r="E141" s="209"/>
      <c r="F141" s="209"/>
      <c r="G141" s="20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92"/>
      <c r="IT141" s="292"/>
    </row>
    <row r="142" spans="1:254" ht="21.75" customHeight="1">
      <c r="A142" s="254">
        <f>A141+0.01</f>
        <v>4.01</v>
      </c>
      <c r="B142" s="204" t="s">
        <v>24</v>
      </c>
      <c r="C142" s="217">
        <v>2</v>
      </c>
      <c r="D142" s="202" t="s">
        <v>25</v>
      </c>
      <c r="E142" s="218"/>
      <c r="F142" s="203"/>
      <c r="G142" s="262"/>
    </row>
    <row r="143" spans="1:254" ht="23.25" customHeight="1">
      <c r="A143" s="254">
        <f>A142+0.01</f>
        <v>4.0199999999999996</v>
      </c>
      <c r="B143" s="215" t="s">
        <v>65</v>
      </c>
      <c r="C143" s="217">
        <v>2</v>
      </c>
      <c r="D143" s="202" t="s">
        <v>25</v>
      </c>
      <c r="E143" s="218"/>
      <c r="F143" s="203"/>
      <c r="G143" s="262"/>
    </row>
    <row r="144" spans="1:254" ht="20.25" customHeight="1">
      <c r="A144" s="254">
        <f t="shared" ref="A144:A180" si="3">A143+0.01</f>
        <v>4.0299999999999994</v>
      </c>
      <c r="B144" s="204" t="s">
        <v>26</v>
      </c>
      <c r="C144" s="217">
        <v>4</v>
      </c>
      <c r="D144" s="202" t="s">
        <v>25</v>
      </c>
      <c r="E144" s="218"/>
      <c r="F144" s="203"/>
      <c r="G144" s="262"/>
    </row>
    <row r="145" spans="1:7" ht="21" customHeight="1">
      <c r="A145" s="254">
        <f t="shared" si="3"/>
        <v>4.0399999999999991</v>
      </c>
      <c r="B145" s="201" t="s">
        <v>27</v>
      </c>
      <c r="C145" s="217">
        <v>3</v>
      </c>
      <c r="D145" s="202" t="s">
        <v>25</v>
      </c>
      <c r="E145" s="218"/>
      <c r="F145" s="203"/>
      <c r="G145" s="262"/>
    </row>
    <row r="146" spans="1:7" ht="20.25" customHeight="1">
      <c r="A146" s="254">
        <f t="shared" si="3"/>
        <v>4.0499999999999989</v>
      </c>
      <c r="B146" s="204" t="s">
        <v>28</v>
      </c>
      <c r="C146" s="217">
        <v>2</v>
      </c>
      <c r="D146" s="202" t="s">
        <v>25</v>
      </c>
      <c r="E146" s="218"/>
      <c r="F146" s="203"/>
      <c r="G146" s="262"/>
    </row>
    <row r="147" spans="1:7" ht="22.5" customHeight="1">
      <c r="A147" s="254">
        <f t="shared" si="3"/>
        <v>4.0599999999999987</v>
      </c>
      <c r="B147" s="204" t="s">
        <v>29</v>
      </c>
      <c r="C147" s="217">
        <v>2</v>
      </c>
      <c r="D147" s="202" t="s">
        <v>25</v>
      </c>
      <c r="E147" s="218"/>
      <c r="F147" s="203"/>
      <c r="G147" s="262"/>
    </row>
    <row r="148" spans="1:7" ht="21.75" customHeight="1">
      <c r="A148" s="254">
        <f t="shared" si="3"/>
        <v>4.0699999999999985</v>
      </c>
      <c r="B148" s="204" t="s">
        <v>30</v>
      </c>
      <c r="C148" s="217">
        <v>3</v>
      </c>
      <c r="D148" s="202" t="s">
        <v>25</v>
      </c>
      <c r="E148" s="218"/>
      <c r="F148" s="203"/>
      <c r="G148" s="262"/>
    </row>
    <row r="149" spans="1:7" ht="22.5" customHeight="1">
      <c r="A149" s="254">
        <f t="shared" si="3"/>
        <v>4.0799999999999983</v>
      </c>
      <c r="B149" s="204" t="s">
        <v>31</v>
      </c>
      <c r="C149" s="217">
        <v>21</v>
      </c>
      <c r="D149" s="202" t="s">
        <v>32</v>
      </c>
      <c r="E149" s="218"/>
      <c r="F149" s="203"/>
      <c r="G149" s="262"/>
    </row>
    <row r="150" spans="1:7" s="84" customFormat="1" ht="25.5" customHeight="1">
      <c r="A150" s="254">
        <f t="shared" si="3"/>
        <v>4.0899999999999981</v>
      </c>
      <c r="B150" s="204" t="s">
        <v>33</v>
      </c>
      <c r="C150" s="217">
        <v>5</v>
      </c>
      <c r="D150" s="202" t="s">
        <v>25</v>
      </c>
      <c r="E150" s="218"/>
      <c r="F150" s="203"/>
      <c r="G150" s="262"/>
    </row>
    <row r="151" spans="1:7" ht="18.75" customHeight="1">
      <c r="A151" s="254">
        <f t="shared" si="3"/>
        <v>4.0999999999999979</v>
      </c>
      <c r="B151" s="204" t="s">
        <v>34</v>
      </c>
      <c r="C151" s="217">
        <v>8.4</v>
      </c>
      <c r="D151" s="202" t="s">
        <v>32</v>
      </c>
      <c r="E151" s="218"/>
      <c r="F151" s="203"/>
      <c r="G151" s="262"/>
    </row>
    <row r="152" spans="1:7" ht="25.5" customHeight="1">
      <c r="A152" s="254">
        <f t="shared" si="3"/>
        <v>4.1099999999999977</v>
      </c>
      <c r="B152" s="204" t="s">
        <v>35</v>
      </c>
      <c r="C152" s="217">
        <v>75</v>
      </c>
      <c r="D152" s="202" t="s">
        <v>32</v>
      </c>
      <c r="E152" s="218"/>
      <c r="F152" s="203"/>
      <c r="G152" s="262"/>
    </row>
    <row r="153" spans="1:7" ht="25.5" customHeight="1">
      <c r="A153" s="254">
        <f t="shared" si="3"/>
        <v>4.1199999999999974</v>
      </c>
      <c r="B153" s="204" t="s">
        <v>36</v>
      </c>
      <c r="C153" s="217">
        <v>21</v>
      </c>
      <c r="D153" s="202" t="s">
        <v>32</v>
      </c>
      <c r="E153" s="218"/>
      <c r="F153" s="203"/>
      <c r="G153" s="262"/>
    </row>
    <row r="154" spans="1:7" ht="39" customHeight="1">
      <c r="A154" s="254">
        <f t="shared" si="3"/>
        <v>4.1299999999999972</v>
      </c>
      <c r="B154" s="201" t="s">
        <v>37</v>
      </c>
      <c r="C154" s="217">
        <v>2</v>
      </c>
      <c r="D154" s="202" t="s">
        <v>25</v>
      </c>
      <c r="E154" s="218"/>
      <c r="F154" s="203"/>
      <c r="G154" s="262"/>
    </row>
    <row r="155" spans="1:7" s="84" customFormat="1" ht="43.5" customHeight="1">
      <c r="A155" s="254">
        <f t="shared" si="3"/>
        <v>4.139999999999997</v>
      </c>
      <c r="B155" s="201" t="s">
        <v>38</v>
      </c>
      <c r="C155" s="217">
        <v>21.6</v>
      </c>
      <c r="D155" s="202" t="s">
        <v>32</v>
      </c>
      <c r="E155" s="218"/>
      <c r="F155" s="203"/>
      <c r="G155" s="262"/>
    </row>
    <row r="156" spans="1:7" ht="46.5" customHeight="1">
      <c r="A156" s="254">
        <f t="shared" si="3"/>
        <v>4.1499999999999968</v>
      </c>
      <c r="B156" s="201" t="s">
        <v>39</v>
      </c>
      <c r="C156" s="217">
        <v>78.12</v>
      </c>
      <c r="D156" s="202" t="s">
        <v>32</v>
      </c>
      <c r="E156" s="218"/>
      <c r="F156" s="203"/>
      <c r="G156" s="262"/>
    </row>
    <row r="157" spans="1:7" s="84" customFormat="1" ht="47.25" customHeight="1">
      <c r="A157" s="254">
        <f t="shared" si="3"/>
        <v>4.1599999999999966</v>
      </c>
      <c r="B157" s="201" t="s">
        <v>40</v>
      </c>
      <c r="C157" s="217">
        <v>2</v>
      </c>
      <c r="D157" s="202" t="s">
        <v>25</v>
      </c>
      <c r="E157" s="218"/>
      <c r="F157" s="203"/>
      <c r="G157" s="262"/>
    </row>
    <row r="158" spans="1:7" s="84" customFormat="1" ht="30" customHeight="1">
      <c r="A158" s="254">
        <f t="shared" si="3"/>
        <v>4.1699999999999964</v>
      </c>
      <c r="B158" s="201" t="s">
        <v>71</v>
      </c>
      <c r="C158" s="217">
        <v>1</v>
      </c>
      <c r="D158" s="202" t="s">
        <v>25</v>
      </c>
      <c r="E158" s="218"/>
      <c r="F158" s="203"/>
      <c r="G158" s="262"/>
    </row>
    <row r="159" spans="1:7" s="84" customFormat="1" ht="30" customHeight="1">
      <c r="A159" s="254">
        <f t="shared" si="3"/>
        <v>4.1799999999999962</v>
      </c>
      <c r="B159" s="201" t="s">
        <v>68</v>
      </c>
      <c r="C159" s="217">
        <v>1</v>
      </c>
      <c r="D159" s="202" t="s">
        <v>25</v>
      </c>
      <c r="E159" s="218"/>
      <c r="F159" s="203"/>
      <c r="G159" s="262"/>
    </row>
    <row r="160" spans="1:7" s="84" customFormat="1" ht="58.5" customHeight="1">
      <c r="A160" s="254">
        <f t="shared" si="3"/>
        <v>4.1899999999999959</v>
      </c>
      <c r="B160" s="201" t="s">
        <v>41</v>
      </c>
      <c r="C160" s="217">
        <v>3</v>
      </c>
      <c r="D160" s="202" t="s">
        <v>25</v>
      </c>
      <c r="E160" s="218"/>
      <c r="F160" s="203"/>
      <c r="G160" s="262"/>
    </row>
    <row r="161" spans="1:211" s="84" customFormat="1" ht="44.25" customHeight="1">
      <c r="A161" s="254">
        <f t="shared" si="3"/>
        <v>4.1999999999999957</v>
      </c>
      <c r="B161" s="201" t="s">
        <v>42</v>
      </c>
      <c r="C161" s="217">
        <v>3</v>
      </c>
      <c r="D161" s="202" t="s">
        <v>25</v>
      </c>
      <c r="E161" s="218"/>
      <c r="F161" s="203"/>
      <c r="G161" s="262"/>
    </row>
    <row r="162" spans="1:211" ht="31.5" customHeight="1">
      <c r="A162" s="254">
        <f t="shared" si="3"/>
        <v>4.2099999999999955</v>
      </c>
      <c r="B162" s="201" t="s">
        <v>43</v>
      </c>
      <c r="C162" s="217">
        <v>2</v>
      </c>
      <c r="D162" s="202" t="s">
        <v>25</v>
      </c>
      <c r="E162" s="218"/>
      <c r="F162" s="203"/>
      <c r="G162" s="262"/>
    </row>
    <row r="163" spans="1:211" ht="46.5" customHeight="1">
      <c r="A163" s="254">
        <f t="shared" si="3"/>
        <v>4.2199999999999953</v>
      </c>
      <c r="B163" s="201" t="s">
        <v>44</v>
      </c>
      <c r="C163" s="217">
        <v>2</v>
      </c>
      <c r="D163" s="205" t="s">
        <v>25</v>
      </c>
      <c r="E163" s="218"/>
      <c r="F163" s="203"/>
      <c r="G163" s="262"/>
    </row>
    <row r="164" spans="1:211" ht="24" customHeight="1">
      <c r="A164" s="254">
        <f t="shared" si="3"/>
        <v>4.2299999999999951</v>
      </c>
      <c r="B164" s="201" t="s">
        <v>45</v>
      </c>
      <c r="C164" s="217">
        <v>2</v>
      </c>
      <c r="D164" s="205" t="s">
        <v>25</v>
      </c>
      <c r="E164" s="218"/>
      <c r="F164" s="203"/>
      <c r="G164" s="262"/>
    </row>
    <row r="165" spans="1:211" ht="42.75" customHeight="1">
      <c r="A165" s="254">
        <f t="shared" si="3"/>
        <v>4.2399999999999949</v>
      </c>
      <c r="B165" s="201" t="s">
        <v>46</v>
      </c>
      <c r="C165" s="217">
        <v>1</v>
      </c>
      <c r="D165" s="205" t="s">
        <v>25</v>
      </c>
      <c r="E165" s="218"/>
      <c r="F165" s="203"/>
      <c r="G165" s="262"/>
    </row>
    <row r="166" spans="1:211" ht="36" customHeight="1">
      <c r="A166" s="254">
        <f t="shared" si="3"/>
        <v>4.2499999999999947</v>
      </c>
      <c r="B166" s="201" t="s">
        <v>47</v>
      </c>
      <c r="C166" s="217">
        <v>20</v>
      </c>
      <c r="D166" s="202" t="s">
        <v>32</v>
      </c>
      <c r="E166" s="218"/>
      <c r="F166" s="203"/>
      <c r="G166" s="262"/>
    </row>
    <row r="167" spans="1:211" ht="50.25" customHeight="1">
      <c r="A167" s="254">
        <f t="shared" si="3"/>
        <v>4.2599999999999945</v>
      </c>
      <c r="B167" s="201" t="s">
        <v>48</v>
      </c>
      <c r="C167" s="217">
        <v>5</v>
      </c>
      <c r="D167" s="205" t="s">
        <v>25</v>
      </c>
      <c r="E167" s="218"/>
      <c r="F167" s="203"/>
      <c r="G167" s="262"/>
    </row>
    <row r="168" spans="1:211" ht="42.75" customHeight="1">
      <c r="A168" s="254">
        <f t="shared" si="3"/>
        <v>4.2699999999999942</v>
      </c>
      <c r="B168" s="201" t="s">
        <v>49</v>
      </c>
      <c r="C168" s="217">
        <v>2</v>
      </c>
      <c r="D168" s="205" t="s">
        <v>25</v>
      </c>
      <c r="E168" s="218"/>
      <c r="F168" s="203"/>
      <c r="G168" s="262"/>
    </row>
    <row r="169" spans="1:211" ht="40.5" customHeight="1">
      <c r="A169" s="254">
        <f t="shared" si="3"/>
        <v>4.279999999999994</v>
      </c>
      <c r="B169" s="201" t="s">
        <v>50</v>
      </c>
      <c r="C169" s="217">
        <v>52</v>
      </c>
      <c r="D169" s="202" t="s">
        <v>51</v>
      </c>
      <c r="E169" s="218"/>
      <c r="F169" s="203"/>
      <c r="G169" s="262"/>
    </row>
    <row r="170" spans="1:211" ht="50.25" customHeight="1">
      <c r="A170" s="254">
        <f t="shared" si="3"/>
        <v>4.2899999999999938</v>
      </c>
      <c r="B170" s="201" t="s">
        <v>52</v>
      </c>
      <c r="C170" s="217">
        <v>24</v>
      </c>
      <c r="D170" s="202" t="s">
        <v>51</v>
      </c>
      <c r="E170" s="218"/>
      <c r="F170" s="203"/>
      <c r="G170" s="262"/>
    </row>
    <row r="171" spans="1:211" s="76" customFormat="1" ht="56.25" customHeight="1">
      <c r="A171" s="254">
        <f t="shared" si="3"/>
        <v>4.2999999999999936</v>
      </c>
      <c r="B171" s="201" t="s">
        <v>53</v>
      </c>
      <c r="C171" s="217">
        <v>18</v>
      </c>
      <c r="D171" s="202" t="s">
        <v>32</v>
      </c>
      <c r="E171" s="218"/>
      <c r="F171" s="203"/>
      <c r="G171" s="262"/>
      <c r="H171" s="74"/>
      <c r="I171" s="75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  <c r="FS171" s="74"/>
      <c r="FT171" s="74"/>
      <c r="FU171" s="74"/>
      <c r="FV171" s="74"/>
      <c r="FW171" s="74"/>
      <c r="FX171" s="74"/>
      <c r="FY171" s="74"/>
      <c r="FZ171" s="74"/>
      <c r="GA171" s="74"/>
      <c r="GB171" s="74"/>
      <c r="GC171" s="74"/>
      <c r="GD171" s="74"/>
      <c r="GE171" s="74"/>
      <c r="GF171" s="74"/>
      <c r="GG171" s="74"/>
      <c r="GH171" s="74"/>
      <c r="GI171" s="74"/>
      <c r="GJ171" s="74"/>
      <c r="GK171" s="74"/>
      <c r="GL171" s="74"/>
      <c r="GM171" s="74"/>
      <c r="GN171" s="74"/>
      <c r="GO171" s="74"/>
      <c r="GP171" s="74"/>
      <c r="GQ171" s="74"/>
      <c r="GR171" s="74"/>
      <c r="GS171" s="74"/>
      <c r="GT171" s="74"/>
      <c r="GU171" s="74"/>
      <c r="GV171" s="74"/>
      <c r="GW171" s="74"/>
      <c r="GX171" s="74"/>
      <c r="GY171" s="74"/>
      <c r="GZ171" s="74"/>
      <c r="HA171" s="74"/>
      <c r="HB171" s="74"/>
      <c r="HC171" s="74"/>
    </row>
    <row r="172" spans="1:211" s="76" customFormat="1" ht="39.75" customHeight="1">
      <c r="A172" s="254">
        <f t="shared" si="3"/>
        <v>4.3099999999999934</v>
      </c>
      <c r="B172" s="201" t="s">
        <v>54</v>
      </c>
      <c r="C172" s="217">
        <v>2</v>
      </c>
      <c r="D172" s="202" t="s">
        <v>25</v>
      </c>
      <c r="E172" s="218"/>
      <c r="F172" s="203"/>
      <c r="G172" s="262"/>
      <c r="H172" s="74"/>
      <c r="I172" s="75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  <c r="FS172" s="74"/>
      <c r="FT172" s="74"/>
      <c r="FU172" s="74"/>
      <c r="FV172" s="74"/>
      <c r="FW172" s="74"/>
      <c r="FX172" s="74"/>
      <c r="FY172" s="74"/>
      <c r="FZ172" s="74"/>
      <c r="GA172" s="74"/>
      <c r="GB172" s="74"/>
      <c r="GC172" s="74"/>
      <c r="GD172" s="74"/>
      <c r="GE172" s="74"/>
      <c r="GF172" s="74"/>
      <c r="GG172" s="74"/>
      <c r="GH172" s="74"/>
      <c r="GI172" s="74"/>
      <c r="GJ172" s="74"/>
      <c r="GK172" s="74"/>
      <c r="GL172" s="74"/>
      <c r="GM172" s="74"/>
      <c r="GN172" s="74"/>
      <c r="GO172" s="74"/>
      <c r="GP172" s="74"/>
      <c r="GQ172" s="74"/>
      <c r="GR172" s="74"/>
      <c r="GS172" s="74"/>
      <c r="GT172" s="74"/>
      <c r="GU172" s="74"/>
      <c r="GV172" s="74"/>
      <c r="GW172" s="74"/>
      <c r="GX172" s="74"/>
      <c r="GY172" s="74"/>
      <c r="GZ172" s="74"/>
      <c r="HA172" s="74"/>
      <c r="HB172" s="74"/>
      <c r="HC172" s="74"/>
    </row>
    <row r="173" spans="1:211" s="76" customFormat="1" ht="54.75" customHeight="1">
      <c r="A173" s="254">
        <f t="shared" si="3"/>
        <v>4.3199999999999932</v>
      </c>
      <c r="B173" s="201" t="s">
        <v>55</v>
      </c>
      <c r="C173" s="217">
        <v>2</v>
      </c>
      <c r="D173" s="202" t="s">
        <v>25</v>
      </c>
      <c r="E173" s="203"/>
      <c r="F173" s="203"/>
      <c r="G173" s="262"/>
      <c r="H173" s="74"/>
      <c r="I173" s="75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4"/>
      <c r="FK173" s="74"/>
      <c r="FL173" s="74"/>
      <c r="FM173" s="74"/>
      <c r="FN173" s="74"/>
      <c r="FO173" s="74"/>
      <c r="FP173" s="74"/>
      <c r="FQ173" s="74"/>
      <c r="FR173" s="74"/>
      <c r="FS173" s="74"/>
      <c r="FT173" s="74"/>
      <c r="FU173" s="74"/>
      <c r="FV173" s="74"/>
      <c r="FW173" s="74"/>
      <c r="FX173" s="74"/>
      <c r="FY173" s="74"/>
      <c r="FZ173" s="74"/>
      <c r="GA173" s="74"/>
      <c r="GB173" s="74"/>
      <c r="GC173" s="74"/>
      <c r="GD173" s="74"/>
      <c r="GE173" s="74"/>
      <c r="GF173" s="74"/>
      <c r="GG173" s="74"/>
      <c r="GH173" s="74"/>
      <c r="GI173" s="74"/>
      <c r="GJ173" s="74"/>
      <c r="GK173" s="74"/>
      <c r="GL173" s="74"/>
      <c r="GM173" s="74"/>
      <c r="GN173" s="74"/>
      <c r="GO173" s="74"/>
      <c r="GP173" s="74"/>
      <c r="GQ173" s="74"/>
      <c r="GR173" s="74"/>
      <c r="GS173" s="74"/>
      <c r="GT173" s="74"/>
      <c r="GU173" s="74"/>
      <c r="GV173" s="74"/>
      <c r="GW173" s="74"/>
      <c r="GX173" s="74"/>
      <c r="GY173" s="74"/>
      <c r="GZ173" s="74"/>
      <c r="HA173" s="74"/>
      <c r="HB173" s="74"/>
      <c r="HC173" s="74"/>
    </row>
    <row r="174" spans="1:211" s="76" customFormat="1" ht="29.25" customHeight="1">
      <c r="A174" s="254">
        <f t="shared" si="3"/>
        <v>4.329999999999993</v>
      </c>
      <c r="B174" s="201" t="s">
        <v>56</v>
      </c>
      <c r="C174" s="217">
        <v>2</v>
      </c>
      <c r="D174" s="202" t="s">
        <v>25</v>
      </c>
      <c r="E174" s="203"/>
      <c r="F174" s="203"/>
      <c r="G174" s="262"/>
      <c r="H174" s="74"/>
      <c r="I174" s="75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  <c r="FS174" s="74"/>
      <c r="FT174" s="74"/>
      <c r="FU174" s="74"/>
      <c r="FV174" s="74"/>
      <c r="FW174" s="74"/>
      <c r="FX174" s="74"/>
      <c r="FY174" s="74"/>
      <c r="FZ174" s="74"/>
      <c r="GA174" s="74"/>
      <c r="GB174" s="74"/>
      <c r="GC174" s="74"/>
      <c r="GD174" s="74"/>
      <c r="GE174" s="74"/>
      <c r="GF174" s="74"/>
      <c r="GG174" s="74"/>
      <c r="GH174" s="74"/>
      <c r="GI174" s="74"/>
      <c r="GJ174" s="74"/>
      <c r="GK174" s="74"/>
      <c r="GL174" s="74"/>
      <c r="GM174" s="74"/>
      <c r="GN174" s="74"/>
      <c r="GO174" s="74"/>
      <c r="GP174" s="74"/>
      <c r="GQ174" s="74"/>
      <c r="GR174" s="74"/>
      <c r="GS174" s="74"/>
      <c r="GT174" s="74"/>
      <c r="GU174" s="74"/>
      <c r="GV174" s="74"/>
      <c r="GW174" s="74"/>
      <c r="GX174" s="74"/>
      <c r="GY174" s="74"/>
      <c r="GZ174" s="74"/>
      <c r="HA174" s="74"/>
      <c r="HB174" s="74"/>
      <c r="HC174" s="74"/>
    </row>
    <row r="175" spans="1:211" s="76" customFormat="1" ht="56.25" customHeight="1">
      <c r="A175" s="254">
        <f t="shared" si="3"/>
        <v>4.3399999999999928</v>
      </c>
      <c r="B175" s="201" t="s">
        <v>57</v>
      </c>
      <c r="C175" s="217">
        <v>2</v>
      </c>
      <c r="D175" s="202" t="s">
        <v>25</v>
      </c>
      <c r="E175" s="203"/>
      <c r="F175" s="203"/>
      <c r="G175" s="262"/>
      <c r="H175" s="74"/>
      <c r="I175" s="75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  <c r="FS175" s="74"/>
      <c r="FT175" s="74"/>
      <c r="FU175" s="74"/>
      <c r="FV175" s="74"/>
      <c r="FW175" s="74"/>
      <c r="FX175" s="74"/>
      <c r="FY175" s="74"/>
      <c r="FZ175" s="74"/>
      <c r="GA175" s="74"/>
      <c r="GB175" s="74"/>
      <c r="GC175" s="74"/>
      <c r="GD175" s="74"/>
      <c r="GE175" s="74"/>
      <c r="GF175" s="74"/>
      <c r="GG175" s="74"/>
      <c r="GH175" s="74"/>
      <c r="GI175" s="74"/>
      <c r="GJ175" s="74"/>
      <c r="GK175" s="74"/>
      <c r="GL175" s="74"/>
      <c r="GM175" s="74"/>
      <c r="GN175" s="74"/>
      <c r="GO175" s="74"/>
      <c r="GP175" s="74"/>
      <c r="GQ175" s="74"/>
      <c r="GR175" s="74"/>
      <c r="GS175" s="74"/>
      <c r="GT175" s="74"/>
      <c r="GU175" s="74"/>
      <c r="GV175" s="74"/>
      <c r="GW175" s="74"/>
      <c r="GX175" s="74"/>
      <c r="GY175" s="74"/>
      <c r="GZ175" s="74"/>
      <c r="HA175" s="74"/>
      <c r="HB175" s="74"/>
      <c r="HC175" s="74"/>
    </row>
    <row r="176" spans="1:211" s="76" customFormat="1" ht="58.5" customHeight="1">
      <c r="A176" s="254">
        <f t="shared" si="3"/>
        <v>4.3499999999999925</v>
      </c>
      <c r="B176" s="201" t="s">
        <v>58</v>
      </c>
      <c r="C176" s="217">
        <v>1</v>
      </c>
      <c r="D176" s="202" t="s">
        <v>25</v>
      </c>
      <c r="E176" s="203"/>
      <c r="F176" s="203"/>
      <c r="G176" s="262"/>
      <c r="H176" s="74"/>
      <c r="I176" s="75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  <c r="FS176" s="74"/>
      <c r="FT176" s="74"/>
      <c r="FU176" s="74"/>
      <c r="FV176" s="74"/>
      <c r="FW176" s="74"/>
      <c r="FX176" s="74"/>
      <c r="FY176" s="74"/>
      <c r="FZ176" s="74"/>
      <c r="GA176" s="74"/>
      <c r="GB176" s="74"/>
      <c r="GC176" s="74"/>
      <c r="GD176" s="74"/>
      <c r="GE176" s="74"/>
      <c r="GF176" s="74"/>
      <c r="GG176" s="74"/>
      <c r="GH176" s="74"/>
      <c r="GI176" s="74"/>
      <c r="GJ176" s="74"/>
      <c r="GK176" s="74"/>
      <c r="GL176" s="74"/>
      <c r="GM176" s="74"/>
      <c r="GN176" s="74"/>
      <c r="GO176" s="74"/>
      <c r="GP176" s="74"/>
      <c r="GQ176" s="74"/>
      <c r="GR176" s="74"/>
      <c r="GS176" s="74"/>
      <c r="GT176" s="74"/>
      <c r="GU176" s="74"/>
      <c r="GV176" s="74"/>
      <c r="GW176" s="74"/>
      <c r="GX176" s="74"/>
      <c r="GY176" s="74"/>
      <c r="GZ176" s="74"/>
      <c r="HA176" s="74"/>
      <c r="HB176" s="74"/>
      <c r="HC176" s="74"/>
    </row>
    <row r="177" spans="1:254" s="76" customFormat="1" ht="36.75" customHeight="1">
      <c r="A177" s="254">
        <f t="shared" si="3"/>
        <v>4.3599999999999923</v>
      </c>
      <c r="B177" s="201" t="s">
        <v>69</v>
      </c>
      <c r="C177" s="217">
        <v>2</v>
      </c>
      <c r="D177" s="202" t="s">
        <v>25</v>
      </c>
      <c r="E177" s="203"/>
      <c r="F177" s="203"/>
      <c r="G177" s="262"/>
      <c r="H177" s="74"/>
      <c r="I177" s="75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/>
      <c r="FS177" s="74"/>
      <c r="FT177" s="74"/>
      <c r="FU177" s="74"/>
      <c r="FV177" s="74"/>
      <c r="FW177" s="74"/>
      <c r="FX177" s="74"/>
      <c r="FY177" s="74"/>
      <c r="FZ177" s="74"/>
      <c r="GA177" s="74"/>
      <c r="GB177" s="74"/>
      <c r="GC177" s="74"/>
      <c r="GD177" s="74"/>
      <c r="GE177" s="74"/>
      <c r="GF177" s="74"/>
      <c r="GG177" s="74"/>
      <c r="GH177" s="74"/>
      <c r="GI177" s="74"/>
      <c r="GJ177" s="74"/>
      <c r="GK177" s="74"/>
      <c r="GL177" s="74"/>
      <c r="GM177" s="74"/>
      <c r="GN177" s="74"/>
      <c r="GO177" s="74"/>
      <c r="GP177" s="74"/>
      <c r="GQ177" s="74"/>
      <c r="GR177" s="74"/>
      <c r="GS177" s="74"/>
      <c r="GT177" s="74"/>
      <c r="GU177" s="74"/>
      <c r="GV177" s="74"/>
      <c r="GW177" s="74"/>
      <c r="GX177" s="74"/>
      <c r="GY177" s="74"/>
      <c r="GZ177" s="74"/>
      <c r="HA177" s="74"/>
      <c r="HB177" s="74"/>
      <c r="HC177" s="74"/>
    </row>
    <row r="178" spans="1:254" s="76" customFormat="1" ht="24.75" customHeight="1">
      <c r="A178" s="254">
        <f t="shared" si="3"/>
        <v>4.3699999999999921</v>
      </c>
      <c r="B178" s="201" t="s">
        <v>60</v>
      </c>
      <c r="C178" s="217">
        <v>1</v>
      </c>
      <c r="D178" s="202" t="s">
        <v>61</v>
      </c>
      <c r="E178" s="203"/>
      <c r="F178" s="203"/>
      <c r="G178" s="262"/>
      <c r="H178" s="74"/>
      <c r="I178" s="75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  <c r="FS178" s="74"/>
      <c r="FT178" s="74"/>
      <c r="FU178" s="74"/>
      <c r="FV178" s="74"/>
      <c r="FW178" s="74"/>
      <c r="FX178" s="74"/>
      <c r="FY178" s="74"/>
      <c r="FZ178" s="74"/>
      <c r="GA178" s="74"/>
      <c r="GB178" s="74"/>
      <c r="GC178" s="74"/>
      <c r="GD178" s="74"/>
      <c r="GE178" s="74"/>
      <c r="GF178" s="74"/>
      <c r="GG178" s="74"/>
      <c r="GH178" s="74"/>
      <c r="GI178" s="74"/>
      <c r="GJ178" s="74"/>
      <c r="GK178" s="74"/>
      <c r="GL178" s="74"/>
      <c r="GM178" s="74"/>
      <c r="GN178" s="74"/>
      <c r="GO178" s="74"/>
      <c r="GP178" s="74"/>
      <c r="GQ178" s="74"/>
      <c r="GR178" s="74"/>
      <c r="GS178" s="74"/>
      <c r="GT178" s="74"/>
      <c r="GU178" s="74"/>
      <c r="GV178" s="74"/>
      <c r="GW178" s="74"/>
      <c r="GX178" s="74"/>
      <c r="GY178" s="74"/>
      <c r="GZ178" s="74"/>
      <c r="HA178" s="74"/>
      <c r="HB178" s="74"/>
      <c r="HC178" s="74"/>
    </row>
    <row r="179" spans="1:254" s="76" customFormat="1" ht="23.25" customHeight="1">
      <c r="A179" s="254">
        <f t="shared" si="3"/>
        <v>4.3799999999999919</v>
      </c>
      <c r="B179" s="201" t="s">
        <v>62</v>
      </c>
      <c r="C179" s="217">
        <v>2</v>
      </c>
      <c r="D179" s="202" t="s">
        <v>25</v>
      </c>
      <c r="E179" s="203"/>
      <c r="F179" s="203"/>
      <c r="G179" s="262"/>
      <c r="H179" s="74"/>
      <c r="I179" s="75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  <c r="FS179" s="74"/>
      <c r="FT179" s="74"/>
      <c r="FU179" s="74"/>
      <c r="FV179" s="74"/>
      <c r="FW179" s="74"/>
      <c r="FX179" s="74"/>
      <c r="FY179" s="74"/>
      <c r="FZ179" s="74"/>
      <c r="GA179" s="74"/>
      <c r="GB179" s="74"/>
      <c r="GC179" s="74"/>
      <c r="GD179" s="74"/>
      <c r="GE179" s="74"/>
      <c r="GF179" s="74"/>
      <c r="GG179" s="74"/>
      <c r="GH179" s="74"/>
      <c r="GI179" s="74"/>
      <c r="GJ179" s="74"/>
      <c r="GK179" s="74"/>
      <c r="GL179" s="74"/>
      <c r="GM179" s="74"/>
      <c r="GN179" s="74"/>
      <c r="GO179" s="74"/>
      <c r="GP179" s="74"/>
      <c r="GQ179" s="74"/>
      <c r="GR179" s="74"/>
      <c r="GS179" s="74"/>
      <c r="GT179" s="74"/>
      <c r="GU179" s="74"/>
      <c r="GV179" s="74"/>
      <c r="GW179" s="74"/>
      <c r="GX179" s="74"/>
      <c r="GY179" s="74"/>
      <c r="GZ179" s="74"/>
      <c r="HA179" s="74"/>
      <c r="HB179" s="74"/>
      <c r="HC179" s="74"/>
    </row>
    <row r="180" spans="1:254" s="76" customFormat="1" ht="18" customHeight="1">
      <c r="A180" s="254">
        <f t="shared" si="3"/>
        <v>4.3899999999999917</v>
      </c>
      <c r="B180" s="204" t="s">
        <v>63</v>
      </c>
      <c r="C180" s="217">
        <v>1</v>
      </c>
      <c r="D180" s="202" t="s">
        <v>25</v>
      </c>
      <c r="E180" s="218"/>
      <c r="F180" s="203"/>
      <c r="G180" s="262"/>
      <c r="H180" s="74"/>
      <c r="I180" s="75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  <c r="FS180" s="74"/>
      <c r="FT180" s="74"/>
      <c r="FU180" s="74"/>
      <c r="FV180" s="74"/>
      <c r="FW180" s="74"/>
      <c r="FX180" s="74"/>
      <c r="FY180" s="74"/>
      <c r="FZ180" s="74"/>
      <c r="GA180" s="74"/>
      <c r="GB180" s="74"/>
      <c r="GC180" s="74"/>
      <c r="GD180" s="74"/>
      <c r="GE180" s="74"/>
      <c r="GF180" s="74"/>
      <c r="GG180" s="74"/>
      <c r="GH180" s="74"/>
      <c r="GI180" s="74"/>
      <c r="GJ180" s="74"/>
      <c r="GK180" s="74"/>
      <c r="GL180" s="74"/>
      <c r="GM180" s="74"/>
      <c r="GN180" s="74"/>
      <c r="GO180" s="74"/>
      <c r="GP180" s="74"/>
      <c r="GQ180" s="74"/>
      <c r="GR180" s="74"/>
      <c r="GS180" s="74"/>
      <c r="GT180" s="74"/>
      <c r="GU180" s="74"/>
      <c r="GV180" s="74"/>
      <c r="GW180" s="74"/>
      <c r="GX180" s="74"/>
      <c r="GY180" s="74"/>
      <c r="GZ180" s="74"/>
      <c r="HA180" s="74"/>
      <c r="HB180" s="74"/>
      <c r="HC180" s="74"/>
    </row>
    <row r="181" spans="1:254" ht="19.5" customHeight="1">
      <c r="A181" s="18"/>
      <c r="B181" s="269" t="s">
        <v>20</v>
      </c>
      <c r="C181" s="19"/>
      <c r="D181" s="65"/>
      <c r="E181" s="200"/>
      <c r="F181" s="200"/>
      <c r="G181" s="268">
        <f>SUM(F142:F180)</f>
        <v>0</v>
      </c>
    </row>
    <row r="182" spans="1:254" customFormat="1" ht="15">
      <c r="A182" s="211"/>
      <c r="B182" s="208"/>
      <c r="C182" s="212"/>
      <c r="D182" s="213"/>
      <c r="E182" s="214"/>
      <c r="F182" s="214"/>
      <c r="G182" s="212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240"/>
      <c r="AT182" s="240"/>
      <c r="AU182" s="240"/>
      <c r="AV182" s="240"/>
      <c r="AW182" s="240"/>
      <c r="AX182" s="240"/>
      <c r="AY182" s="240"/>
      <c r="AZ182" s="240"/>
      <c r="BA182" s="240"/>
      <c r="BB182" s="240"/>
      <c r="BC182" s="240"/>
      <c r="BD182" s="240"/>
      <c r="BE182" s="240"/>
      <c r="BF182" s="240"/>
      <c r="BG182" s="240"/>
      <c r="BH182" s="240"/>
      <c r="BI182" s="240"/>
      <c r="BJ182" s="240"/>
      <c r="BK182" s="240"/>
      <c r="BL182" s="240"/>
      <c r="BM182" s="240"/>
      <c r="BN182" s="240"/>
      <c r="BO182" s="240"/>
      <c r="BP182" s="240"/>
      <c r="BQ182" s="240"/>
      <c r="BR182" s="240"/>
      <c r="BS182" s="240"/>
      <c r="BT182" s="240"/>
      <c r="BU182" s="240"/>
      <c r="BV182" s="240"/>
      <c r="BW182" s="240"/>
      <c r="BX182" s="240"/>
      <c r="BY182" s="240"/>
      <c r="BZ182" s="240"/>
      <c r="CA182" s="240"/>
      <c r="CB182" s="240"/>
      <c r="CC182" s="240"/>
      <c r="CD182" s="240"/>
      <c r="CE182" s="240"/>
      <c r="CF182" s="240"/>
      <c r="CG182" s="240"/>
      <c r="CH182" s="240"/>
      <c r="CI182" s="240"/>
      <c r="CJ182" s="240"/>
      <c r="CK182" s="240"/>
      <c r="CL182" s="240"/>
      <c r="CM182" s="240"/>
      <c r="CN182" s="240"/>
      <c r="CO182" s="240"/>
      <c r="CP182" s="240"/>
      <c r="CQ182" s="240"/>
      <c r="CR182" s="240"/>
      <c r="CS182" s="240"/>
      <c r="CT182" s="240"/>
      <c r="CU182" s="240"/>
      <c r="CV182" s="240"/>
      <c r="CW182" s="240"/>
      <c r="CX182" s="240"/>
      <c r="CY182" s="240"/>
      <c r="CZ182" s="240"/>
      <c r="DA182" s="240"/>
      <c r="DB182" s="240"/>
      <c r="DC182" s="240"/>
      <c r="DD182" s="240"/>
      <c r="DE182" s="240"/>
      <c r="DF182" s="240"/>
      <c r="DG182" s="240"/>
      <c r="DH182" s="240"/>
      <c r="DI182" s="240"/>
      <c r="DJ182" s="240"/>
      <c r="DK182" s="240"/>
      <c r="DL182" s="240"/>
      <c r="DM182" s="240"/>
      <c r="DN182" s="240"/>
      <c r="DO182" s="240"/>
      <c r="DP182" s="240"/>
      <c r="DQ182" s="240"/>
      <c r="DR182" s="240"/>
      <c r="DS182" s="240"/>
      <c r="DT182" s="240"/>
      <c r="DU182" s="240"/>
      <c r="DV182" s="240"/>
      <c r="DW182" s="240"/>
      <c r="DX182" s="240"/>
      <c r="DY182" s="240"/>
      <c r="DZ182" s="240"/>
      <c r="EA182" s="240"/>
      <c r="EB182" s="240"/>
      <c r="EC182" s="240"/>
      <c r="ED182" s="240"/>
      <c r="EE182" s="240"/>
      <c r="EF182" s="240"/>
      <c r="EG182" s="240"/>
      <c r="EH182" s="240"/>
      <c r="EI182" s="240"/>
      <c r="EJ182" s="240"/>
      <c r="EK182" s="240"/>
      <c r="EL182" s="240"/>
      <c r="EM182" s="240"/>
      <c r="EN182" s="240"/>
      <c r="EO182" s="240"/>
      <c r="EP182" s="240"/>
      <c r="EQ182" s="240"/>
      <c r="ER182" s="240"/>
      <c r="ES182" s="240"/>
      <c r="ET182" s="240"/>
      <c r="EU182" s="240"/>
      <c r="EV182" s="240"/>
      <c r="EW182" s="240"/>
      <c r="EX182" s="240"/>
      <c r="EY182" s="240"/>
      <c r="EZ182" s="240"/>
      <c r="FA182" s="240"/>
      <c r="FB182" s="240"/>
      <c r="FC182" s="240"/>
      <c r="FD182" s="240"/>
      <c r="FE182" s="240"/>
      <c r="FF182" s="240"/>
      <c r="FG182" s="240"/>
      <c r="FH182" s="240"/>
      <c r="FI182" s="240"/>
      <c r="FJ182" s="240"/>
      <c r="FK182" s="240"/>
      <c r="FL182" s="240"/>
      <c r="FM182" s="240"/>
      <c r="FN182" s="240"/>
      <c r="FO182" s="240"/>
      <c r="FP182" s="240"/>
      <c r="FQ182" s="240"/>
      <c r="FR182" s="240"/>
      <c r="FS182" s="240"/>
      <c r="FT182" s="240"/>
      <c r="FU182" s="240"/>
      <c r="FV182" s="240"/>
      <c r="FW182" s="240"/>
      <c r="FX182" s="240"/>
      <c r="FY182" s="240"/>
      <c r="FZ182" s="240"/>
      <c r="GA182" s="240"/>
      <c r="GB182" s="240"/>
      <c r="GC182" s="240"/>
      <c r="GD182" s="240"/>
      <c r="GE182" s="240"/>
      <c r="GF182" s="240"/>
      <c r="GG182" s="240"/>
      <c r="GH182" s="240"/>
      <c r="GI182" s="240"/>
      <c r="GJ182" s="240"/>
      <c r="GK182" s="240"/>
      <c r="GL182" s="240"/>
      <c r="GM182" s="240"/>
      <c r="GN182" s="240"/>
      <c r="GO182" s="240"/>
      <c r="GP182" s="240"/>
      <c r="GQ182" s="240"/>
      <c r="GR182" s="240"/>
      <c r="GS182" s="240"/>
      <c r="GT182" s="240"/>
      <c r="GU182" s="240"/>
      <c r="GV182" s="240"/>
      <c r="GW182" s="240"/>
      <c r="GX182" s="240"/>
      <c r="GY182" s="240"/>
      <c r="GZ182" s="240"/>
      <c r="HA182" s="240"/>
      <c r="HB182" s="240"/>
      <c r="HC182" s="240"/>
      <c r="HD182" s="240"/>
      <c r="HE182" s="240"/>
      <c r="HF182" s="240"/>
      <c r="HG182" s="240"/>
      <c r="HH182" s="240"/>
      <c r="HI182" s="240"/>
      <c r="HJ182" s="240"/>
      <c r="HK182" s="240"/>
      <c r="HL182" s="240"/>
      <c r="HM182" s="240"/>
      <c r="HN182" s="240"/>
      <c r="HO182" s="240"/>
      <c r="HP182" s="240"/>
      <c r="HQ182" s="240"/>
      <c r="HR182" s="240"/>
      <c r="HS182" s="240"/>
      <c r="HT182" s="240"/>
      <c r="HU182" s="240"/>
      <c r="HV182" s="240"/>
      <c r="HW182" s="240"/>
      <c r="HX182" s="240"/>
      <c r="HY182" s="240"/>
      <c r="HZ182" s="240"/>
      <c r="IA182" s="240"/>
      <c r="IB182" s="240"/>
      <c r="IC182" s="240"/>
      <c r="ID182" s="240"/>
      <c r="IE182" s="240"/>
      <c r="IF182" s="240"/>
      <c r="IG182" s="240"/>
      <c r="IH182" s="240"/>
      <c r="II182" s="240"/>
      <c r="IJ182" s="240"/>
      <c r="IK182" s="240"/>
      <c r="IL182" s="240"/>
      <c r="IM182" s="240"/>
      <c r="IN182" s="240"/>
      <c r="IO182" s="240"/>
      <c r="IP182" s="240"/>
      <c r="IQ182" s="240"/>
      <c r="IR182" s="240"/>
      <c r="IS182" s="293"/>
      <c r="IT182" s="293"/>
    </row>
    <row r="183" spans="1:254" customFormat="1" ht="15">
      <c r="A183" s="219">
        <v>5</v>
      </c>
      <c r="B183" s="208" t="s">
        <v>72</v>
      </c>
      <c r="C183" s="209"/>
      <c r="D183" s="241"/>
      <c r="E183" s="209"/>
      <c r="F183" s="209"/>
      <c r="G183" s="20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92"/>
      <c r="IT183" s="292"/>
    </row>
    <row r="184" spans="1:254" ht="33" customHeight="1">
      <c r="A184" s="254">
        <f>A183+0.01</f>
        <v>5.01</v>
      </c>
      <c r="B184" s="201" t="s">
        <v>73</v>
      </c>
      <c r="C184" s="217">
        <v>1</v>
      </c>
      <c r="D184" s="202" t="s">
        <v>25</v>
      </c>
      <c r="E184" s="218"/>
      <c r="F184" s="203"/>
      <c r="G184" s="262"/>
    </row>
    <row r="185" spans="1:254" ht="59.25" customHeight="1">
      <c r="A185" s="254">
        <f>A184+0.01</f>
        <v>5.0199999999999996</v>
      </c>
      <c r="B185" s="201" t="s">
        <v>74</v>
      </c>
      <c r="C185" s="217">
        <v>100</v>
      </c>
      <c r="D185" s="202" t="s">
        <v>32</v>
      </c>
      <c r="E185" s="218"/>
      <c r="F185" s="203"/>
      <c r="G185" s="83"/>
    </row>
    <row r="186" spans="1:254" ht="18" customHeight="1">
      <c r="A186" s="18"/>
      <c r="B186" s="17" t="s">
        <v>20</v>
      </c>
      <c r="C186" s="19"/>
      <c r="D186" s="65"/>
      <c r="E186" s="200"/>
      <c r="F186" s="200"/>
      <c r="G186" s="267">
        <f>SUM(F184:F185)</f>
        <v>0</v>
      </c>
    </row>
    <row r="187" spans="1:254" ht="18" customHeight="1">
      <c r="A187" s="233"/>
      <c r="B187" s="234"/>
      <c r="C187" s="235"/>
      <c r="D187" s="236"/>
      <c r="E187" s="237"/>
      <c r="F187" s="238"/>
      <c r="G187" s="239"/>
    </row>
    <row r="188" spans="1:254" ht="15.75" customHeight="1">
      <c r="A188" s="220"/>
      <c r="B188" s="221" t="s">
        <v>75</v>
      </c>
      <c r="C188" s="223"/>
      <c r="D188" s="229"/>
      <c r="E188" s="225"/>
      <c r="F188" s="225"/>
      <c r="G188" s="267">
        <f>SUM(G21:G186)</f>
        <v>0</v>
      </c>
    </row>
    <row r="189" spans="1:254" ht="10.5" customHeight="1">
      <c r="A189" s="11"/>
      <c r="C189" s="12"/>
      <c r="D189" s="29"/>
      <c r="E189" s="13"/>
      <c r="F189" s="14"/>
      <c r="G189" s="14"/>
    </row>
    <row r="190" spans="1:254" ht="18" customHeight="1">
      <c r="A190" s="39"/>
      <c r="B190" s="40" t="s">
        <v>76</v>
      </c>
      <c r="C190" s="25"/>
      <c r="D190" s="66"/>
      <c r="E190" s="36"/>
      <c r="F190" s="37"/>
      <c r="G190" s="38"/>
    </row>
    <row r="191" spans="1:254">
      <c r="A191" s="256">
        <v>1</v>
      </c>
      <c r="B191" s="263" t="s">
        <v>77</v>
      </c>
      <c r="C191" s="34"/>
      <c r="D191" s="67"/>
      <c r="E191" s="259">
        <v>0.1</v>
      </c>
      <c r="F191" s="35"/>
      <c r="G191" s="265">
        <f>E191*$G$188</f>
        <v>0</v>
      </c>
    </row>
    <row r="192" spans="1:254">
      <c r="A192" s="256">
        <f>+A191+1</f>
        <v>2</v>
      </c>
      <c r="B192" s="263" t="s">
        <v>78</v>
      </c>
      <c r="C192" s="34"/>
      <c r="D192" s="67"/>
      <c r="E192" s="259">
        <v>0.03</v>
      </c>
      <c r="F192" s="35"/>
      <c r="G192" s="265">
        <f>E192*$G$188</f>
        <v>0</v>
      </c>
    </row>
    <row r="193" spans="1:254">
      <c r="A193" s="257">
        <v>3</v>
      </c>
      <c r="B193" s="264" t="s">
        <v>79</v>
      </c>
      <c r="C193" s="230"/>
      <c r="D193" s="231"/>
      <c r="E193" s="260">
        <v>2.5000000000000001E-2</v>
      </c>
      <c r="F193" s="232"/>
      <c r="G193" s="266">
        <f>E193*$G$188</f>
        <v>0</v>
      </c>
    </row>
    <row r="194" spans="1:254" ht="15.75" customHeight="1">
      <c r="A194" s="220"/>
      <c r="B194" s="221" t="s">
        <v>80</v>
      </c>
      <c r="C194" s="223"/>
      <c r="D194" s="229"/>
      <c r="E194" s="225"/>
      <c r="F194" s="225"/>
      <c r="G194" s="270">
        <f>SUM(G191:G193)</f>
        <v>0</v>
      </c>
    </row>
    <row r="195" spans="1:254" ht="15">
      <c r="A195" s="222"/>
      <c r="B195" s="226"/>
      <c r="C195" s="227"/>
      <c r="D195" s="228"/>
      <c r="E195" s="227"/>
      <c r="F195" s="227"/>
      <c r="G195" s="227"/>
    </row>
    <row r="196" spans="1:254" ht="15">
      <c r="A196" s="220"/>
      <c r="B196" s="272" t="s">
        <v>81</v>
      </c>
      <c r="C196" s="223"/>
      <c r="D196" s="224"/>
      <c r="E196" s="225"/>
      <c r="F196" s="225"/>
      <c r="G196" s="271">
        <f>G194+G188</f>
        <v>0</v>
      </c>
    </row>
    <row r="197" spans="1:254">
      <c r="A197" s="77"/>
      <c r="B197" s="59"/>
      <c r="C197" s="60"/>
      <c r="D197" s="78"/>
      <c r="E197" s="61"/>
      <c r="F197" s="62"/>
      <c r="G197" s="79"/>
    </row>
    <row r="198" spans="1:254" ht="15">
      <c r="A198" s="18"/>
      <c r="B198" s="269" t="s">
        <v>82</v>
      </c>
      <c r="C198" s="19"/>
      <c r="D198" s="80"/>
      <c r="E198" s="273">
        <v>0.1</v>
      </c>
      <c r="F198" s="200"/>
      <c r="G198" s="268">
        <f>ROUND(G196*E198,2)</f>
        <v>0</v>
      </c>
    </row>
    <row r="199" spans="1:254" s="26" customFormat="1" ht="15">
      <c r="A199" s="219"/>
      <c r="B199" s="208"/>
      <c r="C199" s="216"/>
      <c r="D199" s="11"/>
      <c r="E199" s="216"/>
      <c r="F199" s="216"/>
      <c r="G199" s="21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</row>
    <row r="200" spans="1:254" s="26" customFormat="1">
      <c r="A200" s="256">
        <v>4</v>
      </c>
      <c r="B200" s="263" t="s">
        <v>83</v>
      </c>
      <c r="C200" s="34"/>
      <c r="D200" s="67"/>
      <c r="E200" s="259">
        <v>0.18</v>
      </c>
      <c r="F200" s="35"/>
      <c r="G200" s="265">
        <f>ROUND(E200*(SUM(G198)),2)</f>
        <v>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</row>
    <row r="201" spans="1:254" ht="15.75" customHeight="1">
      <c r="A201" s="256">
        <v>5</v>
      </c>
      <c r="B201" s="263" t="s">
        <v>84</v>
      </c>
      <c r="C201" s="34"/>
      <c r="D201" s="67"/>
      <c r="E201" s="259">
        <v>4.4999999999999998E-2</v>
      </c>
      <c r="F201" s="35"/>
      <c r="G201" s="265">
        <f>E201*G188</f>
        <v>0</v>
      </c>
    </row>
    <row r="202" spans="1:254" ht="14.25" customHeight="1">
      <c r="A202" s="256">
        <v>6</v>
      </c>
      <c r="B202" s="263" t="s">
        <v>85</v>
      </c>
      <c r="C202" s="34"/>
      <c r="D202" s="67"/>
      <c r="E202" s="259">
        <v>0.01</v>
      </c>
      <c r="F202" s="35"/>
      <c r="G202" s="265">
        <f>E202*G188</f>
        <v>0</v>
      </c>
    </row>
    <row r="203" spans="1:254" ht="18.75" customHeight="1">
      <c r="A203" s="256">
        <v>7</v>
      </c>
      <c r="B203" s="263" t="s">
        <v>86</v>
      </c>
      <c r="C203" s="34"/>
      <c r="D203" s="67"/>
      <c r="E203" s="259">
        <v>1E-3</v>
      </c>
      <c r="F203" s="35"/>
      <c r="G203" s="265">
        <f>E203*G188</f>
        <v>0</v>
      </c>
    </row>
    <row r="204" spans="1:254" ht="18.75" customHeight="1">
      <c r="A204" s="256">
        <v>8</v>
      </c>
      <c r="B204" s="263" t="s">
        <v>87</v>
      </c>
      <c r="C204" s="34"/>
      <c r="D204" s="67"/>
      <c r="E204" s="259">
        <v>0.01</v>
      </c>
      <c r="F204" s="35"/>
      <c r="G204" s="265">
        <f>E204*G188</f>
        <v>0</v>
      </c>
    </row>
    <row r="205" spans="1:254" ht="18.75" customHeight="1">
      <c r="A205" s="256">
        <v>9</v>
      </c>
      <c r="B205" s="263" t="s">
        <v>88</v>
      </c>
      <c r="C205" s="34"/>
      <c r="D205" s="67"/>
      <c r="E205" s="259">
        <v>0.02</v>
      </c>
      <c r="F205" s="35"/>
      <c r="G205" s="265">
        <f>E205*G188</f>
        <v>0</v>
      </c>
    </row>
    <row r="206" spans="1:254" ht="21.75" customHeight="1">
      <c r="A206" s="18"/>
      <c r="B206" s="269" t="s">
        <v>89</v>
      </c>
      <c r="C206" s="19"/>
      <c r="D206" s="80"/>
      <c r="E206" s="200"/>
      <c r="F206" s="200"/>
      <c r="G206" s="268">
        <f>SUM(G200:G205)</f>
        <v>0</v>
      </c>
    </row>
    <row r="207" spans="1:254" ht="19.5" customHeight="1">
      <c r="A207" s="53"/>
      <c r="B207" s="54"/>
      <c r="C207" s="55"/>
      <c r="D207" s="53"/>
      <c r="E207" s="56"/>
      <c r="F207" s="57"/>
      <c r="G207" s="58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</row>
    <row r="208" spans="1:254" ht="22.5" customHeight="1">
      <c r="A208" s="18"/>
      <c r="B208" s="269" t="s">
        <v>90</v>
      </c>
      <c r="C208" s="19"/>
      <c r="D208" s="80"/>
      <c r="E208" s="200"/>
      <c r="F208" s="200"/>
      <c r="G208" s="274">
        <f>G206+G194</f>
        <v>0</v>
      </c>
    </row>
    <row r="209" spans="1:7" ht="10.5" customHeight="1">
      <c r="A209" s="11"/>
      <c r="C209" s="12"/>
      <c r="D209" s="81"/>
      <c r="E209" s="13"/>
      <c r="F209" s="14"/>
      <c r="G209" s="14"/>
    </row>
    <row r="210" spans="1:7" ht="16.5" customHeight="1">
      <c r="A210" s="258">
        <v>10</v>
      </c>
      <c r="B210" s="275" t="s">
        <v>91</v>
      </c>
      <c r="C210" s="27"/>
      <c r="D210" s="82"/>
      <c r="E210" s="276">
        <v>0.05</v>
      </c>
      <c r="F210" s="28"/>
      <c r="G210" s="277">
        <f>ROUND(G188*E210,2)</f>
        <v>0</v>
      </c>
    </row>
    <row r="211" spans="1:7" ht="10.5" customHeight="1">
      <c r="A211" s="29"/>
      <c r="C211" s="30"/>
      <c r="D211" s="81"/>
      <c r="E211" s="31"/>
      <c r="F211" s="32"/>
      <c r="G211" s="33"/>
    </row>
    <row r="212" spans="1:7" ht="24.75" customHeight="1">
      <c r="A212" s="18"/>
      <c r="B212" s="269" t="s">
        <v>92</v>
      </c>
      <c r="C212" s="19"/>
      <c r="D212" s="80"/>
      <c r="E212" s="200"/>
      <c r="F212" s="200"/>
      <c r="G212" s="278">
        <f>G210+G208+G188</f>
        <v>0</v>
      </c>
    </row>
    <row r="213" spans="1:7" s="45" customFormat="1" ht="20.25" customHeight="1">
      <c r="A213" s="41"/>
      <c r="B213"/>
      <c r="C213" s="282"/>
      <c r="D213" s="282"/>
      <c r="E213" s="282"/>
      <c r="F213" s="245"/>
      <c r="G213" s="49"/>
    </row>
    <row r="214" spans="1:7" ht="19.5" customHeight="1">
      <c r="A214" s="10"/>
      <c r="B214" s="241"/>
      <c r="D214" s="241"/>
      <c r="E214" s="287"/>
      <c r="F214" s="287"/>
      <c r="G214" s="287"/>
    </row>
    <row r="215" spans="1:7" s="45" customFormat="1" ht="20.25" customHeight="1">
      <c r="A215" s="282" t="s">
        <v>93</v>
      </c>
      <c r="B215" s="282"/>
      <c r="D215" s="69"/>
      <c r="E215" s="43"/>
      <c r="F215" s="44"/>
      <c r="G215" s="44"/>
    </row>
    <row r="216" spans="1:7" s="45" customFormat="1" ht="20.25" customHeight="1">
      <c r="A216" s="41"/>
      <c r="B216" s="42"/>
      <c r="C216" s="46" t="s">
        <v>94</v>
      </c>
      <c r="D216" s="70" t="s">
        <v>95</v>
      </c>
      <c r="E216" s="246" t="s">
        <v>96</v>
      </c>
      <c r="F216" s="123" t="s">
        <v>97</v>
      </c>
      <c r="G216" s="47" t="s">
        <v>96</v>
      </c>
    </row>
    <row r="217" spans="1:7" s="45" customFormat="1" ht="20.25" customHeight="1">
      <c r="A217" s="41"/>
      <c r="B217"/>
      <c r="C217"/>
      <c r="D217" s="52"/>
      <c r="E217" s="247"/>
      <c r="F217" s="279"/>
      <c r="G217" s="49"/>
    </row>
    <row r="218" spans="1:7" s="45" customFormat="1" ht="20.25" customHeight="1">
      <c r="A218" s="41"/>
      <c r="B218"/>
      <c r="C218" s="282"/>
      <c r="D218" s="282"/>
      <c r="E218" s="282"/>
      <c r="F218" s="280"/>
      <c r="G218" s="49"/>
    </row>
    <row r="219" spans="1:7" s="45" customFormat="1" ht="16.5" customHeight="1">
      <c r="A219" s="41"/>
      <c r="B219"/>
      <c r="C219" s="50"/>
      <c r="D219" s="69"/>
      <c r="E219" s="41"/>
      <c r="F219" s="41"/>
      <c r="G219" s="49"/>
    </row>
    <row r="220" spans="1:7" s="45" customFormat="1" ht="20.25" customHeight="1">
      <c r="A220" s="41"/>
      <c r="B220"/>
      <c r="C220" s="41"/>
      <c r="D220" s="69"/>
      <c r="E220"/>
      <c r="F220" s="41"/>
      <c r="G220" s="49"/>
    </row>
    <row r="221" spans="1:7" s="45" customFormat="1" ht="15.75" customHeight="1">
      <c r="A221" s="41"/>
      <c r="B221"/>
      <c r="C221" s="41"/>
      <c r="D221" s="69"/>
      <c r="E221"/>
      <c r="F221" s="41"/>
      <c r="G221" s="48"/>
    </row>
    <row r="222" spans="1:7" s="45" customFormat="1" ht="20.25" customHeight="1">
      <c r="A222" s="41"/>
      <c r="B222"/>
      <c r="C222" s="86"/>
      <c r="D222" s="86"/>
      <c r="E222" s="86"/>
      <c r="F222" s="245"/>
      <c r="G222" s="49"/>
    </row>
    <row r="223" spans="1:7" s="45" customFormat="1" ht="20.25" customHeight="1">
      <c r="A223" s="41"/>
      <c r="B223"/>
      <c r="C223" s="282"/>
      <c r="D223" s="282"/>
      <c r="E223" s="282"/>
      <c r="F223" s="245"/>
      <c r="G223" s="49"/>
    </row>
    <row r="224" spans="1:7" ht="15" customHeight="1">
      <c r="A224" s="10"/>
      <c r="B224" s="241"/>
      <c r="D224" s="241"/>
      <c r="E224" s="287"/>
      <c r="F224" s="287"/>
      <c r="G224" s="287"/>
    </row>
    <row r="225" spans="1:8" s="45" customFormat="1" ht="20.25" customHeight="1">
      <c r="A225" s="282"/>
      <c r="B225" s="282"/>
      <c r="D225" s="69"/>
      <c r="E225" s="43"/>
      <c r="F225" s="44"/>
      <c r="G225" s="44"/>
    </row>
    <row r="226" spans="1:8" s="45" customFormat="1" ht="20.25" customHeight="1">
      <c r="A226" s="41"/>
      <c r="B226" s="42"/>
      <c r="C226" s="46"/>
      <c r="D226" s="70"/>
      <c r="E226" s="246"/>
      <c r="F226" s="246"/>
      <c r="G226" s="47" t="s">
        <v>96</v>
      </c>
    </row>
    <row r="227" spans="1:8" s="45" customFormat="1" ht="20.25" customHeight="1">
      <c r="A227" s="41"/>
      <c r="B227"/>
      <c r="C227"/>
      <c r="D227" s="52"/>
      <c r="E227" s="247"/>
      <c r="F227" s="247"/>
      <c r="G227" s="49"/>
    </row>
    <row r="228" spans="1:8" s="45" customFormat="1" ht="20.25" customHeight="1">
      <c r="A228" s="41"/>
      <c r="B228"/>
      <c r="C228" s="282"/>
      <c r="D228" s="282"/>
      <c r="E228" s="282"/>
      <c r="F228" s="245"/>
      <c r="G228" s="49"/>
    </row>
    <row r="229" spans="1:8" s="45" customFormat="1" ht="16.5" customHeight="1">
      <c r="A229" s="41"/>
      <c r="B229"/>
      <c r="C229" s="50"/>
      <c r="D229" s="69"/>
      <c r="E229" s="41"/>
      <c r="F229" s="41"/>
      <c r="G229" s="49"/>
    </row>
    <row r="230" spans="1:8" s="45" customFormat="1" ht="20.25" customHeight="1">
      <c r="A230" s="41"/>
      <c r="B230"/>
      <c r="C230" s="41"/>
      <c r="D230" s="69"/>
      <c r="E230"/>
      <c r="F230" s="41"/>
      <c r="G230" s="49"/>
    </row>
    <row r="231" spans="1:8" s="45" customFormat="1" ht="15.75" customHeight="1">
      <c r="A231" s="41"/>
      <c r="B231"/>
      <c r="C231" s="41"/>
      <c r="D231" s="69"/>
      <c r="E231"/>
      <c r="F231" s="41"/>
      <c r="G231" s="48"/>
    </row>
    <row r="232" spans="1:8" s="45" customFormat="1" ht="15.75" customHeight="1">
      <c r="A232" s="41"/>
      <c r="B232"/>
      <c r="C232" s="41"/>
      <c r="D232" s="69"/>
      <c r="E232"/>
      <c r="F232" s="41"/>
      <c r="G232" s="48"/>
    </row>
    <row r="233" spans="1:8" s="45" customFormat="1" ht="15.75" customHeight="1">
      <c r="A233" s="41"/>
      <c r="B233" s="41"/>
      <c r="C233" s="44"/>
      <c r="D233" s="69"/>
      <c r="E233" s="41"/>
      <c r="F233" s="51"/>
      <c r="G233" s="49"/>
    </row>
    <row r="234" spans="1:8" s="45" customFormat="1" ht="15.75" customHeight="1">
      <c r="A234" s="41"/>
      <c r="B234"/>
      <c r="C234" s="44"/>
      <c r="D234" s="69"/>
      <c r="E234" s="44"/>
      <c r="G234" s="50"/>
      <c r="H234" s="41"/>
    </row>
    <row r="235" spans="1:8" s="45" customFormat="1" ht="15.75" customHeight="1">
      <c r="A235" s="41"/>
      <c r="B235" s="41"/>
      <c r="C235" s="41"/>
      <c r="D235" s="52"/>
      <c r="E235" s="52"/>
      <c r="G235" s="49"/>
      <c r="H235" s="41"/>
    </row>
    <row r="236" spans="1:8" s="45" customFormat="1" ht="15.75" customHeight="1">
      <c r="A236" s="41"/>
      <c r="B236" s="41"/>
      <c r="C236" s="41"/>
      <c r="D236" s="52"/>
      <c r="E236" s="52"/>
      <c r="G236" s="49"/>
      <c r="H236" s="41"/>
    </row>
    <row r="237" spans="1:8">
      <c r="A237" s="15"/>
      <c r="B237" s="16"/>
      <c r="C237" s="241"/>
      <c r="D237" s="68"/>
      <c r="E237" s="5"/>
      <c r="F237" s="6"/>
      <c r="G237" s="6"/>
    </row>
    <row r="238" spans="1:8">
      <c r="A238" s="15"/>
      <c r="B238" s="16"/>
      <c r="C238" s="241"/>
      <c r="D238" s="68"/>
      <c r="E238" s="5"/>
      <c r="F238" s="6"/>
      <c r="G238" s="6"/>
    </row>
    <row r="239" spans="1:8">
      <c r="A239" s="15"/>
      <c r="B239" s="16"/>
      <c r="C239" s="241"/>
      <c r="D239" s="68"/>
      <c r="E239" s="5"/>
      <c r="F239" s="6"/>
      <c r="G239" s="6"/>
    </row>
    <row r="240" spans="1:8">
      <c r="A240" s="15"/>
      <c r="B240" s="16"/>
      <c r="C240" s="241"/>
      <c r="D240" s="68"/>
      <c r="E240" s="5"/>
      <c r="F240" s="6"/>
      <c r="G240" s="6"/>
    </row>
    <row r="241" spans="1:7">
      <c r="A241" s="15"/>
      <c r="B241" s="16"/>
      <c r="C241" s="241"/>
      <c r="D241" s="68"/>
      <c r="E241" s="5"/>
      <c r="F241" s="6"/>
      <c r="G241" s="6"/>
    </row>
    <row r="242" spans="1:7">
      <c r="A242" s="15"/>
      <c r="B242" s="16"/>
      <c r="C242" s="241"/>
      <c r="D242" s="68"/>
      <c r="E242" s="5"/>
      <c r="F242" s="6"/>
      <c r="G242" s="6"/>
    </row>
  </sheetData>
  <mergeCells count="25">
    <mergeCell ref="C228:E228"/>
    <mergeCell ref="A225:B225"/>
    <mergeCell ref="E224:G224"/>
    <mergeCell ref="C223:E223"/>
    <mergeCell ref="IS141:IT141"/>
    <mergeCell ref="E214:G214"/>
    <mergeCell ref="A215:B215"/>
    <mergeCell ref="C218:E218"/>
    <mergeCell ref="B12:B13"/>
    <mergeCell ref="A7:G7"/>
    <mergeCell ref="A8:G8"/>
    <mergeCell ref="A9:G9"/>
    <mergeCell ref="A10:G10"/>
    <mergeCell ref="F15:G15"/>
    <mergeCell ref="C213:E213"/>
    <mergeCell ref="IS102:IT102"/>
    <mergeCell ref="IS101:IT101"/>
    <mergeCell ref="IS140:IT140"/>
    <mergeCell ref="IS182:IT182"/>
    <mergeCell ref="IS183:IT183"/>
    <mergeCell ref="IS60:IT60"/>
    <mergeCell ref="F16:G16"/>
    <mergeCell ref="IS21:IT21"/>
    <mergeCell ref="IS20:IT20"/>
    <mergeCell ref="IS59:IT59"/>
  </mergeCells>
  <phoneticPr fontId="40" type="noConversion"/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  <rowBreaks count="1" manualBreakCount="1">
    <brk id="18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5"/>
  <sheetViews>
    <sheetView topLeftCell="A124" workbookViewId="0">
      <selection activeCell="F143" sqref="F143"/>
    </sheetView>
  </sheetViews>
  <sheetFormatPr defaultColWidth="11.42578125" defaultRowHeight="15"/>
  <cols>
    <col min="1" max="1" width="11.42578125" customWidth="1"/>
    <col min="2" max="2" width="38.140625" customWidth="1"/>
    <col min="3" max="3" width="20.7109375" customWidth="1"/>
    <col min="4" max="5" width="11.42578125" customWidth="1"/>
    <col min="6" max="6" width="12.5703125" customWidth="1"/>
    <col min="7" max="7" width="18.42578125" customWidth="1"/>
  </cols>
  <sheetData>
    <row r="1" spans="1:7">
      <c r="A1" s="85"/>
      <c r="B1" s="86" t="s">
        <v>98</v>
      </c>
      <c r="C1" s="86"/>
      <c r="D1" s="87"/>
      <c r="E1" s="88"/>
      <c r="F1" s="89"/>
      <c r="G1" s="90"/>
    </row>
    <row r="2" spans="1:7">
      <c r="A2" s="91"/>
      <c r="B2" s="92" t="s">
        <v>99</v>
      </c>
      <c r="C2" s="93" t="s">
        <v>100</v>
      </c>
      <c r="D2" s="94">
        <v>2</v>
      </c>
      <c r="E2" s="94">
        <v>700</v>
      </c>
      <c r="F2" s="95">
        <v>1400</v>
      </c>
      <c r="G2" s="94"/>
    </row>
    <row r="3" spans="1:7">
      <c r="A3" s="91"/>
      <c r="B3" s="92" t="s">
        <v>101</v>
      </c>
      <c r="C3" s="93" t="s">
        <v>25</v>
      </c>
      <c r="D3" s="94">
        <v>1</v>
      </c>
      <c r="E3" s="94">
        <v>2000</v>
      </c>
      <c r="F3" s="95">
        <v>2000</v>
      </c>
      <c r="G3" s="94"/>
    </row>
    <row r="4" spans="1:7" ht="15.75" thickBot="1">
      <c r="A4" s="91"/>
      <c r="B4" s="92" t="s">
        <v>102</v>
      </c>
      <c r="C4" s="93" t="s">
        <v>103</v>
      </c>
      <c r="D4" s="94">
        <v>1</v>
      </c>
      <c r="E4" s="94">
        <v>300</v>
      </c>
      <c r="F4" s="95">
        <v>300</v>
      </c>
      <c r="G4" s="94"/>
    </row>
    <row r="5" spans="1:7" ht="15.75" thickBot="1">
      <c r="A5" s="91"/>
      <c r="B5" s="92"/>
      <c r="C5" s="96"/>
      <c r="D5" s="94"/>
      <c r="E5" s="97" t="s">
        <v>104</v>
      </c>
      <c r="F5" s="98">
        <f>SUM(F2:F4)</f>
        <v>3700</v>
      </c>
    </row>
    <row r="7" spans="1:7">
      <c r="A7" s="85"/>
      <c r="B7" s="86" t="s">
        <v>105</v>
      </c>
      <c r="C7" s="86"/>
      <c r="D7" s="87"/>
      <c r="E7" s="88"/>
      <c r="F7" s="89"/>
      <c r="G7" s="90"/>
    </row>
    <row r="8" spans="1:7">
      <c r="B8" s="87" t="s">
        <v>106</v>
      </c>
      <c r="C8" s="99" t="s">
        <v>107</v>
      </c>
      <c r="D8" s="99">
        <v>1</v>
      </c>
      <c r="E8" s="99">
        <v>500</v>
      </c>
      <c r="F8" s="294">
        <v>500</v>
      </c>
    </row>
    <row r="9" spans="1:7">
      <c r="B9" s="87" t="s">
        <v>108</v>
      </c>
      <c r="C9" s="99" t="s">
        <v>107</v>
      </c>
      <c r="D9" s="99">
        <v>1</v>
      </c>
      <c r="E9" s="99">
        <v>950</v>
      </c>
      <c r="F9" s="294">
        <v>950</v>
      </c>
    </row>
    <row r="10" spans="1:7">
      <c r="A10" s="91"/>
      <c r="B10" s="92" t="s">
        <v>109</v>
      </c>
      <c r="C10" s="93" t="s">
        <v>25</v>
      </c>
      <c r="D10" s="93">
        <v>1</v>
      </c>
      <c r="E10" s="100">
        <v>500</v>
      </c>
      <c r="F10" s="95">
        <v>500</v>
      </c>
      <c r="G10" s="94"/>
    </row>
    <row r="11" spans="1:7">
      <c r="B11" s="87" t="s">
        <v>110</v>
      </c>
      <c r="C11" s="99" t="s">
        <v>25</v>
      </c>
      <c r="D11" s="99">
        <v>1</v>
      </c>
      <c r="E11" s="99">
        <v>700</v>
      </c>
      <c r="F11" s="294">
        <v>700</v>
      </c>
    </row>
    <row r="12" spans="1:7">
      <c r="B12" s="87" t="s">
        <v>111</v>
      </c>
      <c r="C12" s="99" t="s">
        <v>112</v>
      </c>
      <c r="D12" s="99">
        <v>8</v>
      </c>
      <c r="E12" s="99">
        <v>8.5</v>
      </c>
      <c r="F12" s="294">
        <v>68</v>
      </c>
    </row>
    <row r="13" spans="1:7">
      <c r="B13" s="87" t="s">
        <v>113</v>
      </c>
      <c r="C13" s="99" t="s">
        <v>112</v>
      </c>
      <c r="D13" s="99">
        <v>8</v>
      </c>
      <c r="E13" s="99">
        <v>5</v>
      </c>
      <c r="F13" s="294">
        <v>40</v>
      </c>
    </row>
    <row r="14" spans="1:7">
      <c r="B14" s="87" t="s">
        <v>114</v>
      </c>
      <c r="C14" s="99" t="s">
        <v>115</v>
      </c>
      <c r="D14" s="99">
        <v>0.5</v>
      </c>
      <c r="E14" s="99">
        <v>700</v>
      </c>
      <c r="F14" s="294">
        <v>350</v>
      </c>
    </row>
    <row r="15" spans="1:7">
      <c r="B15" s="87" t="s">
        <v>116</v>
      </c>
      <c r="C15" s="99" t="s">
        <v>115</v>
      </c>
      <c r="D15" s="99">
        <v>0.5</v>
      </c>
      <c r="E15" s="99">
        <v>550</v>
      </c>
      <c r="F15" s="294">
        <v>275</v>
      </c>
      <c r="G15" s="99"/>
    </row>
    <row r="16" spans="1:7">
      <c r="B16" s="87" t="s">
        <v>117</v>
      </c>
      <c r="C16" s="99" t="s">
        <v>115</v>
      </c>
      <c r="D16" s="99">
        <v>0.5</v>
      </c>
      <c r="E16" s="99">
        <v>650</v>
      </c>
      <c r="F16" s="294">
        <v>325</v>
      </c>
      <c r="G16" s="99"/>
    </row>
    <row r="17" spans="1:7">
      <c r="B17" s="87" t="s">
        <v>118</v>
      </c>
      <c r="C17" s="99" t="s">
        <v>115</v>
      </c>
      <c r="D17" s="99">
        <v>2</v>
      </c>
      <c r="E17" s="99">
        <v>350</v>
      </c>
      <c r="F17" s="294">
        <v>700</v>
      </c>
      <c r="G17" s="90"/>
    </row>
    <row r="18" spans="1:7">
      <c r="B18" s="87" t="s">
        <v>119</v>
      </c>
      <c r="C18" s="99" t="s">
        <v>25</v>
      </c>
      <c r="D18" s="99">
        <v>1</v>
      </c>
      <c r="E18" s="99">
        <v>12</v>
      </c>
      <c r="F18" s="294">
        <v>12</v>
      </c>
      <c r="G18" s="90"/>
    </row>
    <row r="19" spans="1:7" ht="15.75" thickBot="1">
      <c r="B19" s="87" t="s">
        <v>120</v>
      </c>
      <c r="C19" s="99" t="s">
        <v>121</v>
      </c>
      <c r="D19" s="99">
        <v>1</v>
      </c>
      <c r="E19" s="99">
        <v>80</v>
      </c>
      <c r="F19" s="294">
        <v>80</v>
      </c>
      <c r="G19" s="94"/>
    </row>
    <row r="20" spans="1:7" ht="15.75" thickBot="1">
      <c r="A20" s="91"/>
      <c r="B20" s="92"/>
      <c r="C20" s="96"/>
      <c r="D20" s="94"/>
      <c r="E20" s="101" t="s">
        <v>104</v>
      </c>
      <c r="F20" s="102">
        <f>SUM(F8:F19)</f>
        <v>4500</v>
      </c>
      <c r="G20" s="94"/>
    </row>
    <row r="22" spans="1:7">
      <c r="A22" s="85"/>
      <c r="B22" s="86" t="s">
        <v>122</v>
      </c>
      <c r="C22" s="86"/>
      <c r="D22" s="87"/>
      <c r="E22" s="88"/>
      <c r="F22" s="89"/>
      <c r="G22" s="90"/>
    </row>
    <row r="23" spans="1:7" ht="15.75" thickBot="1">
      <c r="A23" s="91"/>
      <c r="B23" s="92" t="s">
        <v>99</v>
      </c>
      <c r="C23" s="93" t="s">
        <v>100</v>
      </c>
      <c r="D23" s="94">
        <v>1</v>
      </c>
      <c r="E23" s="94">
        <v>500</v>
      </c>
      <c r="F23" s="103">
        <v>500</v>
      </c>
      <c r="G23" s="94"/>
    </row>
    <row r="24" spans="1:7" ht="15.75" thickBot="1">
      <c r="A24" s="91"/>
      <c r="B24" s="92"/>
      <c r="C24" s="96"/>
      <c r="D24" s="94"/>
      <c r="E24" s="97" t="s">
        <v>104</v>
      </c>
      <c r="F24" s="104">
        <v>500</v>
      </c>
      <c r="G24" s="94"/>
    </row>
    <row r="26" spans="1:7">
      <c r="A26" s="85"/>
      <c r="B26" s="86" t="s">
        <v>123</v>
      </c>
      <c r="C26" s="105"/>
      <c r="D26" s="106"/>
      <c r="E26" s="107"/>
      <c r="F26" s="106"/>
      <c r="G26" s="85"/>
    </row>
    <row r="27" spans="1:7">
      <c r="A27" s="91"/>
      <c r="B27" s="92" t="s">
        <v>124</v>
      </c>
      <c r="C27" s="93" t="s">
        <v>125</v>
      </c>
      <c r="D27" s="94">
        <v>1</v>
      </c>
      <c r="E27" s="94">
        <v>46.88</v>
      </c>
      <c r="F27" s="103">
        <v>46.88</v>
      </c>
      <c r="G27" s="94"/>
    </row>
    <row r="28" spans="1:7">
      <c r="A28" s="91"/>
      <c r="B28" s="92" t="s">
        <v>126</v>
      </c>
      <c r="C28" s="93" t="s">
        <v>127</v>
      </c>
      <c r="D28" s="94">
        <v>2</v>
      </c>
      <c r="E28" s="94">
        <v>105</v>
      </c>
      <c r="F28" s="103">
        <v>210</v>
      </c>
      <c r="G28" s="94"/>
    </row>
    <row r="29" spans="1:7">
      <c r="A29" s="91"/>
      <c r="B29" s="92" t="s">
        <v>128</v>
      </c>
      <c r="C29" s="93" t="s">
        <v>125</v>
      </c>
      <c r="D29" s="94">
        <v>2</v>
      </c>
      <c r="E29" s="94">
        <v>6.68</v>
      </c>
      <c r="F29" s="103">
        <v>13.36</v>
      </c>
      <c r="G29" s="94"/>
    </row>
    <row r="30" spans="1:7">
      <c r="A30" s="91"/>
      <c r="B30" s="92" t="s">
        <v>129</v>
      </c>
      <c r="C30" s="93" t="s">
        <v>130</v>
      </c>
      <c r="D30" s="94">
        <v>0.65</v>
      </c>
      <c r="E30" s="94">
        <v>321.66800000000001</v>
      </c>
      <c r="F30" s="103">
        <v>209.08</v>
      </c>
      <c r="G30" s="94"/>
    </row>
    <row r="31" spans="1:7">
      <c r="A31" s="91"/>
      <c r="B31" s="92" t="s">
        <v>131</v>
      </c>
      <c r="C31" s="93" t="s">
        <v>125</v>
      </c>
      <c r="D31" s="94">
        <v>2</v>
      </c>
      <c r="E31" s="94">
        <v>4.8899999999999997</v>
      </c>
      <c r="F31" s="103">
        <v>9.7799999999999994</v>
      </c>
      <c r="G31" s="94"/>
    </row>
    <row r="32" spans="1:7">
      <c r="A32" s="91"/>
      <c r="B32" s="92" t="s">
        <v>132</v>
      </c>
      <c r="C32" s="93" t="s">
        <v>125</v>
      </c>
      <c r="D32" s="94">
        <v>1</v>
      </c>
      <c r="E32" s="94">
        <v>50</v>
      </c>
      <c r="F32" s="103">
        <v>50</v>
      </c>
      <c r="G32" s="94"/>
    </row>
    <row r="33" spans="1:7">
      <c r="A33" s="91"/>
      <c r="B33" s="92" t="s">
        <v>133</v>
      </c>
      <c r="C33" s="93" t="s">
        <v>134</v>
      </c>
      <c r="D33" s="94">
        <v>0.02</v>
      </c>
      <c r="E33" s="94">
        <v>545</v>
      </c>
      <c r="F33" s="103">
        <v>10.9</v>
      </c>
      <c r="G33" s="94"/>
    </row>
    <row r="34" spans="1:7" ht="15.75" thickBot="1">
      <c r="A34" s="91"/>
      <c r="B34" s="92" t="s">
        <v>135</v>
      </c>
      <c r="C34" s="93" t="s">
        <v>136</v>
      </c>
      <c r="D34" s="94">
        <v>1</v>
      </c>
      <c r="E34" s="94">
        <v>550</v>
      </c>
      <c r="F34" s="103">
        <v>550</v>
      </c>
      <c r="G34" s="94"/>
    </row>
    <row r="35" spans="1:7" ht="15.75" thickBot="1">
      <c r="B35" s="108"/>
      <c r="C35" s="109"/>
      <c r="D35" s="106"/>
      <c r="E35" s="97" t="s">
        <v>104</v>
      </c>
      <c r="F35" s="110">
        <f>SUM(F27:F34)</f>
        <v>1100</v>
      </c>
    </row>
    <row r="37" spans="1:7">
      <c r="A37" s="111" t="s">
        <v>137</v>
      </c>
      <c r="B37" s="112"/>
      <c r="C37" s="113"/>
      <c r="D37" s="114"/>
      <c r="E37" s="115" t="s">
        <v>104</v>
      </c>
      <c r="F37" s="116">
        <f>SUM(F38:F61)</f>
        <v>11828.305</v>
      </c>
    </row>
    <row r="38" spans="1:7">
      <c r="A38" s="117" t="s">
        <v>138</v>
      </c>
      <c r="B38" s="117"/>
      <c r="C38" s="118" t="s">
        <v>121</v>
      </c>
      <c r="D38" s="119">
        <v>0.17</v>
      </c>
      <c r="E38" s="119">
        <v>1051.27</v>
      </c>
      <c r="F38" s="120">
        <f t="shared" ref="F38:F57" si="0">D38*E38</f>
        <v>178.7159</v>
      </c>
    </row>
    <row r="39" spans="1:7">
      <c r="A39" s="117" t="s">
        <v>139</v>
      </c>
      <c r="B39" s="117"/>
      <c r="C39" s="118" t="s">
        <v>112</v>
      </c>
      <c r="D39" s="119">
        <v>1</v>
      </c>
      <c r="E39" s="119">
        <v>172.04</v>
      </c>
      <c r="F39" s="120">
        <f t="shared" si="0"/>
        <v>172.04</v>
      </c>
    </row>
    <row r="40" spans="1:7">
      <c r="A40" s="117" t="s">
        <v>140</v>
      </c>
      <c r="B40" s="117"/>
      <c r="C40" s="118" t="s">
        <v>112</v>
      </c>
      <c r="D40" s="119">
        <v>1</v>
      </c>
      <c r="E40" s="119">
        <v>66.91</v>
      </c>
      <c r="F40" s="120">
        <f t="shared" si="0"/>
        <v>66.91</v>
      </c>
    </row>
    <row r="41" spans="1:7">
      <c r="A41" s="117" t="s">
        <v>141</v>
      </c>
      <c r="B41" s="117"/>
      <c r="C41" s="118" t="s">
        <v>112</v>
      </c>
      <c r="D41" s="119">
        <v>1</v>
      </c>
      <c r="E41" s="119">
        <v>89.21</v>
      </c>
      <c r="F41" s="120">
        <f t="shared" si="0"/>
        <v>89.21</v>
      </c>
    </row>
    <row r="42" spans="1:7">
      <c r="A42" s="117" t="s">
        <v>142</v>
      </c>
      <c r="B42" s="117"/>
      <c r="C42" s="118" t="s">
        <v>143</v>
      </c>
      <c r="D42" s="119">
        <v>0.35</v>
      </c>
      <c r="E42" s="119">
        <v>57.02</v>
      </c>
      <c r="F42" s="120">
        <f t="shared" si="0"/>
        <v>19.957000000000001</v>
      </c>
    </row>
    <row r="43" spans="1:7">
      <c r="A43" s="117" t="s">
        <v>144</v>
      </c>
      <c r="B43" s="117"/>
      <c r="C43" s="118" t="s">
        <v>112</v>
      </c>
      <c r="D43" s="119">
        <v>1</v>
      </c>
      <c r="E43" s="119">
        <v>30.68</v>
      </c>
      <c r="F43" s="120">
        <f t="shared" si="0"/>
        <v>30.68</v>
      </c>
    </row>
    <row r="44" spans="1:7">
      <c r="A44" s="117" t="s">
        <v>145</v>
      </c>
      <c r="B44" s="117"/>
      <c r="C44" s="118" t="s">
        <v>121</v>
      </c>
      <c r="D44" s="119">
        <v>0.17</v>
      </c>
      <c r="E44" s="119">
        <v>484.89</v>
      </c>
      <c r="F44" s="120">
        <f t="shared" si="0"/>
        <v>82.431300000000007</v>
      </c>
    </row>
    <row r="45" spans="1:7">
      <c r="A45" s="117" t="s">
        <v>146</v>
      </c>
      <c r="B45" s="117"/>
      <c r="C45" s="118" t="s">
        <v>112</v>
      </c>
      <c r="D45" s="119">
        <v>2</v>
      </c>
      <c r="E45" s="119">
        <v>25.96</v>
      </c>
      <c r="F45" s="120">
        <f t="shared" si="0"/>
        <v>51.92</v>
      </c>
    </row>
    <row r="46" spans="1:7">
      <c r="A46" s="117" t="s">
        <v>147</v>
      </c>
      <c r="B46" s="117"/>
      <c r="C46" s="118" t="s">
        <v>112</v>
      </c>
      <c r="D46" s="119">
        <v>1</v>
      </c>
      <c r="E46" s="119">
        <v>20</v>
      </c>
      <c r="F46" s="120">
        <f t="shared" si="0"/>
        <v>20</v>
      </c>
    </row>
    <row r="47" spans="1:7">
      <c r="A47" s="117" t="s">
        <v>148</v>
      </c>
      <c r="B47" s="117"/>
      <c r="C47" s="118" t="s">
        <v>149</v>
      </c>
      <c r="D47" s="119">
        <v>0.02</v>
      </c>
      <c r="E47" s="119">
        <v>729.24</v>
      </c>
      <c r="F47" s="120">
        <f t="shared" si="0"/>
        <v>14.584800000000001</v>
      </c>
    </row>
    <row r="48" spans="1:7">
      <c r="A48" s="117" t="s">
        <v>150</v>
      </c>
      <c r="B48" s="117"/>
      <c r="C48" s="118" t="s">
        <v>112</v>
      </c>
      <c r="D48" s="119">
        <v>1</v>
      </c>
      <c r="E48" s="119">
        <v>6995</v>
      </c>
      <c r="F48" s="120">
        <f t="shared" si="0"/>
        <v>6995</v>
      </c>
    </row>
    <row r="49" spans="1:6">
      <c r="A49" s="117" t="s">
        <v>151</v>
      </c>
      <c r="B49" s="117"/>
      <c r="C49" s="118" t="s">
        <v>112</v>
      </c>
      <c r="D49" s="119">
        <v>1</v>
      </c>
      <c r="E49" s="119">
        <v>36</v>
      </c>
      <c r="F49" s="120">
        <f t="shared" si="0"/>
        <v>36</v>
      </c>
    </row>
    <row r="50" spans="1:6">
      <c r="A50" s="117" t="s">
        <v>152</v>
      </c>
      <c r="B50" s="117"/>
      <c r="C50" s="118" t="s">
        <v>153</v>
      </c>
      <c r="D50" s="119">
        <v>1</v>
      </c>
      <c r="E50" s="119">
        <v>16.73</v>
      </c>
      <c r="F50" s="120">
        <f t="shared" si="0"/>
        <v>16.73</v>
      </c>
    </row>
    <row r="51" spans="1:6">
      <c r="A51" s="117" t="s">
        <v>154</v>
      </c>
      <c r="B51" s="117"/>
      <c r="C51" s="118" t="s">
        <v>112</v>
      </c>
      <c r="D51" s="119">
        <v>1</v>
      </c>
      <c r="E51" s="119">
        <v>66.38</v>
      </c>
      <c r="F51" s="120">
        <f t="shared" si="0"/>
        <v>66.38</v>
      </c>
    </row>
    <row r="52" spans="1:6">
      <c r="A52" s="117" t="s">
        <v>155</v>
      </c>
      <c r="B52" s="117"/>
      <c r="C52" s="118" t="s">
        <v>156</v>
      </c>
      <c r="D52" s="119">
        <v>0.04</v>
      </c>
      <c r="E52" s="119">
        <v>672.6</v>
      </c>
      <c r="F52" s="120">
        <f t="shared" si="0"/>
        <v>26.904</v>
      </c>
    </row>
    <row r="53" spans="1:6">
      <c r="A53" s="117" t="s">
        <v>157</v>
      </c>
      <c r="B53" s="117"/>
      <c r="C53" s="118" t="s">
        <v>112</v>
      </c>
      <c r="D53" s="119">
        <v>1</v>
      </c>
      <c r="E53" s="119">
        <v>165.67</v>
      </c>
      <c r="F53" s="120">
        <f t="shared" si="0"/>
        <v>165.67</v>
      </c>
    </row>
    <row r="54" spans="1:6">
      <c r="A54" s="117" t="s">
        <v>158</v>
      </c>
      <c r="B54" s="117"/>
      <c r="C54" s="118" t="s">
        <v>112</v>
      </c>
      <c r="D54" s="119">
        <v>1</v>
      </c>
      <c r="E54" s="119">
        <v>10.62</v>
      </c>
      <c r="F54" s="120">
        <f t="shared" si="0"/>
        <v>10.62</v>
      </c>
    </row>
    <row r="55" spans="1:6">
      <c r="A55" s="117" t="s">
        <v>159</v>
      </c>
      <c r="B55" s="117"/>
      <c r="C55" s="118" t="s">
        <v>112</v>
      </c>
      <c r="D55" s="119">
        <v>1</v>
      </c>
      <c r="E55" s="119">
        <v>10.07</v>
      </c>
      <c r="F55" s="120">
        <f t="shared" si="0"/>
        <v>10.07</v>
      </c>
    </row>
    <row r="56" spans="1:6">
      <c r="A56" s="117" t="s">
        <v>160</v>
      </c>
      <c r="B56" s="117"/>
      <c r="C56" s="118" t="s">
        <v>112</v>
      </c>
      <c r="D56" s="119">
        <v>1</v>
      </c>
      <c r="E56" s="119">
        <v>215.06</v>
      </c>
      <c r="F56" s="120">
        <f t="shared" si="0"/>
        <v>215.06</v>
      </c>
    </row>
    <row r="57" spans="1:6">
      <c r="A57" s="117" t="s">
        <v>161</v>
      </c>
      <c r="B57" s="117"/>
      <c r="C57" s="118" t="s">
        <v>162</v>
      </c>
      <c r="D57" s="119">
        <v>0.7</v>
      </c>
      <c r="E57" s="119">
        <v>8.9600000000000009</v>
      </c>
      <c r="F57" s="120">
        <f t="shared" si="0"/>
        <v>6.2720000000000002</v>
      </c>
    </row>
    <row r="58" spans="1:6">
      <c r="A58" s="117" t="s">
        <v>163</v>
      </c>
      <c r="B58" s="117"/>
      <c r="C58" s="118" t="s">
        <v>164</v>
      </c>
      <c r="D58" s="119">
        <v>0.12</v>
      </c>
      <c r="E58" s="119">
        <v>572.64</v>
      </c>
      <c r="F58" s="120">
        <v>68.72</v>
      </c>
    </row>
    <row r="59" spans="1:6">
      <c r="A59" s="117" t="s">
        <v>165</v>
      </c>
      <c r="B59" s="117"/>
      <c r="C59" s="118" t="s">
        <v>112</v>
      </c>
      <c r="D59" s="119">
        <v>1</v>
      </c>
      <c r="E59" s="119">
        <v>1204.8499999999999</v>
      </c>
      <c r="F59" s="120">
        <f>D59*E59</f>
        <v>1204.8499999999999</v>
      </c>
    </row>
    <row r="60" spans="1:6">
      <c r="A60" s="117" t="s">
        <v>166</v>
      </c>
      <c r="B60" s="117"/>
      <c r="C60" s="118" t="s">
        <v>112</v>
      </c>
      <c r="D60" s="119">
        <v>1</v>
      </c>
      <c r="E60" s="119">
        <v>1206.06</v>
      </c>
      <c r="F60" s="120">
        <f>D60*E60</f>
        <v>1206.06</v>
      </c>
    </row>
    <row r="61" spans="1:6">
      <c r="A61" s="117" t="s">
        <v>167</v>
      </c>
      <c r="B61" s="117"/>
      <c r="C61" s="118" t="s">
        <v>112</v>
      </c>
      <c r="D61" s="119">
        <v>1</v>
      </c>
      <c r="E61" s="119">
        <v>1073.52</v>
      </c>
      <c r="F61" s="120">
        <f>D61*E61</f>
        <v>1073.52</v>
      </c>
    </row>
    <row r="63" spans="1:6">
      <c r="A63" s="111" t="s">
        <v>168</v>
      </c>
      <c r="B63" s="112"/>
      <c r="C63" s="112"/>
      <c r="D63" s="112"/>
      <c r="E63" s="115" t="s">
        <v>104</v>
      </c>
      <c r="F63" s="116">
        <v>11062.5</v>
      </c>
    </row>
    <row r="64" spans="1:6">
      <c r="A64" s="117" t="s">
        <v>169</v>
      </c>
      <c r="B64" s="117"/>
      <c r="C64" s="118" t="s">
        <v>121</v>
      </c>
      <c r="D64" s="119">
        <v>0.33</v>
      </c>
      <c r="E64" s="119">
        <v>299.93</v>
      </c>
      <c r="F64" s="120">
        <f>D64*E64</f>
        <v>98.976900000000001</v>
      </c>
    </row>
    <row r="65" spans="1:6">
      <c r="A65" s="117" t="s">
        <v>170</v>
      </c>
      <c r="B65" s="117"/>
      <c r="C65" s="118" t="s">
        <v>112</v>
      </c>
      <c r="D65" s="119">
        <v>1</v>
      </c>
      <c r="E65" s="119">
        <v>61.66</v>
      </c>
      <c r="F65" s="120">
        <f>D65*E65</f>
        <v>61.66</v>
      </c>
    </row>
    <row r="66" spans="1:6">
      <c r="A66" s="117" t="s">
        <v>171</v>
      </c>
      <c r="B66" s="117"/>
      <c r="C66" s="118" t="s">
        <v>112</v>
      </c>
      <c r="D66" s="119">
        <v>1</v>
      </c>
      <c r="E66" s="119">
        <v>16.100000000000001</v>
      </c>
      <c r="F66" s="120">
        <f t="shared" ref="F66:F88" si="1">D66*E66</f>
        <v>16.100000000000001</v>
      </c>
    </row>
    <row r="67" spans="1:6">
      <c r="A67" s="117" t="s">
        <v>172</v>
      </c>
      <c r="B67" s="117"/>
      <c r="C67" s="118" t="s">
        <v>112</v>
      </c>
      <c r="D67" s="119">
        <v>2</v>
      </c>
      <c r="E67" s="119">
        <v>17.7</v>
      </c>
      <c r="F67" s="120">
        <f t="shared" si="1"/>
        <v>35.4</v>
      </c>
    </row>
    <row r="68" spans="1:6">
      <c r="A68" s="117" t="s">
        <v>142</v>
      </c>
      <c r="B68" s="117"/>
      <c r="C68" s="118" t="s">
        <v>143</v>
      </c>
      <c r="D68" s="119">
        <v>0.24</v>
      </c>
      <c r="E68" s="119">
        <v>57.02</v>
      </c>
      <c r="F68" s="120">
        <f t="shared" si="1"/>
        <v>13.684800000000001</v>
      </c>
    </row>
    <row r="69" spans="1:6">
      <c r="A69" s="117" t="s">
        <v>144</v>
      </c>
      <c r="B69" s="117"/>
      <c r="C69" s="118" t="s">
        <v>112</v>
      </c>
      <c r="D69" s="119">
        <v>2</v>
      </c>
      <c r="E69" s="119">
        <v>30.68</v>
      </c>
      <c r="F69" s="120">
        <f t="shared" si="1"/>
        <v>61.36</v>
      </c>
    </row>
    <row r="70" spans="1:6">
      <c r="A70" s="117" t="s">
        <v>145</v>
      </c>
      <c r="B70" s="117"/>
      <c r="C70" s="118" t="s">
        <v>121</v>
      </c>
      <c r="D70" s="119">
        <v>0.47</v>
      </c>
      <c r="E70" s="119">
        <v>484.89</v>
      </c>
      <c r="F70" s="120">
        <f t="shared" si="1"/>
        <v>227.89829999999998</v>
      </c>
    </row>
    <row r="71" spans="1:6">
      <c r="A71" s="117" t="s">
        <v>146</v>
      </c>
      <c r="B71" s="117"/>
      <c r="C71" s="118" t="s">
        <v>112</v>
      </c>
      <c r="D71" s="119">
        <v>4</v>
      </c>
      <c r="E71" s="119">
        <v>25.96</v>
      </c>
      <c r="F71" s="120">
        <f t="shared" si="1"/>
        <v>103.84</v>
      </c>
    </row>
    <row r="72" spans="1:6">
      <c r="A72" s="117" t="s">
        <v>147</v>
      </c>
      <c r="B72" s="117"/>
      <c r="C72" s="118" t="s">
        <v>112</v>
      </c>
      <c r="D72" s="119">
        <v>2</v>
      </c>
      <c r="E72" s="119">
        <v>20</v>
      </c>
      <c r="F72" s="120">
        <f t="shared" si="1"/>
        <v>40</v>
      </c>
    </row>
    <row r="73" spans="1:6">
      <c r="A73" s="117" t="s">
        <v>148</v>
      </c>
      <c r="B73" s="117"/>
      <c r="C73" s="118" t="s">
        <v>149</v>
      </c>
      <c r="D73" s="119">
        <v>0.05</v>
      </c>
      <c r="E73" s="119">
        <v>729.24</v>
      </c>
      <c r="F73" s="120">
        <f t="shared" si="1"/>
        <v>36.462000000000003</v>
      </c>
    </row>
    <row r="74" spans="1:6">
      <c r="A74" s="117" t="s">
        <v>173</v>
      </c>
      <c r="B74" s="117"/>
      <c r="C74" s="118" t="s">
        <v>112</v>
      </c>
      <c r="D74" s="119">
        <v>1</v>
      </c>
      <c r="E74" s="119">
        <v>2465</v>
      </c>
      <c r="F74" s="120">
        <f t="shared" si="1"/>
        <v>2465</v>
      </c>
    </row>
    <row r="75" spans="1:6">
      <c r="A75" s="117" t="s">
        <v>174</v>
      </c>
      <c r="B75" s="117"/>
      <c r="C75" s="118" t="s">
        <v>112</v>
      </c>
      <c r="D75" s="119">
        <v>1</v>
      </c>
      <c r="E75" s="119">
        <v>2564.9899999999998</v>
      </c>
      <c r="F75" s="120">
        <f t="shared" si="1"/>
        <v>2564.9899999999998</v>
      </c>
    </row>
    <row r="76" spans="1:6">
      <c r="A76" s="117" t="s">
        <v>175</v>
      </c>
      <c r="B76" s="117"/>
      <c r="C76" s="118" t="s">
        <v>112</v>
      </c>
      <c r="D76" s="119">
        <v>1</v>
      </c>
      <c r="E76" s="119">
        <v>262.85000000000002</v>
      </c>
      <c r="F76" s="120">
        <f t="shared" si="1"/>
        <v>262.85000000000002</v>
      </c>
    </row>
    <row r="77" spans="1:6">
      <c r="A77" s="117" t="s">
        <v>176</v>
      </c>
      <c r="B77" s="117"/>
      <c r="C77" s="118" t="s">
        <v>112</v>
      </c>
      <c r="D77" s="119">
        <v>1</v>
      </c>
      <c r="E77" s="119">
        <v>192.6</v>
      </c>
      <c r="F77" s="120">
        <f t="shared" si="1"/>
        <v>192.6</v>
      </c>
    </row>
    <row r="78" spans="1:6">
      <c r="A78" s="117" t="s">
        <v>155</v>
      </c>
      <c r="B78" s="117"/>
      <c r="C78" s="118" t="s">
        <v>156</v>
      </c>
      <c r="D78" s="119">
        <v>0.03</v>
      </c>
      <c r="E78" s="119">
        <v>672.6</v>
      </c>
      <c r="F78" s="120">
        <f t="shared" si="1"/>
        <v>20.178000000000001</v>
      </c>
    </row>
    <row r="79" spans="1:6">
      <c r="A79" s="117" t="s">
        <v>157</v>
      </c>
      <c r="B79" s="117"/>
      <c r="C79" s="118" t="s">
        <v>112</v>
      </c>
      <c r="D79" s="119">
        <v>2</v>
      </c>
      <c r="E79" s="119">
        <v>165.67</v>
      </c>
      <c r="F79" s="120">
        <f t="shared" si="1"/>
        <v>331.34</v>
      </c>
    </row>
    <row r="80" spans="1:6">
      <c r="A80" s="117" t="s">
        <v>158</v>
      </c>
      <c r="B80" s="117"/>
      <c r="C80" s="118" t="s">
        <v>112</v>
      </c>
      <c r="D80" s="119">
        <v>2</v>
      </c>
      <c r="E80" s="119">
        <v>10.62</v>
      </c>
      <c r="F80" s="120">
        <f t="shared" si="1"/>
        <v>21.24</v>
      </c>
    </row>
    <row r="81" spans="1:6">
      <c r="A81" s="117" t="s">
        <v>159</v>
      </c>
      <c r="B81" s="117"/>
      <c r="C81" s="118" t="s">
        <v>112</v>
      </c>
      <c r="D81" s="119">
        <v>2</v>
      </c>
      <c r="E81" s="119">
        <v>10.07</v>
      </c>
      <c r="F81" s="120">
        <f t="shared" si="1"/>
        <v>20.14</v>
      </c>
    </row>
    <row r="82" spans="1:6">
      <c r="A82" s="117" t="s">
        <v>160</v>
      </c>
      <c r="B82" s="117"/>
      <c r="C82" s="118" t="s">
        <v>112</v>
      </c>
      <c r="D82" s="119">
        <v>2</v>
      </c>
      <c r="E82" s="119">
        <v>202.5</v>
      </c>
      <c r="F82" s="120">
        <f t="shared" si="1"/>
        <v>405</v>
      </c>
    </row>
    <row r="83" spans="1:6">
      <c r="A83" s="117" t="s">
        <v>161</v>
      </c>
      <c r="B83" s="117"/>
      <c r="C83" s="118" t="s">
        <v>162</v>
      </c>
      <c r="D83" s="119">
        <v>1.4</v>
      </c>
      <c r="E83" s="119">
        <v>8.9600000000000009</v>
      </c>
      <c r="F83" s="120">
        <f t="shared" si="1"/>
        <v>12.544</v>
      </c>
    </row>
    <row r="84" spans="1:6">
      <c r="A84" s="117" t="s">
        <v>177</v>
      </c>
      <c r="B84" s="117"/>
      <c r="C84" s="118" t="s">
        <v>112</v>
      </c>
      <c r="D84" s="119">
        <v>0.25</v>
      </c>
      <c r="E84" s="119">
        <v>200.6</v>
      </c>
      <c r="F84" s="120">
        <f t="shared" si="1"/>
        <v>50.15</v>
      </c>
    </row>
    <row r="85" spans="1:6">
      <c r="A85" s="117" t="s">
        <v>163</v>
      </c>
      <c r="B85" s="117"/>
      <c r="C85" s="118" t="s">
        <v>164</v>
      </c>
      <c r="D85" s="119">
        <v>0.25</v>
      </c>
      <c r="E85" s="119">
        <v>572.64</v>
      </c>
      <c r="F85" s="120">
        <f t="shared" si="1"/>
        <v>143.16</v>
      </c>
    </row>
    <row r="86" spans="1:6">
      <c r="A86" s="117" t="s">
        <v>178</v>
      </c>
      <c r="B86" s="117"/>
      <c r="C86" s="118" t="s">
        <v>112</v>
      </c>
      <c r="D86" s="119">
        <v>1</v>
      </c>
      <c r="E86" s="119">
        <v>935.66</v>
      </c>
      <c r="F86" s="120">
        <f t="shared" si="1"/>
        <v>935.66</v>
      </c>
    </row>
    <row r="87" spans="1:6">
      <c r="A87" s="117" t="s">
        <v>166</v>
      </c>
      <c r="B87" s="117"/>
      <c r="C87" s="118" t="s">
        <v>112</v>
      </c>
      <c r="D87" s="119">
        <v>2</v>
      </c>
      <c r="E87" s="119">
        <v>936.33</v>
      </c>
      <c r="F87" s="120">
        <f t="shared" si="1"/>
        <v>1872.66</v>
      </c>
    </row>
    <row r="88" spans="1:6">
      <c r="A88" s="117" t="s">
        <v>179</v>
      </c>
      <c r="B88" s="117"/>
      <c r="C88" s="118" t="s">
        <v>112</v>
      </c>
      <c r="D88" s="119">
        <v>1</v>
      </c>
      <c r="E88" s="119">
        <v>1069.6099999999999</v>
      </c>
      <c r="F88" s="120">
        <f t="shared" si="1"/>
        <v>1069.6099999999999</v>
      </c>
    </row>
    <row r="90" spans="1:6">
      <c r="A90" s="121" t="s">
        <v>180</v>
      </c>
      <c r="B90" s="122"/>
      <c r="C90" s="122"/>
      <c r="D90" s="122"/>
      <c r="E90" s="115" t="s">
        <v>104</v>
      </c>
      <c r="F90" s="116">
        <v>13470.21</v>
      </c>
    </row>
    <row r="91" spans="1:6">
      <c r="A91" s="117" t="s">
        <v>169</v>
      </c>
      <c r="B91" s="117"/>
      <c r="C91" s="118" t="s">
        <v>121</v>
      </c>
      <c r="D91" s="119">
        <v>0.33</v>
      </c>
      <c r="E91" s="119">
        <v>299.93</v>
      </c>
      <c r="F91" s="119">
        <v>98.98</v>
      </c>
    </row>
    <row r="92" spans="1:6">
      <c r="A92" s="117" t="s">
        <v>170</v>
      </c>
      <c r="B92" s="117"/>
      <c r="C92" s="118" t="s">
        <v>112</v>
      </c>
      <c r="D92" s="119">
        <v>1</v>
      </c>
      <c r="E92" s="119">
        <v>61.66</v>
      </c>
      <c r="F92" s="119">
        <v>61.66</v>
      </c>
    </row>
    <row r="93" spans="1:6">
      <c r="A93" s="117" t="s">
        <v>171</v>
      </c>
      <c r="B93" s="117"/>
      <c r="C93" s="118" t="s">
        <v>112</v>
      </c>
      <c r="D93" s="119">
        <v>1</v>
      </c>
      <c r="E93" s="119">
        <v>16.100000000000001</v>
      </c>
      <c r="F93" s="119">
        <v>16.100000000000001</v>
      </c>
    </row>
    <row r="94" spans="1:6">
      <c r="A94" s="117" t="s">
        <v>172</v>
      </c>
      <c r="B94" s="117"/>
      <c r="C94" s="118" t="s">
        <v>112</v>
      </c>
      <c r="D94" s="119">
        <v>2</v>
      </c>
      <c r="E94" s="119">
        <v>17.7</v>
      </c>
      <c r="F94" s="119">
        <v>35.4</v>
      </c>
    </row>
    <row r="95" spans="1:6">
      <c r="A95" s="117" t="s">
        <v>142</v>
      </c>
      <c r="B95" s="117"/>
      <c r="C95" s="118" t="s">
        <v>143</v>
      </c>
      <c r="D95" s="119">
        <v>0.24</v>
      </c>
      <c r="E95" s="119">
        <v>57.02</v>
      </c>
      <c r="F95" s="119">
        <v>13.68</v>
      </c>
    </row>
    <row r="96" spans="1:6">
      <c r="A96" s="117" t="s">
        <v>144</v>
      </c>
      <c r="B96" s="117"/>
      <c r="C96" s="118" t="s">
        <v>112</v>
      </c>
      <c r="D96" s="119">
        <v>1</v>
      </c>
      <c r="E96" s="119">
        <v>30.68</v>
      </c>
      <c r="F96" s="119">
        <v>30.68</v>
      </c>
    </row>
    <row r="97" spans="1:7">
      <c r="A97" s="117" t="s">
        <v>145</v>
      </c>
      <c r="B97" s="117"/>
      <c r="C97" s="118" t="s">
        <v>121</v>
      </c>
      <c r="D97" s="119">
        <v>0.24</v>
      </c>
      <c r="E97" s="119">
        <v>484.89</v>
      </c>
      <c r="F97" s="119">
        <v>116.37</v>
      </c>
    </row>
    <row r="98" spans="1:7">
      <c r="A98" s="117" t="s">
        <v>146</v>
      </c>
      <c r="B98" s="117"/>
      <c r="C98" s="118" t="s">
        <v>112</v>
      </c>
      <c r="D98" s="119">
        <v>2</v>
      </c>
      <c r="E98" s="119">
        <v>25.96</v>
      </c>
      <c r="F98" s="119">
        <v>51.92</v>
      </c>
    </row>
    <row r="99" spans="1:7">
      <c r="A99" s="117" t="s">
        <v>147</v>
      </c>
      <c r="B99" s="117"/>
      <c r="C99" s="118" t="s">
        <v>112</v>
      </c>
      <c r="D99" s="119">
        <v>1</v>
      </c>
      <c r="E99" s="119">
        <v>20</v>
      </c>
      <c r="F99" s="119">
        <v>20</v>
      </c>
    </row>
    <row r="100" spans="1:7">
      <c r="A100" s="117" t="s">
        <v>148</v>
      </c>
      <c r="B100" s="117"/>
      <c r="C100" s="118" t="s">
        <v>149</v>
      </c>
      <c r="D100" s="119">
        <v>0.02</v>
      </c>
      <c r="E100" s="119">
        <v>729.24</v>
      </c>
      <c r="F100" s="119">
        <v>14.58</v>
      </c>
    </row>
    <row r="101" spans="1:7">
      <c r="A101" s="117" t="s">
        <v>181</v>
      </c>
      <c r="B101" s="117"/>
      <c r="C101" s="118" t="s">
        <v>112</v>
      </c>
      <c r="D101" s="119">
        <v>1</v>
      </c>
      <c r="E101" s="119">
        <v>8995</v>
      </c>
      <c r="F101" s="119">
        <v>8995</v>
      </c>
    </row>
    <row r="102" spans="1:7">
      <c r="A102" s="117" t="s">
        <v>182</v>
      </c>
      <c r="B102" s="117"/>
      <c r="C102" s="118" t="s">
        <v>112</v>
      </c>
      <c r="D102" s="119">
        <v>1</v>
      </c>
      <c r="E102" s="119">
        <v>565.16999999999996</v>
      </c>
      <c r="F102" s="119">
        <v>565.16999999999996</v>
      </c>
    </row>
    <row r="103" spans="1:7">
      <c r="A103" s="117" t="s">
        <v>158</v>
      </c>
      <c r="B103" s="117"/>
      <c r="C103" s="118" t="s">
        <v>112</v>
      </c>
      <c r="D103" s="119">
        <v>1</v>
      </c>
      <c r="E103" s="119">
        <v>10.62</v>
      </c>
      <c r="F103" s="119">
        <v>10.62</v>
      </c>
    </row>
    <row r="104" spans="1:7">
      <c r="A104" s="117" t="s">
        <v>159</v>
      </c>
      <c r="B104" s="117"/>
      <c r="C104" s="118" t="s">
        <v>112</v>
      </c>
      <c r="D104" s="119">
        <v>1</v>
      </c>
      <c r="E104" s="119">
        <v>10.07</v>
      </c>
      <c r="F104" s="119">
        <v>10.07</v>
      </c>
    </row>
    <row r="105" spans="1:7">
      <c r="A105" s="117" t="s">
        <v>160</v>
      </c>
      <c r="B105" s="117"/>
      <c r="C105" s="118" t="s">
        <v>112</v>
      </c>
      <c r="D105" s="119">
        <v>1</v>
      </c>
      <c r="E105" s="119">
        <v>202.5</v>
      </c>
      <c r="F105" s="119">
        <v>202.5</v>
      </c>
    </row>
    <row r="106" spans="1:7">
      <c r="A106" s="117" t="s">
        <v>161</v>
      </c>
      <c r="B106" s="117"/>
      <c r="C106" s="118" t="s">
        <v>162</v>
      </c>
      <c r="D106" s="119">
        <v>0.7</v>
      </c>
      <c r="E106" s="119">
        <v>8.9600000000000009</v>
      </c>
      <c r="F106" s="119">
        <v>6.27</v>
      </c>
    </row>
    <row r="107" spans="1:7">
      <c r="A107" s="117" t="s">
        <v>163</v>
      </c>
      <c r="B107" s="117"/>
      <c r="C107" s="118" t="s">
        <v>164</v>
      </c>
      <c r="D107" s="119">
        <v>0.25</v>
      </c>
      <c r="E107" s="119">
        <v>572.64</v>
      </c>
      <c r="F107" s="119">
        <v>143.16</v>
      </c>
    </row>
    <row r="108" spans="1:7">
      <c r="A108" s="117" t="s">
        <v>178</v>
      </c>
      <c r="B108" s="117"/>
      <c r="C108" s="118" t="s">
        <v>112</v>
      </c>
      <c r="D108" s="119">
        <v>1</v>
      </c>
      <c r="E108" s="119">
        <v>935.66</v>
      </c>
      <c r="F108" s="119">
        <v>935.66</v>
      </c>
    </row>
    <row r="109" spans="1:7">
      <c r="A109" s="117" t="s">
        <v>166</v>
      </c>
      <c r="B109" s="117"/>
      <c r="C109" s="118" t="s">
        <v>112</v>
      </c>
      <c r="D109" s="119">
        <v>1</v>
      </c>
      <c r="E109" s="119">
        <v>936.33</v>
      </c>
      <c r="F109" s="119">
        <v>936.33</v>
      </c>
    </row>
    <row r="110" spans="1:7">
      <c r="A110" s="117" t="s">
        <v>183</v>
      </c>
      <c r="B110" s="117"/>
      <c r="C110" s="118" t="s">
        <v>112</v>
      </c>
      <c r="D110" s="119">
        <v>1</v>
      </c>
      <c r="E110" s="119">
        <v>1206.06</v>
      </c>
      <c r="F110" s="119">
        <v>1206.06</v>
      </c>
    </row>
    <row r="112" spans="1:7">
      <c r="A112" s="85"/>
      <c r="B112" s="86" t="s">
        <v>184</v>
      </c>
      <c r="C112" s="86"/>
      <c r="D112" s="87"/>
      <c r="E112" s="88"/>
      <c r="F112" s="89"/>
      <c r="G112" s="90"/>
    </row>
    <row r="113" spans="1:7">
      <c r="A113" s="91"/>
      <c r="B113" s="92" t="s">
        <v>185</v>
      </c>
      <c r="C113" s="123" t="s">
        <v>164</v>
      </c>
      <c r="D113" s="94">
        <v>800</v>
      </c>
      <c r="E113" s="124">
        <v>2.5000000000000001E-2</v>
      </c>
      <c r="F113" s="125">
        <f>D113*E113</f>
        <v>20</v>
      </c>
      <c r="G113" s="125"/>
    </row>
    <row r="114" spans="1:7" ht="15.75" thickBot="1">
      <c r="A114" s="91"/>
      <c r="B114" s="126" t="s">
        <v>102</v>
      </c>
      <c r="C114" s="93" t="s">
        <v>103</v>
      </c>
      <c r="D114" s="94">
        <v>1</v>
      </c>
      <c r="E114" s="94">
        <v>5</v>
      </c>
      <c r="F114" s="125">
        <v>10</v>
      </c>
      <c r="G114" s="125"/>
    </row>
    <row r="115" spans="1:7" ht="15.75" thickBot="1">
      <c r="A115" s="91"/>
      <c r="B115" s="92"/>
      <c r="C115" s="96"/>
      <c r="D115" s="94"/>
      <c r="E115" s="97" t="s">
        <v>186</v>
      </c>
      <c r="F115" s="98">
        <f>ROUND(SUM(F113:F114),2)</f>
        <v>30</v>
      </c>
      <c r="G115" s="94"/>
    </row>
    <row r="116" spans="1:7">
      <c r="G116" s="94"/>
    </row>
    <row r="117" spans="1:7">
      <c r="A117" s="85"/>
      <c r="B117" s="86" t="s">
        <v>187</v>
      </c>
      <c r="C117" s="86"/>
      <c r="D117" s="87"/>
      <c r="E117" s="88"/>
      <c r="F117" s="89"/>
      <c r="G117" s="90"/>
    </row>
    <row r="118" spans="1:7">
      <c r="A118" s="91"/>
      <c r="B118" s="92" t="s">
        <v>188</v>
      </c>
      <c r="C118" s="94" t="s">
        <v>25</v>
      </c>
      <c r="D118" s="127">
        <f>0.111*1.1</f>
        <v>0.12210000000000001</v>
      </c>
      <c r="E118" s="94">
        <v>2150</v>
      </c>
      <c r="F118" s="125">
        <f>ROUND(D118*E118,2)</f>
        <v>262.52</v>
      </c>
      <c r="G118" s="94"/>
    </row>
    <row r="119" spans="1:7">
      <c r="A119" s="91"/>
      <c r="B119" s="92" t="s">
        <v>189</v>
      </c>
      <c r="C119" s="94" t="s">
        <v>32</v>
      </c>
      <c r="D119" s="94">
        <v>1</v>
      </c>
      <c r="E119" s="94">
        <v>125</v>
      </c>
      <c r="F119" s="125">
        <f>ROUND(D119*E119,2)</f>
        <v>125</v>
      </c>
      <c r="G119" s="94"/>
    </row>
    <row r="120" spans="1:7">
      <c r="A120" s="91"/>
      <c r="B120" s="92" t="s">
        <v>190</v>
      </c>
      <c r="C120" s="94" t="s">
        <v>25</v>
      </c>
      <c r="D120" s="127">
        <f>0.011*1.1</f>
        <v>1.21E-2</v>
      </c>
      <c r="E120" s="94">
        <v>1750</v>
      </c>
      <c r="F120" s="125">
        <f>ROUND(D120*E120,2)</f>
        <v>21.18</v>
      </c>
      <c r="G120" s="94"/>
    </row>
    <row r="121" spans="1:7">
      <c r="A121" s="91"/>
      <c r="B121" s="92" t="s">
        <v>191</v>
      </c>
      <c r="C121" s="94" t="s">
        <v>192</v>
      </c>
      <c r="D121" s="94">
        <v>1</v>
      </c>
      <c r="E121" s="94">
        <v>26.91</v>
      </c>
      <c r="F121" s="125">
        <f>ROUND(D121*E121,2)</f>
        <v>26.91</v>
      </c>
      <c r="G121" s="94"/>
    </row>
    <row r="122" spans="1:7" ht="15.75" thickBot="1">
      <c r="A122" s="91"/>
      <c r="B122" s="92" t="s">
        <v>193</v>
      </c>
      <c r="C122" s="94" t="s">
        <v>149</v>
      </c>
      <c r="D122" s="124">
        <v>0.12</v>
      </c>
      <c r="E122" s="94">
        <v>121.8</v>
      </c>
      <c r="F122" s="125">
        <f>ROUND(D122*E122,2)</f>
        <v>14.62</v>
      </c>
      <c r="G122" s="94"/>
    </row>
    <row r="123" spans="1:7" ht="15.75" thickBot="1">
      <c r="A123" s="91"/>
      <c r="B123" s="92"/>
      <c r="D123" s="94"/>
      <c r="E123" s="97" t="s">
        <v>194</v>
      </c>
      <c r="F123" s="98">
        <f>ROUND(SUM(F118:F122),2)</f>
        <v>450.23</v>
      </c>
      <c r="G123" s="94"/>
    </row>
    <row r="124" spans="1:7">
      <c r="A124" s="128"/>
      <c r="B124" s="129"/>
      <c r="C124" s="130"/>
      <c r="D124" s="131"/>
      <c r="E124" s="132"/>
      <c r="F124" s="131"/>
      <c r="G124" s="132"/>
    </row>
    <row r="125" spans="1:7">
      <c r="A125" s="128"/>
      <c r="B125" s="129"/>
      <c r="C125" s="130"/>
      <c r="D125" s="131"/>
      <c r="E125" s="132"/>
      <c r="F125" s="131"/>
      <c r="G125" s="132"/>
    </row>
    <row r="126" spans="1:7">
      <c r="A126" s="128"/>
      <c r="B126" s="129"/>
      <c r="C126" s="130"/>
      <c r="D126" s="131"/>
      <c r="E126" s="132"/>
      <c r="F126" s="131"/>
      <c r="G126" s="132"/>
    </row>
    <row r="127" spans="1:7">
      <c r="A127" s="85"/>
      <c r="B127" s="86" t="s">
        <v>195</v>
      </c>
      <c r="C127" s="44"/>
      <c r="D127" s="44"/>
      <c r="E127" s="86"/>
      <c r="F127" s="86"/>
    </row>
    <row r="128" spans="1:7">
      <c r="B128" s="87" t="s">
        <v>196</v>
      </c>
      <c r="C128" s="99" t="s">
        <v>112</v>
      </c>
      <c r="D128" s="99">
        <v>1</v>
      </c>
      <c r="E128" s="99">
        <v>750</v>
      </c>
      <c r="F128" s="294">
        <f t="shared" ref="F128:F142" si="2">E128*D128</f>
        <v>750</v>
      </c>
    </row>
    <row r="129" spans="2:7">
      <c r="B129" s="87" t="s">
        <v>197</v>
      </c>
      <c r="C129" s="99" t="s">
        <v>198</v>
      </c>
      <c r="D129" s="99">
        <v>1</v>
      </c>
      <c r="E129" s="99">
        <v>160</v>
      </c>
      <c r="F129" s="294">
        <f t="shared" si="2"/>
        <v>160</v>
      </c>
    </row>
    <row r="130" spans="2:7">
      <c r="B130" s="87" t="s">
        <v>199</v>
      </c>
      <c r="C130" s="99" t="s">
        <v>25</v>
      </c>
      <c r="D130" s="99">
        <v>1</v>
      </c>
      <c r="E130" s="99">
        <v>800</v>
      </c>
      <c r="F130" s="294">
        <f t="shared" si="2"/>
        <v>800</v>
      </c>
    </row>
    <row r="131" spans="2:7">
      <c r="B131" s="87" t="s">
        <v>108</v>
      </c>
      <c r="C131" s="99" t="s">
        <v>107</v>
      </c>
      <c r="D131" s="99">
        <v>1</v>
      </c>
      <c r="E131" s="99">
        <v>600</v>
      </c>
      <c r="F131" s="294">
        <f t="shared" si="2"/>
        <v>600</v>
      </c>
    </row>
    <row r="132" spans="2:7">
      <c r="B132" s="87" t="s">
        <v>109</v>
      </c>
      <c r="C132" s="99" t="s">
        <v>25</v>
      </c>
      <c r="D132" s="99">
        <v>1</v>
      </c>
      <c r="E132" s="99">
        <v>500</v>
      </c>
      <c r="F132" s="294">
        <f t="shared" si="2"/>
        <v>500</v>
      </c>
    </row>
    <row r="133" spans="2:7">
      <c r="B133" s="87" t="s">
        <v>110</v>
      </c>
      <c r="C133" s="99" t="s">
        <v>25</v>
      </c>
      <c r="D133" s="99">
        <v>1</v>
      </c>
      <c r="E133" s="99">
        <v>500</v>
      </c>
      <c r="F133" s="294">
        <f t="shared" si="2"/>
        <v>500</v>
      </c>
    </row>
    <row r="134" spans="2:7">
      <c r="B134" s="87" t="s">
        <v>111</v>
      </c>
      <c r="C134" s="99" t="s">
        <v>112</v>
      </c>
      <c r="D134" s="99">
        <v>6</v>
      </c>
      <c r="E134" s="99">
        <v>10</v>
      </c>
      <c r="F134" s="294">
        <f t="shared" si="2"/>
        <v>60</v>
      </c>
    </row>
    <row r="135" spans="2:7">
      <c r="B135" s="87" t="s">
        <v>113</v>
      </c>
      <c r="C135" s="99" t="s">
        <v>112</v>
      </c>
      <c r="D135" s="99">
        <v>6</v>
      </c>
      <c r="E135" s="99">
        <v>5</v>
      </c>
      <c r="F135" s="294">
        <f t="shared" si="2"/>
        <v>30</v>
      </c>
    </row>
    <row r="136" spans="2:7">
      <c r="B136" s="87" t="s">
        <v>114</v>
      </c>
      <c r="C136" s="99" t="s">
        <v>115</v>
      </c>
      <c r="D136" s="99">
        <v>0.25</v>
      </c>
      <c r="E136" s="99">
        <v>750</v>
      </c>
      <c r="F136" s="294">
        <f t="shared" si="2"/>
        <v>187.5</v>
      </c>
    </row>
    <row r="137" spans="2:7">
      <c r="B137" s="87" t="s">
        <v>116</v>
      </c>
      <c r="C137" s="99" t="s">
        <v>115</v>
      </c>
      <c r="D137" s="99">
        <v>0.25</v>
      </c>
      <c r="E137" s="99">
        <v>700</v>
      </c>
      <c r="F137" s="294">
        <f t="shared" si="2"/>
        <v>175</v>
      </c>
    </row>
    <row r="138" spans="2:7">
      <c r="B138" s="87" t="s">
        <v>117</v>
      </c>
      <c r="C138" s="99" t="s">
        <v>115</v>
      </c>
      <c r="D138" s="99">
        <v>0.25</v>
      </c>
      <c r="E138" s="99">
        <v>650</v>
      </c>
      <c r="F138" s="294">
        <f t="shared" si="2"/>
        <v>162.5</v>
      </c>
    </row>
    <row r="139" spans="2:7">
      <c r="B139" s="87" t="s">
        <v>118</v>
      </c>
      <c r="C139" s="99" t="s">
        <v>115</v>
      </c>
      <c r="D139" s="99">
        <v>1</v>
      </c>
      <c r="E139" s="99">
        <v>550</v>
      </c>
      <c r="F139" s="294">
        <f t="shared" si="2"/>
        <v>550</v>
      </c>
    </row>
    <row r="140" spans="2:7">
      <c r="B140" s="87" t="s">
        <v>119</v>
      </c>
      <c r="C140" s="99" t="s">
        <v>25</v>
      </c>
      <c r="D140" s="99">
        <v>1</v>
      </c>
      <c r="E140" s="99">
        <v>100</v>
      </c>
      <c r="F140" s="294">
        <f t="shared" si="2"/>
        <v>100</v>
      </c>
    </row>
    <row r="141" spans="2:7">
      <c r="B141" s="87" t="s">
        <v>120</v>
      </c>
      <c r="C141" s="99" t="s">
        <v>121</v>
      </c>
      <c r="D141" s="99">
        <v>1</v>
      </c>
      <c r="E141" s="99">
        <v>125</v>
      </c>
      <c r="F141" s="294">
        <f t="shared" si="2"/>
        <v>125</v>
      </c>
    </row>
    <row r="142" spans="2:7" ht="15.75" thickBot="1">
      <c r="B142" s="87" t="s">
        <v>200</v>
      </c>
      <c r="C142" s="99" t="s">
        <v>201</v>
      </c>
      <c r="D142" s="99">
        <v>80</v>
      </c>
      <c r="E142" s="99">
        <v>210</v>
      </c>
      <c r="F142" s="294">
        <f t="shared" si="2"/>
        <v>16800</v>
      </c>
    </row>
    <row r="143" spans="2:7" ht="16.5" thickBot="1">
      <c r="B143" s="133"/>
      <c r="C143" s="134"/>
      <c r="D143" s="99"/>
      <c r="E143" s="97" t="s">
        <v>202</v>
      </c>
      <c r="F143" s="98">
        <f>SUM(F128:F142)</f>
        <v>21500</v>
      </c>
      <c r="G143" s="94"/>
    </row>
    <row r="145" spans="1:6">
      <c r="A145" s="85"/>
      <c r="B145" s="86" t="s">
        <v>203</v>
      </c>
      <c r="C145" s="44"/>
      <c r="D145" s="44"/>
      <c r="E145" s="86"/>
      <c r="F145" s="86"/>
    </row>
    <row r="146" spans="1:6">
      <c r="B146" s="87" t="s">
        <v>196</v>
      </c>
      <c r="C146" s="99" t="s">
        <v>112</v>
      </c>
      <c r="D146" s="99">
        <v>1</v>
      </c>
      <c r="E146" s="99">
        <v>750</v>
      </c>
      <c r="F146" s="294">
        <f t="shared" ref="F146:F160" si="3">E146*D146</f>
        <v>750</v>
      </c>
    </row>
    <row r="147" spans="1:6">
      <c r="B147" s="87" t="s">
        <v>197</v>
      </c>
      <c r="C147" s="99" t="s">
        <v>198</v>
      </c>
      <c r="D147" s="99">
        <v>1</v>
      </c>
      <c r="E147" s="99">
        <v>160</v>
      </c>
      <c r="F147" s="294">
        <f t="shared" si="3"/>
        <v>160</v>
      </c>
    </row>
    <row r="148" spans="1:6">
      <c r="B148" s="87" t="s">
        <v>199</v>
      </c>
      <c r="C148" s="99" t="s">
        <v>25</v>
      </c>
      <c r="D148" s="99">
        <v>1</v>
      </c>
      <c r="E148" s="99">
        <v>1000</v>
      </c>
      <c r="F148" s="294">
        <f t="shared" si="3"/>
        <v>1000</v>
      </c>
    </row>
    <row r="149" spans="1:6">
      <c r="B149" s="87" t="s">
        <v>108</v>
      </c>
      <c r="C149" s="99" t="s">
        <v>107</v>
      </c>
      <c r="D149" s="99">
        <v>1</v>
      </c>
      <c r="E149" s="99">
        <v>600</v>
      </c>
      <c r="F149" s="294">
        <f t="shared" si="3"/>
        <v>600</v>
      </c>
    </row>
    <row r="150" spans="1:6">
      <c r="B150" s="87" t="s">
        <v>109</v>
      </c>
      <c r="C150" s="99" t="s">
        <v>25</v>
      </c>
      <c r="D150" s="99">
        <v>1</v>
      </c>
      <c r="E150" s="99">
        <v>500</v>
      </c>
      <c r="F150" s="294">
        <f t="shared" si="3"/>
        <v>500</v>
      </c>
    </row>
    <row r="151" spans="1:6">
      <c r="B151" s="87" t="s">
        <v>110</v>
      </c>
      <c r="C151" s="99" t="s">
        <v>25</v>
      </c>
      <c r="D151" s="99">
        <v>1</v>
      </c>
      <c r="E151" s="99">
        <v>500</v>
      </c>
      <c r="F151" s="294">
        <f t="shared" si="3"/>
        <v>500</v>
      </c>
    </row>
    <row r="152" spans="1:6">
      <c r="B152" s="87" t="s">
        <v>111</v>
      </c>
      <c r="C152" s="99" t="s">
        <v>112</v>
      </c>
      <c r="D152" s="99">
        <v>8</v>
      </c>
      <c r="E152" s="99">
        <v>14</v>
      </c>
      <c r="F152" s="294">
        <f t="shared" si="3"/>
        <v>112</v>
      </c>
    </row>
    <row r="153" spans="1:6">
      <c r="B153" s="87" t="s">
        <v>113</v>
      </c>
      <c r="C153" s="99" t="s">
        <v>112</v>
      </c>
      <c r="D153" s="99">
        <v>8</v>
      </c>
      <c r="E153" s="99">
        <v>9</v>
      </c>
      <c r="F153" s="294">
        <f t="shared" si="3"/>
        <v>72</v>
      </c>
    </row>
    <row r="154" spans="1:6">
      <c r="B154" s="87" t="s">
        <v>114</v>
      </c>
      <c r="C154" s="99" t="s">
        <v>115</v>
      </c>
      <c r="D154" s="99">
        <v>0.3</v>
      </c>
      <c r="E154" s="99">
        <v>800</v>
      </c>
      <c r="F154" s="294">
        <f t="shared" si="3"/>
        <v>240</v>
      </c>
    </row>
    <row r="155" spans="1:6">
      <c r="B155" s="87" t="s">
        <v>116</v>
      </c>
      <c r="C155" s="99" t="s">
        <v>115</v>
      </c>
      <c r="D155" s="99">
        <v>0.3</v>
      </c>
      <c r="E155" s="99">
        <v>900</v>
      </c>
      <c r="F155" s="294">
        <f t="shared" si="3"/>
        <v>270</v>
      </c>
    </row>
    <row r="156" spans="1:6">
      <c r="B156" s="87" t="s">
        <v>117</v>
      </c>
      <c r="C156" s="99" t="s">
        <v>115</v>
      </c>
      <c r="D156" s="99">
        <v>0.3</v>
      </c>
      <c r="E156" s="99">
        <v>1000</v>
      </c>
      <c r="F156" s="294">
        <f t="shared" si="3"/>
        <v>300</v>
      </c>
    </row>
    <row r="157" spans="1:6">
      <c r="B157" s="87" t="s">
        <v>118</v>
      </c>
      <c r="C157" s="99" t="s">
        <v>115</v>
      </c>
      <c r="D157" s="99">
        <v>2.1</v>
      </c>
      <c r="E157" s="99">
        <v>760</v>
      </c>
      <c r="F157" s="294">
        <f t="shared" si="3"/>
        <v>1596</v>
      </c>
    </row>
    <row r="158" spans="1:6">
      <c r="B158" s="87" t="s">
        <v>119</v>
      </c>
      <c r="C158" s="99" t="s">
        <v>25</v>
      </c>
      <c r="D158" s="99">
        <v>1.5</v>
      </c>
      <c r="E158" s="99">
        <v>100</v>
      </c>
      <c r="F158" s="294">
        <f t="shared" si="3"/>
        <v>150</v>
      </c>
    </row>
    <row r="159" spans="1:6">
      <c r="B159" s="87" t="s">
        <v>120</v>
      </c>
      <c r="C159" s="99" t="s">
        <v>121</v>
      </c>
      <c r="D159" s="99">
        <v>1.2</v>
      </c>
      <c r="E159" s="99">
        <v>125</v>
      </c>
      <c r="F159" s="294">
        <f t="shared" si="3"/>
        <v>150</v>
      </c>
    </row>
    <row r="160" spans="1:6" ht="15.75" thickBot="1">
      <c r="B160" s="87" t="s">
        <v>200</v>
      </c>
      <c r="C160" s="99" t="s">
        <v>201</v>
      </c>
      <c r="D160" s="99">
        <v>85</v>
      </c>
      <c r="E160" s="99">
        <v>210</v>
      </c>
      <c r="F160" s="294">
        <f t="shared" si="3"/>
        <v>17850</v>
      </c>
    </row>
    <row r="161" spans="2:9" ht="16.5" thickBot="1">
      <c r="B161" s="133"/>
      <c r="C161" s="134"/>
      <c r="D161" s="99"/>
      <c r="E161" s="97" t="s">
        <v>202</v>
      </c>
      <c r="F161" s="98">
        <f>SUM(F146:F160)</f>
        <v>24250</v>
      </c>
      <c r="G161" s="94"/>
    </row>
    <row r="163" spans="2:9">
      <c r="B163" s="135" t="s">
        <v>204</v>
      </c>
      <c r="C163" s="136">
        <v>1</v>
      </c>
      <c r="D163" s="136" t="s">
        <v>205</v>
      </c>
      <c r="E163" s="136"/>
      <c r="F163" s="136"/>
      <c r="G163" s="137">
        <v>1614.8</v>
      </c>
      <c r="H163" s="137">
        <v>132.16</v>
      </c>
      <c r="I163" s="138">
        <v>1746.96</v>
      </c>
    </row>
    <row r="164" spans="2:9">
      <c r="B164" s="142" t="s">
        <v>206</v>
      </c>
      <c r="C164" s="143"/>
      <c r="D164" s="143"/>
      <c r="E164" s="140"/>
      <c r="F164" s="140"/>
      <c r="G164" s="140"/>
      <c r="H164" s="140"/>
      <c r="I164" s="141"/>
    </row>
    <row r="165" spans="2:9">
      <c r="B165" s="142" t="s">
        <v>207</v>
      </c>
      <c r="C165" s="143">
        <v>1</v>
      </c>
      <c r="D165" s="143" t="s">
        <v>205</v>
      </c>
      <c r="E165" s="140"/>
      <c r="F165" s="140"/>
      <c r="G165" s="140"/>
      <c r="H165" s="140"/>
      <c r="I165" s="141"/>
    </row>
    <row r="166" spans="2:9">
      <c r="B166" s="142" t="s">
        <v>208</v>
      </c>
      <c r="C166" s="143"/>
      <c r="D166" s="143"/>
      <c r="E166" s="140"/>
      <c r="F166" s="140"/>
      <c r="G166" s="140"/>
      <c r="H166" s="140"/>
      <c r="I166" s="141"/>
    </row>
    <row r="167" spans="2:9">
      <c r="B167" s="142" t="s">
        <v>209</v>
      </c>
      <c r="C167" s="143">
        <v>1</v>
      </c>
      <c r="D167" s="143" t="s">
        <v>205</v>
      </c>
      <c r="E167" s="140">
        <v>55.08</v>
      </c>
      <c r="F167" s="140">
        <v>9.91</v>
      </c>
      <c r="G167" s="140">
        <v>55.08</v>
      </c>
      <c r="H167" s="140">
        <v>9.91</v>
      </c>
      <c r="I167" s="141"/>
    </row>
    <row r="168" spans="2:9">
      <c r="B168" s="142" t="s">
        <v>210</v>
      </c>
      <c r="C168" s="143">
        <v>1</v>
      </c>
      <c r="D168" s="143" t="s">
        <v>205</v>
      </c>
      <c r="E168" s="140">
        <v>38.46</v>
      </c>
      <c r="F168" s="140">
        <v>6.92</v>
      </c>
      <c r="G168" s="140">
        <v>38.46</v>
      </c>
      <c r="H168" s="140">
        <v>6.92</v>
      </c>
      <c r="I168" s="141"/>
    </row>
    <row r="169" spans="2:9">
      <c r="B169" s="142" t="s">
        <v>211</v>
      </c>
      <c r="C169" s="143">
        <v>63</v>
      </c>
      <c r="D169" s="143" t="s">
        <v>212</v>
      </c>
      <c r="E169" s="140">
        <v>8.0500000000000007</v>
      </c>
      <c r="F169" s="140">
        <v>1.45</v>
      </c>
      <c r="G169" s="140">
        <v>507.15</v>
      </c>
      <c r="H169" s="140">
        <v>91.35</v>
      </c>
      <c r="I169" s="141"/>
    </row>
    <row r="170" spans="2:9">
      <c r="B170" s="142" t="s">
        <v>213</v>
      </c>
      <c r="C170" s="143">
        <v>1</v>
      </c>
      <c r="D170" s="143" t="s">
        <v>205</v>
      </c>
      <c r="E170" s="140">
        <v>101.69</v>
      </c>
      <c r="F170" s="140">
        <v>18.3</v>
      </c>
      <c r="G170" s="140">
        <v>101.69</v>
      </c>
      <c r="H170" s="140">
        <v>18.3</v>
      </c>
      <c r="I170" s="141"/>
    </row>
    <row r="171" spans="2:9">
      <c r="B171" s="142" t="s">
        <v>214</v>
      </c>
      <c r="C171" s="143">
        <v>2</v>
      </c>
      <c r="D171" s="143" t="s">
        <v>205</v>
      </c>
      <c r="E171" s="140">
        <v>4.07</v>
      </c>
      <c r="F171" s="140">
        <v>0.73</v>
      </c>
      <c r="G171" s="140">
        <v>8.14</v>
      </c>
      <c r="H171" s="140">
        <v>1.46</v>
      </c>
      <c r="I171" s="141"/>
    </row>
    <row r="172" spans="2:9">
      <c r="B172" s="142" t="s">
        <v>215</v>
      </c>
      <c r="C172" s="143">
        <v>0.05</v>
      </c>
      <c r="D172" s="143" t="s">
        <v>205</v>
      </c>
      <c r="E172" s="140">
        <v>338.98</v>
      </c>
      <c r="F172" s="140">
        <v>61.02</v>
      </c>
      <c r="G172" s="140">
        <v>16.95</v>
      </c>
      <c r="H172" s="140">
        <v>3.05</v>
      </c>
      <c r="I172" s="141"/>
    </row>
    <row r="173" spans="2:9">
      <c r="B173" s="142" t="s">
        <v>216</v>
      </c>
      <c r="C173" s="143">
        <v>0.01</v>
      </c>
      <c r="D173" s="143" t="s">
        <v>205</v>
      </c>
      <c r="E173" s="140">
        <v>520.55999999999995</v>
      </c>
      <c r="F173" s="140">
        <v>93.7</v>
      </c>
      <c r="G173" s="140">
        <v>6.51</v>
      </c>
      <c r="H173" s="140">
        <v>1.17</v>
      </c>
      <c r="I173" s="141"/>
    </row>
    <row r="174" spans="2:9">
      <c r="B174" s="142" t="s">
        <v>189</v>
      </c>
      <c r="C174" s="143"/>
      <c r="D174" s="143"/>
      <c r="E174" s="140"/>
      <c r="F174" s="140"/>
      <c r="G174" s="140"/>
      <c r="H174" s="140"/>
      <c r="I174" s="141"/>
    </row>
    <row r="175" spans="2:9">
      <c r="B175" s="142" t="s">
        <v>217</v>
      </c>
      <c r="C175" s="143">
        <v>1</v>
      </c>
      <c r="D175" s="143" t="s">
        <v>205</v>
      </c>
      <c r="E175" s="140">
        <v>589.66</v>
      </c>
      <c r="F175" s="140">
        <v>0</v>
      </c>
      <c r="G175" s="140">
        <v>589.66</v>
      </c>
      <c r="H175" s="140">
        <v>0</v>
      </c>
      <c r="I175" s="141"/>
    </row>
    <row r="176" spans="2:9">
      <c r="B176" s="142" t="s">
        <v>218</v>
      </c>
      <c r="C176" s="143">
        <v>20</v>
      </c>
      <c r="D176" s="143" t="s">
        <v>219</v>
      </c>
      <c r="E176" s="140">
        <v>291.16000000000003</v>
      </c>
      <c r="F176" s="140">
        <v>0</v>
      </c>
      <c r="G176" s="140">
        <v>291.16000000000003</v>
      </c>
      <c r="H176" s="140">
        <v>0</v>
      </c>
      <c r="I176" s="141"/>
    </row>
    <row r="177" spans="2:9">
      <c r="B177" s="142" t="s">
        <v>220</v>
      </c>
      <c r="C177" s="143"/>
      <c r="D177" s="143"/>
      <c r="E177" s="140"/>
      <c r="F177" s="140"/>
      <c r="G177" s="140">
        <v>1614.8</v>
      </c>
      <c r="H177" s="140">
        <v>132.16</v>
      </c>
      <c r="I177" s="141">
        <v>1746.96</v>
      </c>
    </row>
    <row r="179" spans="2:9">
      <c r="B179" s="135" t="s">
        <v>221</v>
      </c>
      <c r="C179" s="136">
        <v>1</v>
      </c>
      <c r="D179" s="136" t="s">
        <v>205</v>
      </c>
      <c r="E179" s="136"/>
      <c r="F179" s="136"/>
      <c r="G179" s="137">
        <v>1370.19</v>
      </c>
      <c r="H179" s="137">
        <v>96.53</v>
      </c>
      <c r="I179" s="138">
        <v>1466.72</v>
      </c>
    </row>
    <row r="180" spans="2:9">
      <c r="B180" s="142" t="s">
        <v>222</v>
      </c>
      <c r="C180" s="143"/>
      <c r="D180" s="143"/>
      <c r="E180" s="140"/>
      <c r="F180" s="140"/>
      <c r="G180" s="140"/>
      <c r="H180" s="140"/>
      <c r="I180" s="141"/>
    </row>
    <row r="181" spans="2:9">
      <c r="B181" s="142" t="s">
        <v>207</v>
      </c>
      <c r="C181" s="143">
        <v>1</v>
      </c>
      <c r="D181" s="143" t="s">
        <v>205</v>
      </c>
      <c r="E181" s="140"/>
      <c r="F181" s="140"/>
      <c r="G181" s="140"/>
      <c r="H181" s="140"/>
      <c r="I181" s="141"/>
    </row>
    <row r="182" spans="2:9">
      <c r="B182" s="142" t="s">
        <v>208</v>
      </c>
      <c r="C182" s="143"/>
      <c r="D182" s="143"/>
      <c r="E182" s="140"/>
      <c r="F182" s="140"/>
      <c r="G182" s="140"/>
      <c r="H182" s="140"/>
      <c r="I182" s="141"/>
    </row>
    <row r="183" spans="2:9">
      <c r="B183" s="142" t="s">
        <v>209</v>
      </c>
      <c r="C183" s="143">
        <v>1.1499999999999999</v>
      </c>
      <c r="D183" s="143" t="s">
        <v>205</v>
      </c>
      <c r="E183" s="140">
        <v>55.08</v>
      </c>
      <c r="F183" s="140">
        <v>9.91</v>
      </c>
      <c r="G183" s="140">
        <v>63.34</v>
      </c>
      <c r="H183" s="140">
        <v>11.4</v>
      </c>
      <c r="I183" s="141"/>
    </row>
    <row r="184" spans="2:9">
      <c r="B184" s="142" t="s">
        <v>210</v>
      </c>
      <c r="C184" s="143">
        <v>1</v>
      </c>
      <c r="D184" s="143" t="s">
        <v>205</v>
      </c>
      <c r="E184" s="140">
        <v>38.46</v>
      </c>
      <c r="F184" s="140">
        <v>6.92</v>
      </c>
      <c r="G184" s="140">
        <v>38.46</v>
      </c>
      <c r="H184" s="140">
        <v>6.92</v>
      </c>
      <c r="I184" s="141"/>
    </row>
    <row r="185" spans="2:9">
      <c r="B185" s="142" t="s">
        <v>223</v>
      </c>
      <c r="C185" s="143">
        <v>40</v>
      </c>
      <c r="D185" s="143" t="s">
        <v>212</v>
      </c>
      <c r="E185" s="140">
        <v>8.0500000000000007</v>
      </c>
      <c r="F185" s="140">
        <v>1.45</v>
      </c>
      <c r="G185" s="140">
        <v>322</v>
      </c>
      <c r="H185" s="140">
        <v>58</v>
      </c>
      <c r="I185" s="141"/>
    </row>
    <row r="186" spans="2:9">
      <c r="B186" s="142" t="s">
        <v>224</v>
      </c>
      <c r="C186" s="143">
        <v>1</v>
      </c>
      <c r="D186" s="143" t="s">
        <v>205</v>
      </c>
      <c r="E186" s="140">
        <v>84.75</v>
      </c>
      <c r="F186" s="140">
        <v>15.26</v>
      </c>
      <c r="G186" s="140">
        <v>84.75</v>
      </c>
      <c r="H186" s="140">
        <v>15.26</v>
      </c>
      <c r="I186" s="141"/>
    </row>
    <row r="187" spans="2:9">
      <c r="B187" s="142" t="s">
        <v>214</v>
      </c>
      <c r="C187" s="143">
        <v>1</v>
      </c>
      <c r="D187" s="143" t="s">
        <v>205</v>
      </c>
      <c r="E187" s="140">
        <v>4.07</v>
      </c>
      <c r="F187" s="140">
        <v>0.73</v>
      </c>
      <c r="G187" s="140">
        <v>4.07</v>
      </c>
      <c r="H187" s="140">
        <v>0.73</v>
      </c>
      <c r="I187" s="141"/>
    </row>
    <row r="188" spans="2:9">
      <c r="B188" s="142" t="s">
        <v>215</v>
      </c>
      <c r="C188" s="143">
        <v>0.05</v>
      </c>
      <c r="D188" s="143" t="s">
        <v>205</v>
      </c>
      <c r="E188" s="140">
        <v>338.98</v>
      </c>
      <c r="F188" s="140">
        <v>61.02</v>
      </c>
      <c r="G188" s="140">
        <v>16.95</v>
      </c>
      <c r="H188" s="140">
        <v>3.05</v>
      </c>
      <c r="I188" s="141"/>
    </row>
    <row r="189" spans="2:9">
      <c r="B189" s="142" t="s">
        <v>216</v>
      </c>
      <c r="C189" s="143">
        <v>0.01</v>
      </c>
      <c r="D189" s="143" t="s">
        <v>205</v>
      </c>
      <c r="E189" s="140">
        <v>520.55999999999995</v>
      </c>
      <c r="F189" s="140">
        <v>93.7</v>
      </c>
      <c r="G189" s="140">
        <v>6.51</v>
      </c>
      <c r="H189" s="140">
        <v>1.17</v>
      </c>
      <c r="I189" s="141"/>
    </row>
    <row r="190" spans="2:9">
      <c r="B190" s="142" t="s">
        <v>189</v>
      </c>
      <c r="C190" s="143"/>
      <c r="D190" s="143"/>
      <c r="E190" s="140"/>
      <c r="F190" s="140"/>
      <c r="G190" s="140"/>
      <c r="H190" s="140"/>
      <c r="I190" s="141"/>
    </row>
    <row r="191" spans="2:9">
      <c r="B191" s="142" t="s">
        <v>225</v>
      </c>
      <c r="C191" s="143">
        <v>1</v>
      </c>
      <c r="D191" s="143" t="s">
        <v>205</v>
      </c>
      <c r="E191" s="140">
        <v>589.66</v>
      </c>
      <c r="F191" s="140">
        <v>0</v>
      </c>
      <c r="G191" s="140">
        <v>589.66</v>
      </c>
      <c r="H191" s="140">
        <v>0</v>
      </c>
      <c r="I191" s="141"/>
    </row>
    <row r="192" spans="2:9">
      <c r="B192" s="142" t="s">
        <v>218</v>
      </c>
      <c r="C192" s="143">
        <v>20</v>
      </c>
      <c r="D192" s="143" t="s">
        <v>219</v>
      </c>
      <c r="E192" s="140">
        <v>244.45</v>
      </c>
      <c r="F192" s="140">
        <v>0</v>
      </c>
      <c r="G192" s="140">
        <v>244.45</v>
      </c>
      <c r="H192" s="140">
        <v>0</v>
      </c>
      <c r="I192" s="141"/>
    </row>
    <row r="193" spans="2:9">
      <c r="B193" s="142" t="s">
        <v>220</v>
      </c>
      <c r="C193" s="143"/>
      <c r="D193" s="143"/>
      <c r="E193" s="140"/>
      <c r="F193" s="140"/>
      <c r="G193" s="140">
        <v>1370.19</v>
      </c>
      <c r="H193" s="140">
        <v>96.53</v>
      </c>
      <c r="I193" s="141">
        <v>1466.72</v>
      </c>
    </row>
    <row r="194" spans="2:9">
      <c r="B194" s="142"/>
      <c r="C194" s="143"/>
      <c r="D194" s="143"/>
      <c r="E194" s="140"/>
      <c r="F194" s="140"/>
      <c r="G194" s="140"/>
      <c r="H194" s="140"/>
      <c r="I194" s="141"/>
    </row>
    <row r="195" spans="2:9">
      <c r="B195" s="135" t="s">
        <v>226</v>
      </c>
      <c r="C195" s="136">
        <v>1</v>
      </c>
      <c r="D195" s="136" t="s">
        <v>227</v>
      </c>
      <c r="E195" s="136"/>
      <c r="F195" s="136"/>
      <c r="G195" s="137">
        <v>1179.7</v>
      </c>
      <c r="H195" s="137">
        <v>150.68</v>
      </c>
      <c r="I195" s="138">
        <v>1330.38</v>
      </c>
    </row>
    <row r="196" spans="2:9">
      <c r="B196" s="142" t="s">
        <v>228</v>
      </c>
      <c r="C196" s="143"/>
      <c r="D196" s="143"/>
      <c r="E196" s="140"/>
      <c r="F196" s="140"/>
      <c r="G196" s="140"/>
      <c r="H196" s="140"/>
      <c r="I196" s="141"/>
    </row>
    <row r="197" spans="2:9">
      <c r="B197" s="142" t="s">
        <v>207</v>
      </c>
      <c r="C197" s="143">
        <v>1</v>
      </c>
      <c r="D197" s="143" t="s">
        <v>227</v>
      </c>
      <c r="E197" s="140"/>
      <c r="F197" s="140"/>
      <c r="G197" s="140"/>
      <c r="H197" s="140"/>
      <c r="I197" s="141"/>
    </row>
    <row r="198" spans="2:9">
      <c r="B198" s="142" t="s">
        <v>208</v>
      </c>
      <c r="C198" s="143"/>
      <c r="D198" s="143"/>
      <c r="E198" s="140"/>
      <c r="F198" s="140"/>
      <c r="G198" s="140"/>
      <c r="H198" s="140"/>
      <c r="I198" s="141"/>
    </row>
    <row r="199" spans="2:9">
      <c r="B199" s="142" t="s">
        <v>229</v>
      </c>
      <c r="C199" s="143">
        <v>0.03</v>
      </c>
      <c r="D199" s="143" t="s">
        <v>230</v>
      </c>
      <c r="E199" s="140">
        <v>4086.8</v>
      </c>
      <c r="F199" s="140">
        <v>735.62</v>
      </c>
      <c r="G199" s="140">
        <v>141.61000000000001</v>
      </c>
      <c r="H199" s="140">
        <v>25.49</v>
      </c>
      <c r="I199" s="141"/>
    </row>
    <row r="200" spans="2:9">
      <c r="B200" s="142" t="s">
        <v>231</v>
      </c>
      <c r="C200" s="143">
        <v>1.2</v>
      </c>
      <c r="D200" s="143" t="s">
        <v>227</v>
      </c>
      <c r="E200" s="140">
        <v>494.75</v>
      </c>
      <c r="F200" s="140">
        <v>89.06</v>
      </c>
      <c r="G200" s="140">
        <v>593.70000000000005</v>
      </c>
      <c r="H200" s="140">
        <v>106.87</v>
      </c>
      <c r="I200" s="141"/>
    </row>
    <row r="201" spans="2:9">
      <c r="B201" s="142" t="s">
        <v>232</v>
      </c>
      <c r="C201" s="143">
        <v>4.4999999999999998E-2</v>
      </c>
      <c r="D201" s="143" t="s">
        <v>233</v>
      </c>
      <c r="E201" s="140">
        <v>1016.95</v>
      </c>
      <c r="F201" s="140">
        <v>183.05</v>
      </c>
      <c r="G201" s="140">
        <v>45.76</v>
      </c>
      <c r="H201" s="140">
        <v>8.24</v>
      </c>
      <c r="I201" s="141"/>
    </row>
    <row r="202" spans="2:9">
      <c r="B202" s="142" t="s">
        <v>234</v>
      </c>
      <c r="C202" s="143">
        <v>0.05</v>
      </c>
      <c r="D202" s="143" t="s">
        <v>235</v>
      </c>
      <c r="E202" s="140">
        <v>61.02</v>
      </c>
      <c r="F202" s="140">
        <v>10.98</v>
      </c>
      <c r="G202" s="140">
        <v>3.05</v>
      </c>
      <c r="H202" s="140">
        <v>0.55000000000000004</v>
      </c>
      <c r="I202" s="141"/>
    </row>
    <row r="203" spans="2:9">
      <c r="B203" s="142" t="s">
        <v>236</v>
      </c>
      <c r="C203" s="143">
        <v>2.5</v>
      </c>
      <c r="D203" s="143" t="s">
        <v>205</v>
      </c>
      <c r="E203" s="140">
        <v>21.19</v>
      </c>
      <c r="F203" s="140">
        <v>3.81</v>
      </c>
      <c r="G203" s="140">
        <v>52.98</v>
      </c>
      <c r="H203" s="140">
        <v>9.5299999999999994</v>
      </c>
      <c r="I203" s="141"/>
    </row>
    <row r="204" spans="2:9">
      <c r="B204" s="142" t="s">
        <v>237</v>
      </c>
      <c r="C204" s="143">
        <v>1</v>
      </c>
      <c r="D204" s="143" t="s">
        <v>136</v>
      </c>
      <c r="E204" s="140">
        <v>21.02</v>
      </c>
      <c r="F204" s="140">
        <v>0</v>
      </c>
      <c r="G204" s="140">
        <v>21.02</v>
      </c>
      <c r="H204" s="140">
        <v>0</v>
      </c>
      <c r="I204" s="141"/>
    </row>
    <row r="205" spans="2:9">
      <c r="B205" s="142" t="s">
        <v>189</v>
      </c>
      <c r="C205" s="143"/>
      <c r="D205" s="143"/>
      <c r="E205" s="140"/>
      <c r="F205" s="140"/>
      <c r="G205" s="140"/>
      <c r="H205" s="140"/>
      <c r="I205" s="141"/>
    </row>
    <row r="206" spans="2:9">
      <c r="B206" s="142" t="s">
        <v>238</v>
      </c>
      <c r="C206" s="143">
        <v>1</v>
      </c>
      <c r="D206" s="143" t="s">
        <v>227</v>
      </c>
      <c r="E206" s="140">
        <v>321.58</v>
      </c>
      <c r="F206" s="140">
        <v>0</v>
      </c>
      <c r="G206" s="140">
        <v>321.58</v>
      </c>
      <c r="H206" s="140">
        <v>0</v>
      </c>
      <c r="I206" s="141"/>
    </row>
    <row r="207" spans="2:9">
      <c r="B207" s="142" t="s">
        <v>220</v>
      </c>
      <c r="C207" s="143"/>
      <c r="D207" s="143"/>
      <c r="E207" s="140"/>
      <c r="F207" s="140"/>
      <c r="G207" s="140">
        <v>1179.7</v>
      </c>
      <c r="H207" s="140">
        <v>150.68</v>
      </c>
      <c r="I207" s="141">
        <v>1330.38</v>
      </c>
    </row>
    <row r="208" spans="2:9">
      <c r="B208" s="139"/>
      <c r="C208" s="295"/>
      <c r="D208" s="295"/>
      <c r="E208" s="243"/>
      <c r="F208" s="243"/>
      <c r="G208" s="243"/>
      <c r="H208" s="243"/>
      <c r="I208" s="243"/>
    </row>
    <row r="209" spans="2:9">
      <c r="B209" s="135" t="s">
        <v>239</v>
      </c>
      <c r="C209" s="136">
        <v>1</v>
      </c>
      <c r="D209" s="136" t="s">
        <v>240</v>
      </c>
      <c r="E209" s="136"/>
      <c r="F209" s="136"/>
      <c r="G209" s="137">
        <v>200.92</v>
      </c>
      <c r="H209" s="137">
        <v>17.09</v>
      </c>
      <c r="I209" s="138">
        <v>218.01</v>
      </c>
    </row>
    <row r="210" spans="2:9">
      <c r="B210" s="142" t="s">
        <v>241</v>
      </c>
      <c r="C210" s="143"/>
      <c r="D210" s="143"/>
      <c r="E210" s="140"/>
      <c r="F210" s="140"/>
      <c r="G210" s="140"/>
      <c r="H210" s="140"/>
      <c r="I210" s="141"/>
    </row>
    <row r="211" spans="2:9">
      <c r="B211" s="142" t="s">
        <v>207</v>
      </c>
      <c r="C211" s="143">
        <v>1</v>
      </c>
      <c r="D211" s="143" t="s">
        <v>240</v>
      </c>
      <c r="E211" s="140"/>
      <c r="F211" s="140"/>
      <c r="G211" s="140"/>
      <c r="H211" s="140"/>
      <c r="I211" s="141"/>
    </row>
    <row r="212" spans="2:9">
      <c r="B212" s="142" t="s">
        <v>208</v>
      </c>
      <c r="C212" s="143"/>
      <c r="D212" s="143"/>
      <c r="E212" s="140"/>
      <c r="F212" s="140"/>
      <c r="G212" s="140"/>
      <c r="H212" s="140"/>
      <c r="I212" s="141"/>
    </row>
    <row r="213" spans="2:9">
      <c r="B213" s="142" t="s">
        <v>229</v>
      </c>
      <c r="C213" s="143">
        <v>2.3999999999999998E-3</v>
      </c>
      <c r="D213" s="143" t="s">
        <v>230</v>
      </c>
      <c r="E213" s="140">
        <v>4086.8</v>
      </c>
      <c r="F213" s="140">
        <v>735.62</v>
      </c>
      <c r="G213" s="140">
        <v>9.81</v>
      </c>
      <c r="H213" s="140">
        <v>1.77</v>
      </c>
      <c r="I213" s="141"/>
    </row>
    <row r="214" spans="2:9">
      <c r="B214" s="142" t="s">
        <v>231</v>
      </c>
      <c r="C214" s="143">
        <v>0.08</v>
      </c>
      <c r="D214" s="143" t="s">
        <v>227</v>
      </c>
      <c r="E214" s="140">
        <v>494.75</v>
      </c>
      <c r="F214" s="140">
        <v>89.06</v>
      </c>
      <c r="G214" s="140">
        <v>39.58</v>
      </c>
      <c r="H214" s="140">
        <v>7.12</v>
      </c>
      <c r="I214" s="141"/>
    </row>
    <row r="215" spans="2:9">
      <c r="B215" s="142" t="s">
        <v>232</v>
      </c>
      <c r="C215" s="143">
        <v>3.0000000000000001E-3</v>
      </c>
      <c r="D215" s="143" t="s">
        <v>233</v>
      </c>
      <c r="E215" s="140">
        <v>1016.95</v>
      </c>
      <c r="F215" s="140">
        <v>183.05</v>
      </c>
      <c r="G215" s="140">
        <v>3.05</v>
      </c>
      <c r="H215" s="140">
        <v>0.55000000000000004</v>
      </c>
      <c r="I215" s="141"/>
    </row>
    <row r="216" spans="2:9">
      <c r="B216" s="142" t="s">
        <v>234</v>
      </c>
      <c r="C216" s="143">
        <v>3.0000000000000001E-3</v>
      </c>
      <c r="D216" s="143" t="s">
        <v>235</v>
      </c>
      <c r="E216" s="140">
        <v>61.02</v>
      </c>
      <c r="F216" s="140">
        <v>10.98</v>
      </c>
      <c r="G216" s="140">
        <v>0.18</v>
      </c>
      <c r="H216" s="140">
        <v>0.03</v>
      </c>
      <c r="I216" s="141"/>
    </row>
    <row r="217" spans="2:9">
      <c r="B217" s="142" t="s">
        <v>236</v>
      </c>
      <c r="C217" s="143">
        <v>2</v>
      </c>
      <c r="D217" s="143" t="s">
        <v>205</v>
      </c>
      <c r="E217" s="140">
        <v>21.19</v>
      </c>
      <c r="F217" s="140">
        <v>3.81</v>
      </c>
      <c r="G217" s="140">
        <v>42.38</v>
      </c>
      <c r="H217" s="140">
        <v>7.62</v>
      </c>
      <c r="I217" s="141"/>
    </row>
    <row r="218" spans="2:9">
      <c r="B218" s="142" t="s">
        <v>237</v>
      </c>
      <c r="C218" s="143">
        <v>1</v>
      </c>
      <c r="D218" s="143" t="s">
        <v>136</v>
      </c>
      <c r="E218" s="140">
        <v>1.4</v>
      </c>
      <c r="F218" s="140">
        <v>0</v>
      </c>
      <c r="G218" s="140">
        <v>1.4</v>
      </c>
      <c r="H218" s="140">
        <v>0</v>
      </c>
      <c r="I218" s="141"/>
    </row>
    <row r="219" spans="2:9">
      <c r="B219" s="142" t="s">
        <v>189</v>
      </c>
      <c r="C219" s="143"/>
      <c r="D219" s="143"/>
      <c r="E219" s="140"/>
      <c r="F219" s="140"/>
      <c r="G219" s="140"/>
      <c r="H219" s="140"/>
      <c r="I219" s="141"/>
    </row>
    <row r="220" spans="2:9">
      <c r="B220" s="142" t="s">
        <v>242</v>
      </c>
      <c r="C220" s="143">
        <v>1</v>
      </c>
      <c r="D220" s="143" t="s">
        <v>240</v>
      </c>
      <c r="E220" s="140">
        <v>104.52</v>
      </c>
      <c r="F220" s="140">
        <v>0</v>
      </c>
      <c r="G220" s="140">
        <v>104.52</v>
      </c>
      <c r="H220" s="140">
        <v>0</v>
      </c>
      <c r="I220" s="141"/>
    </row>
    <row r="221" spans="2:9">
      <c r="B221" s="142" t="s">
        <v>220</v>
      </c>
      <c r="C221" s="143"/>
      <c r="D221" s="143"/>
      <c r="E221" s="140"/>
      <c r="F221" s="140"/>
      <c r="G221" s="140">
        <v>200.92</v>
      </c>
      <c r="H221" s="140">
        <v>17.09</v>
      </c>
      <c r="I221" s="141">
        <v>218.01</v>
      </c>
    </row>
    <row r="222" spans="2:9">
      <c r="B222" s="142"/>
      <c r="C222" s="143"/>
      <c r="D222" s="143"/>
      <c r="E222" s="140"/>
      <c r="F222" s="140"/>
      <c r="G222" s="140"/>
      <c r="H222" s="140"/>
      <c r="I222" s="141"/>
    </row>
    <row r="223" spans="2:9">
      <c r="B223" s="135" t="s">
        <v>243</v>
      </c>
      <c r="C223" s="136">
        <v>1</v>
      </c>
      <c r="D223" s="136" t="s">
        <v>205</v>
      </c>
      <c r="E223" s="136"/>
      <c r="F223" s="136"/>
      <c r="G223" s="137">
        <v>1337.53</v>
      </c>
      <c r="H223" s="137">
        <v>91.77</v>
      </c>
      <c r="I223" s="138">
        <v>1429.3</v>
      </c>
    </row>
    <row r="224" spans="2:9">
      <c r="B224" s="142" t="s">
        <v>244</v>
      </c>
      <c r="C224" s="143"/>
      <c r="D224" s="143"/>
      <c r="E224" s="140"/>
      <c r="F224" s="140"/>
      <c r="G224" s="140"/>
      <c r="H224" s="140"/>
      <c r="I224" s="141"/>
    </row>
    <row r="225" spans="2:9">
      <c r="B225" s="142" t="s">
        <v>207</v>
      </c>
      <c r="C225" s="143">
        <v>1</v>
      </c>
      <c r="D225" s="143" t="s">
        <v>205</v>
      </c>
      <c r="E225" s="140"/>
      <c r="F225" s="140"/>
      <c r="G225" s="140"/>
      <c r="H225" s="140"/>
      <c r="I225" s="141"/>
    </row>
    <row r="226" spans="2:9">
      <c r="B226" s="142" t="s">
        <v>208</v>
      </c>
      <c r="C226" s="143"/>
      <c r="D226" s="143"/>
      <c r="E226" s="140"/>
      <c r="F226" s="140"/>
      <c r="G226" s="140"/>
      <c r="H226" s="140"/>
      <c r="I226" s="141"/>
    </row>
    <row r="227" spans="2:9">
      <c r="B227" s="142" t="s">
        <v>209</v>
      </c>
      <c r="C227" s="143">
        <v>1.1499999999999999</v>
      </c>
      <c r="D227" s="143" t="s">
        <v>205</v>
      </c>
      <c r="E227" s="140">
        <v>55.08</v>
      </c>
      <c r="F227" s="140">
        <v>9.91</v>
      </c>
      <c r="G227" s="140">
        <v>63.34</v>
      </c>
      <c r="H227" s="140">
        <v>11.4</v>
      </c>
      <c r="I227" s="141"/>
    </row>
    <row r="228" spans="2:9">
      <c r="B228" s="142" t="s">
        <v>245</v>
      </c>
      <c r="C228" s="143">
        <v>1</v>
      </c>
      <c r="D228" s="143" t="s">
        <v>205</v>
      </c>
      <c r="E228" s="140">
        <v>33.9</v>
      </c>
      <c r="F228" s="140">
        <v>6.1</v>
      </c>
      <c r="G228" s="140">
        <v>33.9</v>
      </c>
      <c r="H228" s="140">
        <v>6.1</v>
      </c>
      <c r="I228" s="141"/>
    </row>
    <row r="229" spans="2:9">
      <c r="B229" s="142" t="s">
        <v>223</v>
      </c>
      <c r="C229" s="143">
        <v>40</v>
      </c>
      <c r="D229" s="143" t="s">
        <v>212</v>
      </c>
      <c r="E229" s="140">
        <v>8.0500000000000007</v>
      </c>
      <c r="F229" s="140">
        <v>1.45</v>
      </c>
      <c r="G229" s="140">
        <v>322</v>
      </c>
      <c r="H229" s="140">
        <v>58</v>
      </c>
      <c r="I229" s="141"/>
    </row>
    <row r="230" spans="2:9">
      <c r="B230" s="142" t="s">
        <v>246</v>
      </c>
      <c r="C230" s="143">
        <v>1</v>
      </c>
      <c r="D230" s="143" t="s">
        <v>205</v>
      </c>
      <c r="E230" s="140">
        <v>66.95</v>
      </c>
      <c r="F230" s="140">
        <v>12.05</v>
      </c>
      <c r="G230" s="140">
        <v>66.95</v>
      </c>
      <c r="H230" s="140">
        <v>12.05</v>
      </c>
      <c r="I230" s="141"/>
    </row>
    <row r="231" spans="2:9">
      <c r="B231" s="142" t="s">
        <v>215</v>
      </c>
      <c r="C231" s="143">
        <v>0.05</v>
      </c>
      <c r="D231" s="143" t="s">
        <v>205</v>
      </c>
      <c r="E231" s="140">
        <v>338.98</v>
      </c>
      <c r="F231" s="140">
        <v>61.02</v>
      </c>
      <c r="G231" s="140">
        <v>16.95</v>
      </c>
      <c r="H231" s="140">
        <v>3.05</v>
      </c>
      <c r="I231" s="141"/>
    </row>
    <row r="232" spans="2:9">
      <c r="B232" s="142" t="s">
        <v>247</v>
      </c>
      <c r="C232" s="143">
        <v>0.01</v>
      </c>
      <c r="D232" s="143" t="s">
        <v>205</v>
      </c>
      <c r="E232" s="140">
        <v>520.55999999999995</v>
      </c>
      <c r="F232" s="140">
        <v>93.7</v>
      </c>
      <c r="G232" s="140">
        <v>6.51</v>
      </c>
      <c r="H232" s="140">
        <v>1.17</v>
      </c>
      <c r="I232" s="141"/>
    </row>
    <row r="233" spans="2:9">
      <c r="B233" s="142" t="s">
        <v>189</v>
      </c>
      <c r="C233" s="143"/>
      <c r="D233" s="143"/>
      <c r="E233" s="140"/>
      <c r="F233" s="140"/>
      <c r="G233" s="140"/>
      <c r="H233" s="140"/>
      <c r="I233" s="141"/>
    </row>
    <row r="234" spans="2:9">
      <c r="B234" s="142" t="s">
        <v>189</v>
      </c>
      <c r="C234" s="143">
        <v>1</v>
      </c>
      <c r="D234" s="143" t="s">
        <v>205</v>
      </c>
      <c r="E234" s="140">
        <v>589.66</v>
      </c>
      <c r="F234" s="140">
        <v>0</v>
      </c>
      <c r="G234" s="140">
        <v>589.66</v>
      </c>
      <c r="H234" s="140">
        <v>0</v>
      </c>
      <c r="I234" s="141"/>
    </row>
    <row r="235" spans="2:9">
      <c r="B235" s="142" t="s">
        <v>218</v>
      </c>
      <c r="C235" s="143">
        <v>20</v>
      </c>
      <c r="D235" s="143" t="s">
        <v>219</v>
      </c>
      <c r="E235" s="140">
        <v>238.22</v>
      </c>
      <c r="F235" s="140">
        <v>0</v>
      </c>
      <c r="G235" s="140">
        <v>238.22</v>
      </c>
      <c r="H235" s="140">
        <v>0</v>
      </c>
      <c r="I235" s="141"/>
    </row>
    <row r="236" spans="2:9">
      <c r="B236" s="142" t="s">
        <v>220</v>
      </c>
      <c r="C236" s="143"/>
      <c r="D236" s="143"/>
      <c r="E236" s="140"/>
      <c r="F236" s="140"/>
      <c r="G236" s="140">
        <v>1337.53</v>
      </c>
      <c r="H236" s="140">
        <v>91.77</v>
      </c>
      <c r="I236" s="141"/>
    </row>
    <row r="237" spans="2:9">
      <c r="B237" s="139"/>
      <c r="C237" s="143"/>
      <c r="D237" s="143"/>
      <c r="E237" s="143"/>
      <c r="F237" s="143"/>
      <c r="G237" s="143"/>
      <c r="H237" s="143"/>
    </row>
    <row r="238" spans="2:9" ht="24.75">
      <c r="B238" s="135" t="s">
        <v>248</v>
      </c>
      <c r="C238" s="136">
        <v>1</v>
      </c>
      <c r="D238" s="136" t="s">
        <v>205</v>
      </c>
      <c r="E238" s="136"/>
      <c r="F238" s="136"/>
      <c r="G238" s="137">
        <v>21074.31</v>
      </c>
      <c r="H238" s="137">
        <v>2852.32</v>
      </c>
      <c r="I238" s="138">
        <v>23926.63</v>
      </c>
    </row>
    <row r="239" spans="2:9">
      <c r="B239" s="243" t="s">
        <v>249</v>
      </c>
      <c r="C239" s="143"/>
      <c r="D239" s="143"/>
      <c r="E239" s="144"/>
      <c r="F239" s="144"/>
      <c r="G239" s="144"/>
      <c r="H239" s="144"/>
      <c r="I239" s="243"/>
    </row>
    <row r="240" spans="2:9">
      <c r="B240" s="243" t="s">
        <v>207</v>
      </c>
      <c r="C240" s="143">
        <v>1</v>
      </c>
      <c r="D240" s="143" t="s">
        <v>205</v>
      </c>
      <c r="E240" s="144"/>
      <c r="F240" s="144"/>
      <c r="G240" s="144"/>
      <c r="H240" s="144"/>
      <c r="I240" s="243"/>
    </row>
    <row r="241" spans="2:9">
      <c r="B241" s="243" t="s">
        <v>208</v>
      </c>
      <c r="C241" s="143"/>
      <c r="D241" s="143"/>
      <c r="E241" s="144"/>
      <c r="F241" s="144"/>
      <c r="G241" s="144"/>
      <c r="H241" s="144"/>
      <c r="I241" s="243"/>
    </row>
    <row r="242" spans="2:9">
      <c r="B242" s="243" t="s">
        <v>250</v>
      </c>
      <c r="C242" s="143">
        <v>2</v>
      </c>
      <c r="D242" s="143" t="s">
        <v>205</v>
      </c>
      <c r="E242" s="144">
        <v>38.14</v>
      </c>
      <c r="F242" s="144">
        <v>6.87</v>
      </c>
      <c r="G242" s="144">
        <v>76.28</v>
      </c>
      <c r="H242" s="144">
        <v>13.74</v>
      </c>
      <c r="I242" s="243"/>
    </row>
    <row r="243" spans="2:9">
      <c r="B243" s="243" t="s">
        <v>251</v>
      </c>
      <c r="C243" s="143">
        <v>2</v>
      </c>
      <c r="D243" s="143" t="s">
        <v>205</v>
      </c>
      <c r="E243" s="144">
        <v>11.86</v>
      </c>
      <c r="F243" s="144">
        <v>2.13</v>
      </c>
      <c r="G243" s="144">
        <v>23.72</v>
      </c>
      <c r="H243" s="144">
        <v>4.26</v>
      </c>
      <c r="I243" s="243"/>
    </row>
    <row r="244" spans="2:9">
      <c r="B244" s="243" t="s">
        <v>252</v>
      </c>
      <c r="C244" s="143">
        <v>2</v>
      </c>
      <c r="D244" s="143" t="s">
        <v>205</v>
      </c>
      <c r="E244" s="144">
        <v>142.16</v>
      </c>
      <c r="F244" s="144">
        <v>25.59</v>
      </c>
      <c r="G244" s="144">
        <v>284.32</v>
      </c>
      <c r="H244" s="144">
        <v>51.18</v>
      </c>
      <c r="I244" s="243"/>
    </row>
    <row r="245" spans="2:9">
      <c r="B245" s="243" t="s">
        <v>253</v>
      </c>
      <c r="C245" s="143">
        <v>2</v>
      </c>
      <c r="D245" s="143" t="s">
        <v>205</v>
      </c>
      <c r="E245" s="144">
        <v>194.92</v>
      </c>
      <c r="F245" s="144">
        <v>35.090000000000003</v>
      </c>
      <c r="G245" s="144">
        <v>389.84</v>
      </c>
      <c r="H245" s="144">
        <v>70.180000000000007</v>
      </c>
      <c r="I245" s="243"/>
    </row>
    <row r="246" spans="2:9">
      <c r="B246" s="243" t="s">
        <v>254</v>
      </c>
      <c r="C246" s="143">
        <v>1</v>
      </c>
      <c r="D246" s="143" t="s">
        <v>205</v>
      </c>
      <c r="E246" s="145">
        <v>11906.64</v>
      </c>
      <c r="F246" s="144">
        <v>2143.1999999999998</v>
      </c>
      <c r="G246" s="144">
        <v>11906.64</v>
      </c>
      <c r="H246" s="144">
        <v>2143.1999999999998</v>
      </c>
      <c r="I246" s="243"/>
    </row>
    <row r="247" spans="2:9">
      <c r="B247" s="243" t="s">
        <v>255</v>
      </c>
      <c r="C247" s="143">
        <v>1</v>
      </c>
      <c r="D247" s="143" t="s">
        <v>205</v>
      </c>
      <c r="E247" s="145">
        <v>1070.3399999999999</v>
      </c>
      <c r="F247" s="144">
        <v>192.66</v>
      </c>
      <c r="G247" s="144">
        <v>1070.3399999999999</v>
      </c>
      <c r="H247" s="144">
        <v>192.66</v>
      </c>
      <c r="I247" s="243"/>
    </row>
    <row r="248" spans="2:9">
      <c r="B248" s="243" t="s">
        <v>256</v>
      </c>
      <c r="C248" s="143">
        <v>1</v>
      </c>
      <c r="D248" s="143" t="s">
        <v>205</v>
      </c>
      <c r="E248" s="144">
        <v>592.37</v>
      </c>
      <c r="F248" s="144">
        <v>106.63</v>
      </c>
      <c r="G248" s="144">
        <v>592.37</v>
      </c>
      <c r="H248" s="144">
        <v>106.63</v>
      </c>
      <c r="I248" s="243"/>
    </row>
    <row r="249" spans="2:9">
      <c r="B249" s="243" t="s">
        <v>257</v>
      </c>
      <c r="C249" s="143">
        <v>1</v>
      </c>
      <c r="D249" s="143" t="s">
        <v>205</v>
      </c>
      <c r="E249" s="145">
        <v>20.25</v>
      </c>
      <c r="F249" s="144">
        <v>3.65</v>
      </c>
      <c r="G249" s="144">
        <v>20.25</v>
      </c>
      <c r="H249" s="144">
        <v>3.65</v>
      </c>
      <c r="I249" s="243"/>
    </row>
    <row r="250" spans="2:9">
      <c r="B250" s="243" t="s">
        <v>258</v>
      </c>
      <c r="C250" s="143">
        <v>1</v>
      </c>
      <c r="D250" s="143" t="s">
        <v>205</v>
      </c>
      <c r="E250" s="145">
        <v>101.25</v>
      </c>
      <c r="F250" s="144">
        <v>18.23</v>
      </c>
      <c r="G250" s="144">
        <v>101.25</v>
      </c>
      <c r="H250" s="144">
        <v>18.23</v>
      </c>
      <c r="I250" s="243"/>
    </row>
    <row r="251" spans="2:9">
      <c r="B251" s="243" t="s">
        <v>259</v>
      </c>
      <c r="C251" s="143">
        <v>1</v>
      </c>
      <c r="D251" s="143" t="s">
        <v>205</v>
      </c>
      <c r="E251" s="145">
        <v>18.52</v>
      </c>
      <c r="F251" s="144">
        <v>3.33</v>
      </c>
      <c r="G251" s="144">
        <v>18.52</v>
      </c>
      <c r="H251" s="144">
        <v>3.33</v>
      </c>
      <c r="I251" s="243"/>
    </row>
    <row r="252" spans="2:9">
      <c r="B252" s="243" t="s">
        <v>260</v>
      </c>
      <c r="C252" s="143">
        <v>0.05</v>
      </c>
      <c r="D252" s="143" t="s">
        <v>233</v>
      </c>
      <c r="E252" s="144">
        <v>642.37</v>
      </c>
      <c r="F252" s="144">
        <v>115.63</v>
      </c>
      <c r="G252" s="144">
        <v>32.119999999999997</v>
      </c>
      <c r="H252" s="144">
        <v>5.78</v>
      </c>
      <c r="I252" s="243"/>
    </row>
    <row r="253" spans="2:9">
      <c r="B253" s="243" t="s">
        <v>261</v>
      </c>
      <c r="C253" s="143">
        <v>0.25</v>
      </c>
      <c r="D253" s="143" t="s">
        <v>205</v>
      </c>
      <c r="E253" s="144">
        <v>14.41</v>
      </c>
      <c r="F253" s="144">
        <v>2.59</v>
      </c>
      <c r="G253" s="144">
        <v>3.6</v>
      </c>
      <c r="H253" s="144">
        <v>0.65</v>
      </c>
      <c r="I253" s="243"/>
    </row>
    <row r="254" spans="2:9">
      <c r="B254" s="243" t="s">
        <v>262</v>
      </c>
      <c r="C254" s="143">
        <v>2</v>
      </c>
      <c r="D254" s="143" t="s">
        <v>205</v>
      </c>
      <c r="E254" s="144">
        <v>1631.14</v>
      </c>
      <c r="F254" s="144">
        <v>85.37</v>
      </c>
      <c r="G254" s="144">
        <v>3262.28</v>
      </c>
      <c r="H254" s="144">
        <v>170.74</v>
      </c>
      <c r="I254" s="243"/>
    </row>
    <row r="255" spans="2:9">
      <c r="B255" s="243" t="s">
        <v>263</v>
      </c>
      <c r="C255" s="143">
        <v>1</v>
      </c>
      <c r="D255" s="143" t="s">
        <v>205</v>
      </c>
      <c r="E255" s="144">
        <v>1435.58</v>
      </c>
      <c r="F255" s="144">
        <v>68.09</v>
      </c>
      <c r="G255" s="144">
        <v>1435.58</v>
      </c>
      <c r="H255" s="144">
        <v>68.09</v>
      </c>
      <c r="I255" s="243"/>
    </row>
    <row r="256" spans="2:9">
      <c r="B256" s="142" t="s">
        <v>189</v>
      </c>
      <c r="C256" s="143"/>
      <c r="D256" s="143"/>
      <c r="E256" s="140"/>
      <c r="F256" s="140"/>
      <c r="G256" s="140"/>
      <c r="H256" s="140"/>
      <c r="I256" s="141"/>
    </row>
    <row r="257" spans="2:10">
      <c r="B257" s="243" t="s">
        <v>264</v>
      </c>
      <c r="C257" s="143">
        <v>1</v>
      </c>
      <c r="D257" s="143" t="s">
        <v>205</v>
      </c>
      <c r="E257" s="144">
        <v>1857.2</v>
      </c>
      <c r="F257" s="144">
        <v>0</v>
      </c>
      <c r="G257" s="144">
        <v>1857.2</v>
      </c>
      <c r="H257" s="144">
        <v>0</v>
      </c>
      <c r="I257" s="243"/>
    </row>
    <row r="258" spans="2:10">
      <c r="B258" s="139" t="s">
        <v>220</v>
      </c>
      <c r="C258" s="143"/>
      <c r="D258" s="143"/>
      <c r="E258" s="143"/>
      <c r="F258" s="143"/>
      <c r="G258" s="144">
        <v>21074.31</v>
      </c>
      <c r="H258" s="144">
        <v>2852.32</v>
      </c>
      <c r="I258" s="144">
        <v>23926.63</v>
      </c>
    </row>
    <row r="259" spans="2:10">
      <c r="B259" s="139"/>
      <c r="C259" s="143"/>
      <c r="D259" s="143"/>
      <c r="E259" s="143"/>
      <c r="F259" s="143"/>
      <c r="G259" s="143"/>
      <c r="H259" s="143"/>
    </row>
    <row r="260" spans="2:10">
      <c r="B260" s="135" t="s">
        <v>265</v>
      </c>
      <c r="C260" s="136">
        <v>1</v>
      </c>
      <c r="D260" s="136" t="s">
        <v>227</v>
      </c>
      <c r="E260" s="136"/>
      <c r="F260" s="136"/>
      <c r="G260" s="137">
        <v>153.25</v>
      </c>
      <c r="H260" s="137">
        <v>13.3</v>
      </c>
      <c r="I260" s="138">
        <v>166.55</v>
      </c>
      <c r="J260" t="s">
        <v>266</v>
      </c>
    </row>
    <row r="261" spans="2:10">
      <c r="B261" s="243" t="s">
        <v>267</v>
      </c>
      <c r="C261" s="143"/>
      <c r="D261" s="143"/>
      <c r="E261" s="144"/>
      <c r="F261" s="144"/>
      <c r="G261" s="144"/>
      <c r="H261" s="144"/>
      <c r="I261" s="243"/>
    </row>
    <row r="262" spans="2:10">
      <c r="B262" s="243" t="s">
        <v>207</v>
      </c>
      <c r="C262" s="143">
        <v>1</v>
      </c>
      <c r="D262" s="143" t="s">
        <v>227</v>
      </c>
      <c r="E262" s="144"/>
      <c r="F262" s="144"/>
      <c r="G262" s="144"/>
      <c r="H262" s="144"/>
      <c r="I262" s="243"/>
    </row>
    <row r="263" spans="2:10">
      <c r="B263" s="243" t="s">
        <v>208</v>
      </c>
      <c r="C263" s="143"/>
      <c r="D263" s="143"/>
      <c r="E263" s="144"/>
      <c r="F263" s="144"/>
      <c r="G263" s="144"/>
      <c r="H263" s="144"/>
      <c r="I263" s="243"/>
    </row>
    <row r="264" spans="2:10">
      <c r="B264" s="243" t="s">
        <v>268</v>
      </c>
      <c r="C264" s="143">
        <v>0.08</v>
      </c>
      <c r="D264" s="143" t="s">
        <v>269</v>
      </c>
      <c r="E264" s="144">
        <v>923.73</v>
      </c>
      <c r="F264" s="144">
        <v>166.27</v>
      </c>
      <c r="G264" s="144">
        <v>73.900000000000006</v>
      </c>
      <c r="H264" s="144">
        <v>13.3</v>
      </c>
      <c r="I264" s="243"/>
    </row>
    <row r="265" spans="2:10">
      <c r="B265" s="243" t="s">
        <v>270</v>
      </c>
      <c r="C265" s="143"/>
      <c r="D265" s="143"/>
      <c r="E265" s="144"/>
      <c r="F265" s="144"/>
      <c r="G265" s="144"/>
      <c r="H265" s="144"/>
      <c r="I265" s="243"/>
    </row>
    <row r="266" spans="2:10">
      <c r="B266" s="243" t="s">
        <v>271</v>
      </c>
      <c r="C266" s="143">
        <v>1</v>
      </c>
      <c r="D266" s="143" t="s">
        <v>227</v>
      </c>
      <c r="E266" s="144">
        <v>54.26</v>
      </c>
      <c r="F266" s="144">
        <v>0</v>
      </c>
      <c r="G266" s="144">
        <v>54.26</v>
      </c>
      <c r="H266" s="144">
        <v>0</v>
      </c>
      <c r="I266" s="243"/>
    </row>
    <row r="267" spans="2:10">
      <c r="B267" s="243" t="s">
        <v>272</v>
      </c>
      <c r="C267" s="143">
        <v>1</v>
      </c>
      <c r="D267" s="143" t="s">
        <v>136</v>
      </c>
      <c r="E267" s="144">
        <v>25.09</v>
      </c>
      <c r="F267" s="144">
        <v>0</v>
      </c>
      <c r="G267" s="144">
        <v>25.09</v>
      </c>
      <c r="H267" s="144">
        <v>0</v>
      </c>
      <c r="I267" s="243"/>
    </row>
    <row r="268" spans="2:10">
      <c r="B268" s="243" t="s">
        <v>220</v>
      </c>
      <c r="C268" s="143"/>
      <c r="D268" s="143"/>
      <c r="E268" s="144"/>
      <c r="F268" s="144"/>
      <c r="G268" s="144">
        <v>153.25</v>
      </c>
      <c r="H268" s="144">
        <v>13.3</v>
      </c>
      <c r="I268" s="243">
        <v>166.55</v>
      </c>
    </row>
    <row r="269" spans="2:10">
      <c r="B269" s="139"/>
      <c r="C269" s="143"/>
      <c r="D269" s="143"/>
      <c r="E269" s="143"/>
      <c r="F269" s="143"/>
      <c r="G269" s="143"/>
      <c r="H269" s="143"/>
      <c r="I269" s="143"/>
    </row>
    <row r="270" spans="2:10">
      <c r="B270" s="135" t="s">
        <v>273</v>
      </c>
      <c r="C270" s="136">
        <v>1</v>
      </c>
      <c r="D270" s="136" t="s">
        <v>227</v>
      </c>
      <c r="E270" s="136"/>
      <c r="F270" s="136"/>
      <c r="G270" s="137">
        <v>278.94</v>
      </c>
      <c r="H270" s="137">
        <v>31.6</v>
      </c>
      <c r="I270" s="138">
        <v>310.54000000000002</v>
      </c>
      <c r="J270" t="s">
        <v>266</v>
      </c>
    </row>
    <row r="271" spans="2:10">
      <c r="B271" s="243" t="s">
        <v>274</v>
      </c>
      <c r="C271" s="143"/>
      <c r="D271" s="143"/>
      <c r="E271" s="144"/>
      <c r="F271" s="144"/>
      <c r="G271" s="144"/>
      <c r="H271" s="144"/>
      <c r="I271" s="243"/>
    </row>
    <row r="272" spans="2:10">
      <c r="B272" s="243" t="s">
        <v>207</v>
      </c>
      <c r="C272" s="143">
        <v>1</v>
      </c>
      <c r="D272" s="143" t="s">
        <v>227</v>
      </c>
      <c r="E272" s="144"/>
      <c r="F272" s="144"/>
      <c r="G272" s="144"/>
      <c r="H272" s="144"/>
      <c r="I272" s="243"/>
    </row>
    <row r="273" spans="2:9">
      <c r="B273" s="243" t="s">
        <v>208</v>
      </c>
      <c r="C273" s="143"/>
      <c r="D273" s="143"/>
      <c r="E273" s="144"/>
      <c r="F273" s="144"/>
      <c r="G273" s="144"/>
      <c r="H273" s="144"/>
      <c r="I273" s="243"/>
    </row>
    <row r="274" spans="2:9">
      <c r="B274" s="243" t="s">
        <v>268</v>
      </c>
      <c r="C274" s="143">
        <v>0.08</v>
      </c>
      <c r="D274" s="143" t="s">
        <v>269</v>
      </c>
      <c r="E274" s="144">
        <v>923.73</v>
      </c>
      <c r="F274" s="144">
        <v>166.27</v>
      </c>
      <c r="G274" s="144">
        <v>73.900000000000006</v>
      </c>
      <c r="H274" s="144">
        <v>13.3</v>
      </c>
      <c r="I274" s="243"/>
    </row>
    <row r="275" spans="2:9">
      <c r="B275" s="243" t="s">
        <v>275</v>
      </c>
      <c r="C275" s="143">
        <v>1</v>
      </c>
      <c r="D275" s="143" t="s">
        <v>227</v>
      </c>
      <c r="E275" s="144">
        <v>101.69</v>
      </c>
      <c r="F275" s="144">
        <v>18.3</v>
      </c>
      <c r="G275" s="144">
        <v>101.69</v>
      </c>
      <c r="H275" s="144">
        <v>18.3</v>
      </c>
      <c r="I275" s="243"/>
    </row>
    <row r="276" spans="2:9">
      <c r="B276" s="243" t="s">
        <v>270</v>
      </c>
      <c r="C276" s="143"/>
      <c r="D276" s="143"/>
      <c r="E276" s="144"/>
      <c r="F276" s="144"/>
      <c r="G276" s="144"/>
      <c r="H276" s="144"/>
      <c r="I276" s="243"/>
    </row>
    <row r="277" spans="2:9">
      <c r="B277" s="243" t="s">
        <v>271</v>
      </c>
      <c r="C277" s="143">
        <v>1</v>
      </c>
      <c r="D277" s="143" t="s">
        <v>227</v>
      </c>
      <c r="E277" s="144">
        <v>54.26</v>
      </c>
      <c r="F277" s="144">
        <v>0</v>
      </c>
      <c r="G277" s="144">
        <v>54.26</v>
      </c>
      <c r="H277" s="144">
        <v>0</v>
      </c>
      <c r="I277" s="243"/>
    </row>
    <row r="278" spans="2:9">
      <c r="B278" s="243" t="s">
        <v>272</v>
      </c>
      <c r="C278" s="143">
        <v>1</v>
      </c>
      <c r="D278" s="143" t="s">
        <v>136</v>
      </c>
      <c r="E278" s="144">
        <v>49.09</v>
      </c>
      <c r="F278" s="144">
        <v>0</v>
      </c>
      <c r="G278" s="144">
        <v>49.09</v>
      </c>
      <c r="H278" s="144">
        <v>0</v>
      </c>
      <c r="I278" s="243"/>
    </row>
    <row r="279" spans="2:9">
      <c r="B279" s="243" t="s">
        <v>220</v>
      </c>
      <c r="C279" s="143"/>
      <c r="D279" s="143"/>
      <c r="E279" s="144"/>
      <c r="F279" s="144"/>
      <c r="G279" s="144">
        <v>278.94</v>
      </c>
      <c r="H279" s="144">
        <v>31.6</v>
      </c>
      <c r="I279" s="243">
        <v>310.54000000000002</v>
      </c>
    </row>
    <row r="280" spans="2:9">
      <c r="B280" s="139"/>
      <c r="C280" s="143"/>
      <c r="D280" s="143"/>
      <c r="E280" s="143"/>
      <c r="F280" s="143"/>
      <c r="G280" s="143"/>
      <c r="H280" s="143"/>
      <c r="I280" s="143"/>
    </row>
    <row r="281" spans="2:9">
      <c r="B281" s="135" t="s">
        <v>276</v>
      </c>
      <c r="C281" s="136">
        <v>1</v>
      </c>
      <c r="D281" s="136" t="s">
        <v>227</v>
      </c>
      <c r="E281" s="136"/>
      <c r="F281" s="136"/>
      <c r="G281" s="137">
        <v>1203.99</v>
      </c>
      <c r="H281" s="137">
        <v>118.73</v>
      </c>
      <c r="I281" s="138">
        <v>1322.72</v>
      </c>
    </row>
    <row r="282" spans="2:9">
      <c r="B282" s="142" t="s">
        <v>277</v>
      </c>
      <c r="C282" s="140"/>
      <c r="D282" s="140"/>
      <c r="E282" s="140"/>
      <c r="F282" s="140"/>
      <c r="G282" s="140"/>
      <c r="H282" s="140"/>
      <c r="I282" s="141"/>
    </row>
    <row r="283" spans="2:9">
      <c r="B283" s="142" t="s">
        <v>207</v>
      </c>
      <c r="C283" s="143">
        <v>1</v>
      </c>
      <c r="D283" s="143" t="s">
        <v>227</v>
      </c>
      <c r="E283" s="140"/>
      <c r="F283" s="140"/>
      <c r="G283" s="140"/>
      <c r="H283" s="140"/>
      <c r="I283" s="141"/>
    </row>
    <row r="284" spans="2:9">
      <c r="B284" s="142" t="s">
        <v>208</v>
      </c>
      <c r="C284" s="143"/>
      <c r="D284" s="143"/>
      <c r="E284" s="140"/>
      <c r="F284" s="140"/>
      <c r="G284" s="140"/>
      <c r="H284" s="140"/>
      <c r="I284" s="141"/>
    </row>
    <row r="285" spans="2:9">
      <c r="B285" s="139" t="s">
        <v>229</v>
      </c>
      <c r="C285" s="143">
        <v>0.03</v>
      </c>
      <c r="D285" s="143" t="s">
        <v>230</v>
      </c>
      <c r="E285" s="144">
        <v>3513.48</v>
      </c>
      <c r="F285" s="144">
        <v>573.32000000000005</v>
      </c>
      <c r="G285" s="144">
        <v>121.74</v>
      </c>
      <c r="H285" s="144">
        <v>19.87</v>
      </c>
      <c r="I285" s="141"/>
    </row>
    <row r="286" spans="2:9">
      <c r="B286" s="139" t="s">
        <v>278</v>
      </c>
      <c r="C286" s="143">
        <v>1.1000000000000001</v>
      </c>
      <c r="D286" s="143" t="s">
        <v>227</v>
      </c>
      <c r="E286" s="144">
        <v>406.78</v>
      </c>
      <c r="F286" s="144">
        <v>73.22</v>
      </c>
      <c r="G286" s="144">
        <v>447.46</v>
      </c>
      <c r="H286" s="144">
        <v>80.540000000000006</v>
      </c>
      <c r="I286" s="243"/>
    </row>
    <row r="287" spans="2:9">
      <c r="B287" s="139" t="s">
        <v>232</v>
      </c>
      <c r="C287" s="143">
        <v>4.4999999999999998E-2</v>
      </c>
      <c r="D287" s="143" t="s">
        <v>233</v>
      </c>
      <c r="E287" s="144">
        <v>1016.95</v>
      </c>
      <c r="F287" s="144">
        <v>183.05</v>
      </c>
      <c r="G287" s="144">
        <v>45.76</v>
      </c>
      <c r="H287" s="144">
        <v>8.24</v>
      </c>
      <c r="I287" s="243"/>
    </row>
    <row r="288" spans="2:9">
      <c r="B288" s="139" t="s">
        <v>279</v>
      </c>
      <c r="C288" s="143">
        <v>2.5</v>
      </c>
      <c r="D288" s="143" t="s">
        <v>205</v>
      </c>
      <c r="E288" s="144">
        <v>21.19</v>
      </c>
      <c r="F288" s="144">
        <v>3.81</v>
      </c>
      <c r="G288" s="144">
        <v>52.98</v>
      </c>
      <c r="H288" s="144">
        <v>9.5299999999999994</v>
      </c>
      <c r="I288" s="243"/>
    </row>
    <row r="289" spans="2:10">
      <c r="B289" s="139" t="s">
        <v>234</v>
      </c>
      <c r="C289" s="143">
        <v>0.05</v>
      </c>
      <c r="D289" s="143" t="s">
        <v>235</v>
      </c>
      <c r="E289" s="144">
        <v>61.02</v>
      </c>
      <c r="F289" s="144">
        <v>10.98</v>
      </c>
      <c r="G289" s="144">
        <v>3.05</v>
      </c>
      <c r="H289" s="144">
        <v>0.55000000000000004</v>
      </c>
      <c r="I289" s="243"/>
    </row>
    <row r="290" spans="2:10">
      <c r="B290" s="139" t="s">
        <v>237</v>
      </c>
      <c r="C290" s="143">
        <v>1</v>
      </c>
      <c r="D290" s="143" t="s">
        <v>136</v>
      </c>
      <c r="E290" s="144">
        <v>15.84</v>
      </c>
      <c r="F290" s="144">
        <v>0</v>
      </c>
      <c r="G290" s="144">
        <v>15.84</v>
      </c>
      <c r="H290" s="144">
        <v>0</v>
      </c>
      <c r="I290" s="243"/>
    </row>
    <row r="291" spans="2:10">
      <c r="B291" s="142" t="s">
        <v>189</v>
      </c>
      <c r="C291" s="143"/>
      <c r="D291" s="143"/>
      <c r="E291" s="140"/>
      <c r="F291" s="140"/>
      <c r="G291" s="140"/>
      <c r="H291" s="140"/>
      <c r="I291" s="141"/>
    </row>
    <row r="292" spans="2:10">
      <c r="B292" s="139" t="s">
        <v>280</v>
      </c>
      <c r="C292" s="143">
        <v>1</v>
      </c>
      <c r="D292" s="143" t="s">
        <v>227</v>
      </c>
      <c r="E292" s="144">
        <v>517.16</v>
      </c>
      <c r="F292" s="144">
        <v>0</v>
      </c>
      <c r="G292" s="144">
        <v>517.16</v>
      </c>
      <c r="H292" s="144">
        <v>0</v>
      </c>
      <c r="I292" s="243"/>
    </row>
    <row r="293" spans="2:10">
      <c r="B293" s="139" t="s">
        <v>220</v>
      </c>
      <c r="C293" s="143"/>
      <c r="D293" s="143"/>
      <c r="E293" s="143"/>
      <c r="F293" s="143"/>
      <c r="G293" s="144">
        <v>1203.99</v>
      </c>
      <c r="H293" s="144">
        <v>118.73</v>
      </c>
      <c r="I293" s="144">
        <v>1322.72</v>
      </c>
    </row>
    <row r="294" spans="2:10">
      <c r="B294" s="147" t="s">
        <v>281</v>
      </c>
      <c r="C294" s="197">
        <v>1</v>
      </c>
      <c r="D294" s="148" t="s">
        <v>227</v>
      </c>
      <c r="E294" s="148">
        <v>435.51</v>
      </c>
      <c r="F294" s="149">
        <v>0</v>
      </c>
      <c r="G294">
        <v>435.51</v>
      </c>
      <c r="H294">
        <v>0</v>
      </c>
    </row>
    <row r="295" spans="2:10">
      <c r="B295" s="147" t="s">
        <v>220</v>
      </c>
      <c r="C295" s="197"/>
      <c r="D295" s="148"/>
      <c r="E295" s="148"/>
      <c r="F295" s="149"/>
      <c r="G295">
        <v>1822.42</v>
      </c>
      <c r="H295">
        <v>242.07</v>
      </c>
      <c r="I295">
        <v>2064.4899999999998</v>
      </c>
    </row>
    <row r="296" spans="2:10">
      <c r="B296" s="147"/>
      <c r="C296" s="197"/>
      <c r="D296" s="148"/>
      <c r="E296" s="148"/>
      <c r="F296" s="149"/>
    </row>
    <row r="297" spans="2:10">
      <c r="B297" s="147"/>
      <c r="C297" s="197"/>
      <c r="D297" s="148"/>
      <c r="E297" s="148"/>
      <c r="F297" s="149"/>
    </row>
    <row r="298" spans="2:10">
      <c r="B298" s="198" t="s">
        <v>282</v>
      </c>
      <c r="C298" s="136">
        <v>1</v>
      </c>
      <c r="D298" s="136" t="s">
        <v>240</v>
      </c>
      <c r="E298" s="136"/>
      <c r="F298" s="136"/>
      <c r="G298" s="137">
        <v>207.8</v>
      </c>
      <c r="H298" s="137">
        <v>18.309999999999999</v>
      </c>
      <c r="I298" s="138">
        <v>226.11</v>
      </c>
      <c r="J298" s="199"/>
    </row>
    <row r="299" spans="2:10">
      <c r="B299" s="142" t="s">
        <v>283</v>
      </c>
      <c r="C299" s="140"/>
      <c r="D299" s="140"/>
      <c r="E299" s="140"/>
      <c r="F299" s="140"/>
      <c r="G299" s="140"/>
      <c r="H299" s="140"/>
      <c r="I299" s="141"/>
      <c r="J299" s="140"/>
    </row>
    <row r="300" spans="2:10">
      <c r="B300" s="142" t="s">
        <v>207</v>
      </c>
      <c r="C300" s="143">
        <v>1</v>
      </c>
      <c r="D300" s="143" t="s">
        <v>240</v>
      </c>
      <c r="E300" s="140"/>
      <c r="F300" s="140"/>
      <c r="G300" s="140"/>
      <c r="H300" s="140"/>
      <c r="I300" s="141"/>
      <c r="J300" s="140"/>
    </row>
    <row r="301" spans="2:10">
      <c r="B301" s="142" t="s">
        <v>208</v>
      </c>
      <c r="C301" s="143"/>
      <c r="D301" s="143"/>
      <c r="E301" s="140"/>
      <c r="F301" s="140"/>
      <c r="G301" s="140"/>
      <c r="H301" s="140"/>
      <c r="I301" s="141"/>
      <c r="J301" s="140"/>
    </row>
    <row r="302" spans="2:10">
      <c r="B302" s="139" t="s">
        <v>229</v>
      </c>
      <c r="C302" s="143">
        <v>2.3999999999999998E-3</v>
      </c>
      <c r="D302" s="143" t="s">
        <v>230</v>
      </c>
      <c r="E302" s="144">
        <v>3513.48</v>
      </c>
      <c r="F302" s="144">
        <v>573.32000000000005</v>
      </c>
      <c r="G302" s="144">
        <v>8.43</v>
      </c>
      <c r="H302" s="144">
        <v>1.38</v>
      </c>
      <c r="I302" s="141"/>
      <c r="J302" s="140"/>
    </row>
    <row r="303" spans="2:10">
      <c r="B303" s="139" t="s">
        <v>278</v>
      </c>
      <c r="C303" s="143">
        <v>0.05</v>
      </c>
      <c r="D303" s="143" t="s">
        <v>227</v>
      </c>
      <c r="E303" s="144">
        <v>406.78</v>
      </c>
      <c r="F303" s="144">
        <v>73.22</v>
      </c>
      <c r="G303" s="144">
        <v>20.34</v>
      </c>
      <c r="H303" s="144">
        <v>3.66</v>
      </c>
      <c r="I303" s="243"/>
      <c r="J303" s="143"/>
    </row>
    <row r="304" spans="2:10">
      <c r="B304" s="139" t="s">
        <v>232</v>
      </c>
      <c r="C304" s="143">
        <v>3.0000000000000001E-3</v>
      </c>
      <c r="D304" s="143" t="s">
        <v>233</v>
      </c>
      <c r="E304" s="144">
        <v>1016.95</v>
      </c>
      <c r="F304" s="144">
        <v>183.05</v>
      </c>
      <c r="G304" s="144">
        <v>3.05</v>
      </c>
      <c r="H304" s="144">
        <v>0.55000000000000004</v>
      </c>
      <c r="I304" s="243"/>
      <c r="J304" s="143"/>
    </row>
    <row r="305" spans="2:10">
      <c r="B305" s="139" t="s">
        <v>279</v>
      </c>
      <c r="C305" s="143">
        <v>3.33</v>
      </c>
      <c r="D305" s="143" t="s">
        <v>205</v>
      </c>
      <c r="E305" s="144">
        <v>21.19</v>
      </c>
      <c r="F305" s="144">
        <v>3.81</v>
      </c>
      <c r="G305" s="144">
        <v>70.56</v>
      </c>
      <c r="H305" s="144">
        <v>12.69</v>
      </c>
      <c r="I305" s="243"/>
      <c r="J305" s="143"/>
    </row>
    <row r="306" spans="2:10">
      <c r="B306" s="139" t="s">
        <v>234</v>
      </c>
      <c r="C306" s="143">
        <v>3.0000000000000001E-3</v>
      </c>
      <c r="D306" s="143" t="s">
        <v>235</v>
      </c>
      <c r="E306" s="144">
        <v>61.02</v>
      </c>
      <c r="F306" s="144">
        <v>10.98</v>
      </c>
      <c r="G306" s="144">
        <v>0.18</v>
      </c>
      <c r="H306" s="144">
        <v>0.03</v>
      </c>
      <c r="I306" s="243"/>
      <c r="J306" s="143"/>
    </row>
    <row r="307" spans="2:10">
      <c r="B307" s="139" t="s">
        <v>237</v>
      </c>
      <c r="C307" s="143">
        <v>1</v>
      </c>
      <c r="D307" s="143" t="s">
        <v>136</v>
      </c>
      <c r="E307" s="144">
        <v>0.72</v>
      </c>
      <c r="F307" s="144">
        <v>0</v>
      </c>
      <c r="G307" s="144">
        <v>0.72</v>
      </c>
      <c r="H307" s="144">
        <v>0</v>
      </c>
      <c r="I307" s="243"/>
      <c r="J307" s="143"/>
    </row>
    <row r="308" spans="2:10">
      <c r="B308" s="142" t="s">
        <v>189</v>
      </c>
      <c r="C308" s="143"/>
      <c r="D308" s="143"/>
      <c r="E308" s="140"/>
      <c r="F308" s="140"/>
      <c r="G308" s="140"/>
      <c r="H308" s="140"/>
      <c r="I308" s="141"/>
      <c r="J308" s="140"/>
    </row>
    <row r="309" spans="2:10">
      <c r="B309" s="139" t="s">
        <v>242</v>
      </c>
      <c r="C309" s="143">
        <v>1</v>
      </c>
      <c r="D309" s="143" t="s">
        <v>240</v>
      </c>
      <c r="E309" s="144">
        <v>104.52</v>
      </c>
      <c r="F309" s="144">
        <v>0</v>
      </c>
      <c r="G309" s="144">
        <v>104.52</v>
      </c>
      <c r="H309" s="144">
        <v>0</v>
      </c>
      <c r="I309" s="243"/>
      <c r="J309" s="143"/>
    </row>
    <row r="311" spans="2:10">
      <c r="B311" s="86" t="s">
        <v>284</v>
      </c>
      <c r="C311" s="86"/>
      <c r="D311" s="87"/>
      <c r="E311" s="88"/>
      <c r="F311" s="89"/>
    </row>
    <row r="312" spans="2:10">
      <c r="B312" s="92" t="s">
        <v>285</v>
      </c>
      <c r="C312" s="93" t="s">
        <v>286</v>
      </c>
      <c r="D312" s="93">
        <v>0.68</v>
      </c>
      <c r="E312" s="93">
        <v>374.99</v>
      </c>
      <c r="F312" s="93">
        <f t="shared" ref="F312:F323" si="4">ROUND(E312*D312,2)</f>
        <v>254.99</v>
      </c>
    </row>
    <row r="313" spans="2:10">
      <c r="B313" s="92" t="s">
        <v>287</v>
      </c>
      <c r="C313" s="93" t="s">
        <v>288</v>
      </c>
      <c r="D313" s="93">
        <v>0.34</v>
      </c>
      <c r="E313" s="93">
        <v>90</v>
      </c>
      <c r="F313" s="93">
        <f t="shared" si="4"/>
        <v>30.6</v>
      </c>
    </row>
    <row r="314" spans="2:10">
      <c r="B314" s="92" t="s">
        <v>289</v>
      </c>
      <c r="C314" s="93" t="s">
        <v>288</v>
      </c>
      <c r="D314" s="93">
        <v>0.68</v>
      </c>
      <c r="E314" s="93">
        <v>190</v>
      </c>
      <c r="F314" s="93">
        <f t="shared" si="4"/>
        <v>129.19999999999999</v>
      </c>
    </row>
    <row r="315" spans="2:10">
      <c r="B315" s="92" t="s">
        <v>290</v>
      </c>
      <c r="C315" s="93" t="s">
        <v>291</v>
      </c>
      <c r="D315" s="93">
        <v>0.14000000000000001</v>
      </c>
      <c r="E315" s="93">
        <v>125.62</v>
      </c>
      <c r="F315" s="93">
        <f t="shared" si="4"/>
        <v>17.59</v>
      </c>
    </row>
    <row r="316" spans="2:10">
      <c r="B316" s="92" t="s">
        <v>292</v>
      </c>
      <c r="C316" s="93" t="s">
        <v>291</v>
      </c>
      <c r="D316" s="93">
        <v>0.12</v>
      </c>
      <c r="E316" s="93">
        <v>167.25</v>
      </c>
      <c r="F316" s="93">
        <f t="shared" si="4"/>
        <v>20.07</v>
      </c>
    </row>
    <row r="317" spans="2:10">
      <c r="B317" s="92" t="s">
        <v>293</v>
      </c>
      <c r="C317" s="93" t="s">
        <v>288</v>
      </c>
      <c r="D317" s="93">
        <v>1.02</v>
      </c>
      <c r="E317" s="93">
        <v>9.36</v>
      </c>
      <c r="F317" s="93">
        <f t="shared" si="4"/>
        <v>9.5500000000000007</v>
      </c>
    </row>
    <row r="318" spans="2:10">
      <c r="B318" s="92" t="s">
        <v>294</v>
      </c>
      <c r="C318" s="93" t="s">
        <v>288</v>
      </c>
      <c r="D318" s="93">
        <v>1.02</v>
      </c>
      <c r="E318" s="93">
        <v>2.96</v>
      </c>
      <c r="F318" s="93">
        <f t="shared" si="4"/>
        <v>3.02</v>
      </c>
    </row>
    <row r="319" spans="2:10">
      <c r="B319" s="92" t="s">
        <v>295</v>
      </c>
      <c r="C319" s="93" t="s">
        <v>296</v>
      </c>
      <c r="D319" s="93">
        <v>0.22</v>
      </c>
      <c r="E319" s="93">
        <v>932.5</v>
      </c>
      <c r="F319" s="93">
        <f t="shared" si="4"/>
        <v>205.15</v>
      </c>
    </row>
    <row r="320" spans="2:10">
      <c r="B320" s="92" t="s">
        <v>297</v>
      </c>
      <c r="C320" s="93" t="s">
        <v>162</v>
      </c>
      <c r="D320" s="93">
        <v>0.06</v>
      </c>
      <c r="E320" s="93">
        <v>190</v>
      </c>
      <c r="F320" s="93">
        <f t="shared" si="4"/>
        <v>11.4</v>
      </c>
    </row>
    <row r="321" spans="2:7">
      <c r="B321" s="92" t="s">
        <v>298</v>
      </c>
      <c r="C321" s="93" t="s">
        <v>288</v>
      </c>
      <c r="D321" s="93">
        <v>0.34</v>
      </c>
      <c r="E321" s="93">
        <v>75</v>
      </c>
      <c r="F321" s="93">
        <f t="shared" si="4"/>
        <v>25.5</v>
      </c>
    </row>
    <row r="322" spans="2:7">
      <c r="B322" s="92" t="s">
        <v>299</v>
      </c>
      <c r="C322" s="93" t="s">
        <v>288</v>
      </c>
      <c r="D322" s="93">
        <v>0.2</v>
      </c>
      <c r="E322" s="93">
        <v>89.65</v>
      </c>
      <c r="F322" s="93">
        <f t="shared" si="4"/>
        <v>17.93</v>
      </c>
    </row>
    <row r="323" spans="2:7" ht="15.75" thickBot="1">
      <c r="B323" s="92" t="s">
        <v>270</v>
      </c>
      <c r="C323" s="93" t="s">
        <v>300</v>
      </c>
      <c r="D323" s="93">
        <v>1</v>
      </c>
      <c r="E323" s="93">
        <v>475</v>
      </c>
      <c r="F323" s="93">
        <f t="shared" si="4"/>
        <v>475</v>
      </c>
    </row>
    <row r="324" spans="2:7" ht="15.75" thickBot="1">
      <c r="B324" s="92"/>
      <c r="C324" s="146"/>
      <c r="D324" s="94"/>
      <c r="E324" s="97" t="s">
        <v>301</v>
      </c>
      <c r="F324" s="98">
        <f>SUM(F312:F323)</f>
        <v>1200</v>
      </c>
      <c r="G324" s="248" t="s">
        <v>266</v>
      </c>
    </row>
    <row r="325" spans="2:7">
      <c r="B325" s="92"/>
      <c r="C325" s="146"/>
      <c r="D325" s="94"/>
      <c r="E325" s="248"/>
      <c r="F325" s="248"/>
      <c r="G325" s="248"/>
    </row>
    <row r="326" spans="2:7">
      <c r="B326" s="86" t="s">
        <v>284</v>
      </c>
      <c r="C326" s="86"/>
      <c r="D326" s="87"/>
      <c r="E326" s="88"/>
      <c r="F326" s="89"/>
    </row>
    <row r="327" spans="2:7">
      <c r="B327" s="92" t="s">
        <v>285</v>
      </c>
      <c r="C327" s="93" t="s">
        <v>286</v>
      </c>
      <c r="D327" s="93">
        <v>0.68</v>
      </c>
      <c r="E327" s="93">
        <v>374.99</v>
      </c>
      <c r="F327" s="93">
        <f t="shared" ref="F327:F339" si="5">ROUND(E327*D327,2)</f>
        <v>254.99</v>
      </c>
    </row>
    <row r="328" spans="2:7">
      <c r="B328" s="92" t="s">
        <v>287</v>
      </c>
      <c r="C328" s="93" t="s">
        <v>288</v>
      </c>
      <c r="D328" s="93">
        <v>0.34</v>
      </c>
      <c r="E328" s="93">
        <v>90</v>
      </c>
      <c r="F328" s="93">
        <f t="shared" si="5"/>
        <v>30.6</v>
      </c>
    </row>
    <row r="329" spans="2:7">
      <c r="B329" s="92" t="s">
        <v>289</v>
      </c>
      <c r="C329" s="93" t="s">
        <v>288</v>
      </c>
      <c r="D329" s="93">
        <v>0.68</v>
      </c>
      <c r="E329" s="93">
        <v>190</v>
      </c>
      <c r="F329" s="93">
        <f t="shared" si="5"/>
        <v>129.19999999999999</v>
      </c>
    </row>
    <row r="330" spans="2:7">
      <c r="B330" s="92" t="s">
        <v>290</v>
      </c>
      <c r="C330" s="93" t="s">
        <v>291</v>
      </c>
      <c r="D330" s="93">
        <v>0.14000000000000001</v>
      </c>
      <c r="E330" s="93">
        <v>125.62</v>
      </c>
      <c r="F330" s="93">
        <f t="shared" si="5"/>
        <v>17.59</v>
      </c>
    </row>
    <row r="331" spans="2:7">
      <c r="B331" s="92" t="s">
        <v>292</v>
      </c>
      <c r="C331" s="93" t="s">
        <v>291</v>
      </c>
      <c r="D331" s="93">
        <v>0.12</v>
      </c>
      <c r="E331" s="93">
        <v>167.25</v>
      </c>
      <c r="F331" s="93">
        <f t="shared" si="5"/>
        <v>20.07</v>
      </c>
    </row>
    <row r="332" spans="2:7">
      <c r="B332" s="92" t="s">
        <v>293</v>
      </c>
      <c r="C332" s="93" t="s">
        <v>288</v>
      </c>
      <c r="D332" s="93">
        <v>1.02</v>
      </c>
      <c r="E332" s="93">
        <v>9.36</v>
      </c>
      <c r="F332" s="93">
        <f t="shared" si="5"/>
        <v>9.5500000000000007</v>
      </c>
    </row>
    <row r="333" spans="2:7">
      <c r="B333" s="92" t="s">
        <v>294</v>
      </c>
      <c r="C333" s="93" t="s">
        <v>288</v>
      </c>
      <c r="D333" s="93">
        <v>1.02</v>
      </c>
      <c r="E333" s="93">
        <v>2.96</v>
      </c>
      <c r="F333" s="93">
        <f t="shared" si="5"/>
        <v>3.02</v>
      </c>
    </row>
    <row r="334" spans="2:7">
      <c r="B334" s="92" t="s">
        <v>295</v>
      </c>
      <c r="C334" s="93" t="s">
        <v>296</v>
      </c>
      <c r="D334" s="93">
        <v>0.22</v>
      </c>
      <c r="E334" s="93">
        <v>932.5</v>
      </c>
      <c r="F334" s="93">
        <f t="shared" si="5"/>
        <v>205.15</v>
      </c>
    </row>
    <row r="335" spans="2:7">
      <c r="B335" s="92" t="s">
        <v>297</v>
      </c>
      <c r="C335" s="93" t="s">
        <v>162</v>
      </c>
      <c r="D335" s="93">
        <v>0.06</v>
      </c>
      <c r="E335" s="93">
        <v>190</v>
      </c>
      <c r="F335" s="93">
        <f t="shared" si="5"/>
        <v>11.4</v>
      </c>
    </row>
    <row r="336" spans="2:7">
      <c r="B336" s="92" t="s">
        <v>298</v>
      </c>
      <c r="C336" s="93" t="s">
        <v>288</v>
      </c>
      <c r="D336" s="93">
        <v>0.34</v>
      </c>
      <c r="E336" s="93">
        <v>75</v>
      </c>
      <c r="F336" s="93">
        <f t="shared" si="5"/>
        <v>25.5</v>
      </c>
    </row>
    <row r="337" spans="2:7">
      <c r="B337" s="92" t="s">
        <v>302</v>
      </c>
      <c r="C337" s="93" t="s">
        <v>25</v>
      </c>
      <c r="D337" s="93">
        <v>0.68</v>
      </c>
      <c r="E337" s="93">
        <v>220.59</v>
      </c>
      <c r="F337" s="93">
        <f t="shared" si="5"/>
        <v>150</v>
      </c>
    </row>
    <row r="338" spans="2:7">
      <c r="B338" s="92" t="s">
        <v>299</v>
      </c>
      <c r="C338" s="93" t="s">
        <v>288</v>
      </c>
      <c r="D338" s="93">
        <v>0.2</v>
      </c>
      <c r="E338" s="93">
        <v>89.65</v>
      </c>
      <c r="F338" s="93">
        <f t="shared" si="5"/>
        <v>17.93</v>
      </c>
    </row>
    <row r="339" spans="2:7" ht="15.75" thickBot="1">
      <c r="B339" s="92" t="s">
        <v>270</v>
      </c>
      <c r="C339" s="93" t="s">
        <v>300</v>
      </c>
      <c r="D339" s="93">
        <v>1</v>
      </c>
      <c r="E339" s="93">
        <v>475</v>
      </c>
      <c r="F339" s="93">
        <f t="shared" si="5"/>
        <v>475</v>
      </c>
    </row>
    <row r="340" spans="2:7" ht="15.75" thickBot="1">
      <c r="B340" s="92"/>
      <c r="C340" s="146"/>
      <c r="D340" s="94"/>
      <c r="E340" s="97" t="s">
        <v>301</v>
      </c>
      <c r="F340" s="98">
        <f>SUM(F327:F339)</f>
        <v>1350</v>
      </c>
      <c r="G340" s="248" t="s">
        <v>266</v>
      </c>
    </row>
    <row r="342" spans="2:7">
      <c r="B342" s="249" t="s">
        <v>303</v>
      </c>
      <c r="C342" s="250"/>
      <c r="D342" s="296"/>
      <c r="E342" s="297"/>
      <c r="F342" s="297"/>
    </row>
    <row r="343" spans="2:7">
      <c r="B343" s="147" t="s">
        <v>304</v>
      </c>
      <c r="C343" s="148" t="s">
        <v>286</v>
      </c>
      <c r="D343" s="148">
        <v>1.25</v>
      </c>
      <c r="E343" s="148">
        <v>320</v>
      </c>
      <c r="F343" s="149">
        <f t="shared" ref="F343:F352" si="6">ROUND(E343*D343,2)</f>
        <v>400</v>
      </c>
    </row>
    <row r="344" spans="2:7">
      <c r="B344" s="147" t="s">
        <v>305</v>
      </c>
      <c r="C344" s="148" t="s">
        <v>288</v>
      </c>
      <c r="D344" s="148">
        <v>1.67</v>
      </c>
      <c r="E344" s="148">
        <v>38</v>
      </c>
      <c r="F344" s="149">
        <f t="shared" si="6"/>
        <v>63.46</v>
      </c>
    </row>
    <row r="345" spans="2:7">
      <c r="B345" s="147" t="s">
        <v>306</v>
      </c>
      <c r="C345" s="148" t="s">
        <v>288</v>
      </c>
      <c r="D345" s="148">
        <v>1.67</v>
      </c>
      <c r="E345" s="148">
        <v>20.399999999999999</v>
      </c>
      <c r="F345" s="149">
        <f t="shared" si="6"/>
        <v>34.07</v>
      </c>
    </row>
    <row r="346" spans="2:7">
      <c r="B346" s="147" t="s">
        <v>307</v>
      </c>
      <c r="C346" s="148" t="s">
        <v>291</v>
      </c>
      <c r="D346" s="148">
        <v>0.22</v>
      </c>
      <c r="E346" s="148">
        <v>114</v>
      </c>
      <c r="F346" s="149">
        <f t="shared" si="6"/>
        <v>25.08</v>
      </c>
    </row>
    <row r="347" spans="2:7">
      <c r="B347" s="147" t="s">
        <v>308</v>
      </c>
      <c r="C347" s="148" t="s">
        <v>291</v>
      </c>
      <c r="D347" s="148">
        <v>0.4</v>
      </c>
      <c r="E347" s="148">
        <v>115.28</v>
      </c>
      <c r="F347" s="149">
        <f t="shared" si="6"/>
        <v>46.11</v>
      </c>
    </row>
    <row r="348" spans="2:7">
      <c r="B348" s="147" t="s">
        <v>309</v>
      </c>
      <c r="C348" s="148" t="s">
        <v>288</v>
      </c>
      <c r="D348" s="148">
        <v>2</v>
      </c>
      <c r="E348" s="148">
        <v>8.89</v>
      </c>
      <c r="F348" s="149">
        <f t="shared" si="6"/>
        <v>17.78</v>
      </c>
    </row>
    <row r="349" spans="2:7">
      <c r="B349" s="147" t="s">
        <v>310</v>
      </c>
      <c r="C349" s="148" t="s">
        <v>288</v>
      </c>
      <c r="D349" s="148">
        <v>2</v>
      </c>
      <c r="E349" s="148">
        <v>2.96</v>
      </c>
      <c r="F349" s="149">
        <f t="shared" si="6"/>
        <v>5.92</v>
      </c>
    </row>
    <row r="350" spans="2:7">
      <c r="B350" s="147" t="s">
        <v>311</v>
      </c>
      <c r="C350" s="148" t="s">
        <v>296</v>
      </c>
      <c r="D350" s="148">
        <v>0.04</v>
      </c>
      <c r="E350" s="148">
        <v>100</v>
      </c>
      <c r="F350" s="149">
        <f t="shared" si="6"/>
        <v>4</v>
      </c>
    </row>
    <row r="351" spans="2:7">
      <c r="B351" s="147" t="s">
        <v>312</v>
      </c>
      <c r="C351" s="148" t="s">
        <v>313</v>
      </c>
      <c r="D351" s="148">
        <v>0.08</v>
      </c>
      <c r="E351" s="148">
        <v>44.7</v>
      </c>
      <c r="F351" s="149">
        <f t="shared" si="6"/>
        <v>3.58</v>
      </c>
    </row>
    <row r="352" spans="2:7" ht="15.75" thickBot="1">
      <c r="B352" s="147" t="s">
        <v>270</v>
      </c>
      <c r="C352" s="148" t="s">
        <v>300</v>
      </c>
      <c r="D352" s="148">
        <v>1</v>
      </c>
      <c r="E352" s="148">
        <v>350</v>
      </c>
      <c r="F352" s="149">
        <f t="shared" si="6"/>
        <v>350</v>
      </c>
    </row>
    <row r="353" spans="2:9" ht="15.75" thickBot="1">
      <c r="B353" s="147"/>
      <c r="C353" s="147"/>
      <c r="D353" s="147"/>
      <c r="E353" s="150" t="s">
        <v>194</v>
      </c>
      <c r="F353" s="98">
        <f>SUM(F343:F352)</f>
        <v>950</v>
      </c>
      <c r="G353" s="248" t="s">
        <v>266</v>
      </c>
    </row>
    <row r="355" spans="2:9" ht="28.5" customHeight="1">
      <c r="B355" s="135" t="s">
        <v>314</v>
      </c>
      <c r="C355" s="136">
        <v>1</v>
      </c>
      <c r="D355" s="136" t="s">
        <v>230</v>
      </c>
      <c r="E355" s="136"/>
      <c r="F355" s="136"/>
      <c r="G355" s="137">
        <v>6600.17</v>
      </c>
      <c r="H355" s="137">
        <v>765.81</v>
      </c>
      <c r="I355" s="138">
        <v>7365.98</v>
      </c>
    </row>
    <row r="356" spans="2:9">
      <c r="B356" s="151"/>
      <c r="C356" s="152">
        <v>1</v>
      </c>
      <c r="D356" s="136" t="s">
        <v>227</v>
      </c>
      <c r="E356" s="136"/>
      <c r="F356" s="136"/>
      <c r="G356" s="137">
        <v>660.02</v>
      </c>
      <c r="H356" s="137">
        <v>76.58</v>
      </c>
      <c r="I356" s="138">
        <v>736.6</v>
      </c>
    </row>
    <row r="357" spans="2:9">
      <c r="B357" s="142" t="s">
        <v>315</v>
      </c>
      <c r="C357" s="143"/>
      <c r="D357" s="143"/>
      <c r="E357" s="140"/>
      <c r="F357" s="140"/>
      <c r="G357" s="140"/>
      <c r="H357" s="140"/>
      <c r="I357" s="141"/>
    </row>
    <row r="358" spans="2:9">
      <c r="B358" s="142" t="s">
        <v>207</v>
      </c>
      <c r="C358" s="143">
        <v>1</v>
      </c>
      <c r="D358" s="143" t="s">
        <v>230</v>
      </c>
      <c r="E358" s="140"/>
      <c r="F358" s="140"/>
      <c r="G358" s="140"/>
      <c r="H358" s="140"/>
      <c r="I358" s="141"/>
    </row>
    <row r="359" spans="2:9">
      <c r="B359" s="142" t="s">
        <v>208</v>
      </c>
      <c r="C359" s="143"/>
      <c r="D359" s="143"/>
      <c r="E359" s="140"/>
      <c r="F359" s="140"/>
      <c r="G359" s="140"/>
      <c r="H359" s="140"/>
      <c r="I359" s="141"/>
    </row>
    <row r="360" spans="2:9">
      <c r="B360" s="142" t="s">
        <v>316</v>
      </c>
      <c r="C360" s="143">
        <v>1.1000000000000001</v>
      </c>
      <c r="D360" s="143" t="s">
        <v>230</v>
      </c>
      <c r="E360" s="140">
        <v>4334.7</v>
      </c>
      <c r="F360" s="140">
        <v>696.19</v>
      </c>
      <c r="G360" s="140">
        <v>4768.17</v>
      </c>
      <c r="H360" s="140">
        <v>765.81</v>
      </c>
      <c r="I360" s="141"/>
    </row>
    <row r="361" spans="2:9">
      <c r="B361" s="142" t="s">
        <v>270</v>
      </c>
      <c r="C361" s="143"/>
      <c r="D361" s="143"/>
      <c r="E361" s="140"/>
      <c r="F361" s="140"/>
      <c r="G361" s="140"/>
      <c r="H361" s="140"/>
      <c r="I361" s="141"/>
    </row>
    <row r="362" spans="2:9">
      <c r="B362" s="142" t="s">
        <v>317</v>
      </c>
      <c r="C362" s="143">
        <v>0.1</v>
      </c>
      <c r="D362" s="143" t="s">
        <v>318</v>
      </c>
      <c r="E362" s="140">
        <v>847</v>
      </c>
      <c r="F362" s="140">
        <v>0</v>
      </c>
      <c r="G362" s="140">
        <v>84.7</v>
      </c>
      <c r="H362" s="140">
        <v>0</v>
      </c>
      <c r="I362" s="141"/>
    </row>
    <row r="363" spans="2:9">
      <c r="B363" s="142" t="s">
        <v>319</v>
      </c>
      <c r="C363" s="143">
        <v>10</v>
      </c>
      <c r="D363" s="143" t="s">
        <v>227</v>
      </c>
      <c r="E363" s="140">
        <v>174.73</v>
      </c>
      <c r="F363" s="140">
        <v>0</v>
      </c>
      <c r="G363" s="140">
        <v>1747.3</v>
      </c>
      <c r="H363" s="140">
        <v>0</v>
      </c>
      <c r="I363" s="141"/>
    </row>
    <row r="364" spans="2:9">
      <c r="B364" s="142" t="s">
        <v>220</v>
      </c>
      <c r="C364" s="143"/>
      <c r="D364" s="143"/>
      <c r="E364" s="140"/>
      <c r="F364" s="140"/>
      <c r="G364" s="140">
        <v>6600.17</v>
      </c>
      <c r="H364" s="140">
        <v>765.81</v>
      </c>
      <c r="I364" s="141">
        <v>7365.98</v>
      </c>
    </row>
    <row r="365" spans="2:9">
      <c r="B365" s="139"/>
      <c r="C365" s="143"/>
      <c r="D365" s="143"/>
      <c r="E365" s="143"/>
      <c r="F365" s="143"/>
      <c r="G365" s="143"/>
      <c r="H365" s="143"/>
      <c r="I365" s="143"/>
    </row>
    <row r="366" spans="2:9">
      <c r="B366" s="135" t="s">
        <v>320</v>
      </c>
      <c r="C366" s="136">
        <v>1</v>
      </c>
      <c r="D366" s="136" t="s">
        <v>230</v>
      </c>
      <c r="E366" s="136"/>
      <c r="F366" s="136"/>
      <c r="G366" s="137">
        <v>4334.7</v>
      </c>
      <c r="H366" s="137">
        <v>696.19</v>
      </c>
      <c r="I366" s="138">
        <v>5030.8900000000003</v>
      </c>
    </row>
    <row r="367" spans="2:9">
      <c r="B367" s="142" t="s">
        <v>321</v>
      </c>
      <c r="C367" s="143"/>
      <c r="D367" s="143"/>
      <c r="E367" s="140"/>
      <c r="F367" s="140"/>
      <c r="G367" s="140"/>
      <c r="H367" s="140"/>
      <c r="I367" s="141"/>
    </row>
    <row r="368" spans="2:9">
      <c r="B368" s="142" t="s">
        <v>207</v>
      </c>
      <c r="C368" s="143">
        <v>1</v>
      </c>
      <c r="D368" s="143" t="s">
        <v>230</v>
      </c>
      <c r="E368" s="140"/>
      <c r="F368" s="140"/>
      <c r="G368" s="140"/>
      <c r="H368" s="140"/>
      <c r="I368" s="141"/>
    </row>
    <row r="369" spans="2:9">
      <c r="B369" s="142" t="s">
        <v>208</v>
      </c>
      <c r="C369" s="143"/>
      <c r="D369" s="143"/>
      <c r="E369" s="140"/>
      <c r="F369" s="140"/>
      <c r="G369" s="140"/>
      <c r="H369" s="140"/>
      <c r="I369" s="141"/>
    </row>
    <row r="370" spans="2:9">
      <c r="B370" s="142" t="s">
        <v>322</v>
      </c>
      <c r="C370" s="143">
        <v>8</v>
      </c>
      <c r="D370" s="143" t="s">
        <v>233</v>
      </c>
      <c r="E370" s="140">
        <v>286.44</v>
      </c>
      <c r="F370" s="140">
        <v>51.56</v>
      </c>
      <c r="G370" s="140">
        <v>2291.52</v>
      </c>
      <c r="H370" s="140">
        <v>412.48</v>
      </c>
      <c r="I370" s="141"/>
    </row>
    <row r="371" spans="2:9">
      <c r="B371" s="142" t="s">
        <v>323</v>
      </c>
      <c r="C371" s="143">
        <v>0.45</v>
      </c>
      <c r="D371" s="143" t="s">
        <v>324</v>
      </c>
      <c r="E371" s="140">
        <v>1118.6400000000001</v>
      </c>
      <c r="F371" s="140">
        <v>201.36</v>
      </c>
      <c r="G371" s="140">
        <v>503.39</v>
      </c>
      <c r="H371" s="140">
        <v>90.61</v>
      </c>
      <c r="I371" s="141"/>
    </row>
    <row r="372" spans="2:9">
      <c r="B372" s="142" t="s">
        <v>325</v>
      </c>
      <c r="C372" s="143">
        <v>0.9</v>
      </c>
      <c r="D372" s="143" t="s">
        <v>324</v>
      </c>
      <c r="E372" s="140">
        <v>847.46</v>
      </c>
      <c r="F372" s="140">
        <v>152.54</v>
      </c>
      <c r="G372" s="140">
        <v>762.71</v>
      </c>
      <c r="H372" s="140">
        <v>137.29</v>
      </c>
      <c r="I372" s="141"/>
    </row>
    <row r="373" spans="2:9">
      <c r="B373" s="142" t="s">
        <v>326</v>
      </c>
      <c r="C373" s="143">
        <v>60</v>
      </c>
      <c r="D373" s="143" t="s">
        <v>269</v>
      </c>
      <c r="E373" s="140">
        <v>1.25</v>
      </c>
      <c r="F373" s="140">
        <v>0.23</v>
      </c>
      <c r="G373" s="140">
        <v>75</v>
      </c>
      <c r="H373" s="140">
        <v>13.8</v>
      </c>
      <c r="I373" s="141"/>
    </row>
    <row r="374" spans="2:9">
      <c r="B374" s="142" t="s">
        <v>327</v>
      </c>
      <c r="C374" s="143">
        <v>1</v>
      </c>
      <c r="D374" s="143" t="s">
        <v>230</v>
      </c>
      <c r="E374" s="140">
        <v>702.08</v>
      </c>
      <c r="F374" s="140">
        <v>42.01</v>
      </c>
      <c r="G374" s="140">
        <v>702.08</v>
      </c>
      <c r="H374" s="140">
        <v>42.01</v>
      </c>
      <c r="I374" s="141"/>
    </row>
    <row r="375" spans="2:9">
      <c r="B375" s="142" t="s">
        <v>220</v>
      </c>
      <c r="C375" s="143"/>
      <c r="D375" s="143"/>
      <c r="E375" s="140"/>
      <c r="F375" s="140"/>
      <c r="G375" s="140">
        <v>4334.7</v>
      </c>
      <c r="H375" s="140">
        <v>696.19</v>
      </c>
      <c r="I375" s="141">
        <v>5030.8900000000003</v>
      </c>
    </row>
    <row r="376" spans="2:9">
      <c r="B376" s="139"/>
      <c r="C376" s="295"/>
      <c r="D376" s="295"/>
      <c r="E376" s="243"/>
      <c r="F376" s="243"/>
      <c r="G376" s="243"/>
      <c r="H376" s="243"/>
      <c r="I376" s="243"/>
    </row>
    <row r="377" spans="2:9">
      <c r="B377" s="153" t="s">
        <v>328</v>
      </c>
      <c r="C377" s="156">
        <v>1</v>
      </c>
      <c r="D377" s="157" t="s">
        <v>112</v>
      </c>
      <c r="E377" s="158" t="s">
        <v>112</v>
      </c>
      <c r="F377" s="159">
        <f>SUM(F378:F385)</f>
        <v>4089.45</v>
      </c>
      <c r="G377" s="154"/>
      <c r="H377" s="155"/>
    </row>
    <row r="378" spans="2:9">
      <c r="B378" s="160" t="s">
        <v>329</v>
      </c>
      <c r="C378" s="163">
        <v>1</v>
      </c>
      <c r="D378" s="157" t="s">
        <v>112</v>
      </c>
      <c r="E378" s="161">
        <v>3150</v>
      </c>
      <c r="F378" s="162">
        <v>3150</v>
      </c>
      <c r="G378" s="154"/>
      <c r="H378" s="155"/>
    </row>
    <row r="379" spans="2:9">
      <c r="B379" s="154" t="s">
        <v>330</v>
      </c>
      <c r="C379" s="163">
        <v>1</v>
      </c>
      <c r="D379" s="157" t="s">
        <v>112</v>
      </c>
      <c r="E379" s="164">
        <v>53.21</v>
      </c>
      <c r="F379" s="165">
        <v>53.21</v>
      </c>
      <c r="G379" s="154"/>
      <c r="H379" s="155"/>
    </row>
    <row r="380" spans="2:9">
      <c r="B380" s="154" t="s">
        <v>245</v>
      </c>
      <c r="C380" s="163">
        <v>40</v>
      </c>
      <c r="D380" s="157" t="s">
        <v>331</v>
      </c>
      <c r="E380" s="164">
        <v>39.24</v>
      </c>
      <c r="F380" s="165">
        <v>39.24</v>
      </c>
      <c r="G380" s="154"/>
      <c r="H380" s="155"/>
    </row>
    <row r="381" spans="2:9">
      <c r="B381" s="154" t="s">
        <v>223</v>
      </c>
      <c r="C381" s="156">
        <v>0.05</v>
      </c>
      <c r="D381" s="157" t="s">
        <v>112</v>
      </c>
      <c r="E381" s="164">
        <v>7.73</v>
      </c>
      <c r="F381" s="165">
        <v>309.2</v>
      </c>
      <c r="G381" s="154"/>
      <c r="H381" s="155"/>
    </row>
    <row r="382" spans="2:9">
      <c r="B382" s="154" t="s">
        <v>332</v>
      </c>
      <c r="C382" s="166">
        <v>1.2500000000000001E-2</v>
      </c>
      <c r="D382" s="157" t="s">
        <v>112</v>
      </c>
      <c r="E382" s="164">
        <v>337.9</v>
      </c>
      <c r="F382" s="165">
        <v>16.899999999999999</v>
      </c>
      <c r="G382" s="154"/>
      <c r="H382" s="155"/>
    </row>
    <row r="383" spans="2:9">
      <c r="B383" s="154" t="s">
        <v>333</v>
      </c>
      <c r="C383" s="163">
        <v>1</v>
      </c>
      <c r="D383" s="157" t="s">
        <v>112</v>
      </c>
      <c r="E383" s="164">
        <v>292.05</v>
      </c>
      <c r="F383" s="165">
        <v>3.65</v>
      </c>
      <c r="G383" s="154"/>
      <c r="H383" s="155"/>
    </row>
    <row r="384" spans="2:9">
      <c r="B384" s="154" t="s">
        <v>189</v>
      </c>
      <c r="C384" s="163"/>
      <c r="D384" s="157"/>
      <c r="E384" s="164">
        <v>867.25</v>
      </c>
      <c r="F384" s="165">
        <v>517.25</v>
      </c>
      <c r="G384" s="154"/>
      <c r="H384" s="155"/>
    </row>
    <row r="385" spans="2:8">
      <c r="B385" s="154" t="s">
        <v>334</v>
      </c>
      <c r="E385" s="167">
        <v>0.2</v>
      </c>
      <c r="F385" s="165">
        <v>0</v>
      </c>
      <c r="G385" s="154"/>
      <c r="H385" s="155"/>
    </row>
    <row r="386" spans="2:8">
      <c r="C386" s="156"/>
      <c r="D386" s="157"/>
    </row>
    <row r="387" spans="2:8">
      <c r="B387" s="153" t="s">
        <v>335</v>
      </c>
      <c r="C387" s="156">
        <v>1</v>
      </c>
      <c r="D387" s="157" t="s">
        <v>112</v>
      </c>
      <c r="E387" s="158" t="s">
        <v>112</v>
      </c>
      <c r="F387" s="159">
        <f>SUM(F388:F395)</f>
        <v>6783.0999999999985</v>
      </c>
      <c r="G387" s="154"/>
      <c r="H387" s="155"/>
    </row>
    <row r="388" spans="2:8">
      <c r="B388" s="160" t="s">
        <v>329</v>
      </c>
      <c r="C388" s="163">
        <v>1</v>
      </c>
      <c r="D388" s="157" t="s">
        <v>112</v>
      </c>
      <c r="E388" s="161">
        <v>5843.65</v>
      </c>
      <c r="F388" s="162">
        <v>5843.65</v>
      </c>
      <c r="G388" s="154"/>
      <c r="H388" s="155"/>
    </row>
    <row r="389" spans="2:8">
      <c r="B389" s="154" t="s">
        <v>330</v>
      </c>
      <c r="C389" s="163">
        <v>1</v>
      </c>
      <c r="D389" s="157" t="s">
        <v>112</v>
      </c>
      <c r="E389" s="164">
        <v>53.21</v>
      </c>
      <c r="F389" s="165">
        <v>53.21</v>
      </c>
      <c r="G389" s="154"/>
      <c r="H389" s="155"/>
    </row>
    <row r="390" spans="2:8">
      <c r="B390" s="154" t="s">
        <v>245</v>
      </c>
      <c r="C390" s="163">
        <v>40</v>
      </c>
      <c r="D390" s="157" t="s">
        <v>331</v>
      </c>
      <c r="E390" s="164">
        <v>39.24</v>
      </c>
      <c r="F390" s="165">
        <v>39.24</v>
      </c>
      <c r="G390" s="154"/>
      <c r="H390" s="155"/>
    </row>
    <row r="391" spans="2:8">
      <c r="B391" s="154" t="s">
        <v>223</v>
      </c>
      <c r="C391" s="156">
        <v>0.05</v>
      </c>
      <c r="D391" s="157" t="s">
        <v>112</v>
      </c>
      <c r="E391" s="164">
        <v>7.73</v>
      </c>
      <c r="F391" s="165">
        <v>309.2</v>
      </c>
      <c r="G391" s="154"/>
      <c r="H391" s="155"/>
    </row>
    <row r="392" spans="2:8">
      <c r="B392" s="154" t="s">
        <v>332</v>
      </c>
      <c r="C392" s="166">
        <v>1.2500000000000001E-2</v>
      </c>
      <c r="D392" s="157" t="s">
        <v>112</v>
      </c>
      <c r="E392" s="164">
        <v>337.9</v>
      </c>
      <c r="F392" s="165">
        <v>16.899999999999999</v>
      </c>
      <c r="G392" s="154"/>
      <c r="H392" s="155"/>
    </row>
    <row r="393" spans="2:8">
      <c r="B393" s="154" t="s">
        <v>333</v>
      </c>
      <c r="C393" s="163">
        <v>1</v>
      </c>
      <c r="D393" s="157" t="s">
        <v>112</v>
      </c>
      <c r="E393" s="164">
        <v>292.05</v>
      </c>
      <c r="F393" s="165">
        <v>3.65</v>
      </c>
      <c r="G393" s="154"/>
      <c r="H393" s="155"/>
    </row>
    <row r="394" spans="2:8">
      <c r="B394" s="154" t="s">
        <v>189</v>
      </c>
      <c r="C394" s="163"/>
      <c r="D394" s="157"/>
      <c r="E394" s="164">
        <v>867.25</v>
      </c>
      <c r="F394" s="165">
        <v>517.25</v>
      </c>
      <c r="G394" s="154"/>
      <c r="H394" s="155"/>
    </row>
    <row r="395" spans="2:8">
      <c r="B395" s="154" t="s">
        <v>334</v>
      </c>
      <c r="C395" s="154"/>
      <c r="D395" s="154"/>
      <c r="E395" s="167">
        <v>0.2</v>
      </c>
      <c r="F395" s="165">
        <v>0</v>
      </c>
      <c r="G395" s="154"/>
      <c r="H395" s="155"/>
    </row>
    <row r="397" spans="2:8" ht="18.75">
      <c r="B397" s="168" t="s">
        <v>336</v>
      </c>
      <c r="C397" s="169"/>
      <c r="D397" s="169"/>
      <c r="E397" s="169"/>
      <c r="F397" s="169"/>
      <c r="G397" s="169"/>
    </row>
    <row r="398" spans="2:8">
      <c r="B398" s="170" t="s">
        <v>15</v>
      </c>
      <c r="C398" s="170" t="s">
        <v>16</v>
      </c>
      <c r="D398" s="170" t="s">
        <v>337</v>
      </c>
      <c r="E398" s="170" t="s">
        <v>338</v>
      </c>
      <c r="F398" s="170" t="s">
        <v>339</v>
      </c>
      <c r="G398" s="170" t="s">
        <v>340</v>
      </c>
    </row>
    <row r="399" spans="2:8">
      <c r="B399" t="s">
        <v>341</v>
      </c>
      <c r="C399" s="171">
        <v>1.5</v>
      </c>
      <c r="D399" s="171" t="s">
        <v>342</v>
      </c>
      <c r="E399" s="171">
        <v>800</v>
      </c>
      <c r="F399" s="171">
        <v>1</v>
      </c>
      <c r="G399" s="171">
        <f t="shared" ref="G399:G414" si="7">C399*E399*F399</f>
        <v>1200</v>
      </c>
    </row>
    <row r="400" spans="2:8">
      <c r="B400" t="s">
        <v>343</v>
      </c>
      <c r="C400" s="171">
        <v>1.75</v>
      </c>
      <c r="D400" s="171" t="s">
        <v>342</v>
      </c>
      <c r="E400" s="171">
        <v>900</v>
      </c>
      <c r="F400" s="171">
        <v>1</v>
      </c>
      <c r="G400" s="171">
        <f t="shared" si="7"/>
        <v>1575</v>
      </c>
    </row>
    <row r="401" spans="2:8">
      <c r="B401" t="s">
        <v>117</v>
      </c>
      <c r="C401" s="171">
        <v>1</v>
      </c>
      <c r="D401" s="171" t="s">
        <v>342</v>
      </c>
      <c r="E401" s="171">
        <v>1000</v>
      </c>
      <c r="F401" s="171">
        <v>1</v>
      </c>
      <c r="G401" s="171">
        <f t="shared" si="7"/>
        <v>1000</v>
      </c>
    </row>
    <row r="402" spans="2:8">
      <c r="B402" t="s">
        <v>118</v>
      </c>
      <c r="C402" s="171">
        <v>6</v>
      </c>
      <c r="D402" s="171" t="s">
        <v>342</v>
      </c>
      <c r="E402" s="171">
        <v>760</v>
      </c>
      <c r="F402" s="171">
        <v>1</v>
      </c>
      <c r="G402" s="171">
        <f t="shared" si="7"/>
        <v>4560</v>
      </c>
    </row>
    <row r="403" spans="2:8">
      <c r="B403" t="s">
        <v>344</v>
      </c>
      <c r="C403" s="171">
        <v>1</v>
      </c>
      <c r="D403" s="171" t="s">
        <v>342</v>
      </c>
      <c r="E403" s="171">
        <v>745</v>
      </c>
      <c r="F403" s="171">
        <v>1</v>
      </c>
      <c r="G403" s="171">
        <f t="shared" si="7"/>
        <v>745</v>
      </c>
    </row>
    <row r="404" spans="2:8">
      <c r="B404" t="s">
        <v>345</v>
      </c>
      <c r="C404" s="171">
        <v>0.25</v>
      </c>
      <c r="D404" s="171" t="s">
        <v>342</v>
      </c>
      <c r="E404" s="171">
        <v>960</v>
      </c>
      <c r="F404" s="171">
        <v>1</v>
      </c>
      <c r="G404" s="171">
        <f t="shared" si="7"/>
        <v>240</v>
      </c>
    </row>
    <row r="405" spans="2:8">
      <c r="B405" t="s">
        <v>346</v>
      </c>
      <c r="C405" s="171">
        <v>10</v>
      </c>
      <c r="D405" s="171" t="s">
        <v>347</v>
      </c>
      <c r="E405" s="171">
        <v>82</v>
      </c>
      <c r="F405" s="171">
        <v>1</v>
      </c>
      <c r="G405" s="171">
        <f t="shared" si="7"/>
        <v>820</v>
      </c>
    </row>
    <row r="406" spans="2:8">
      <c r="B406" t="s">
        <v>348</v>
      </c>
      <c r="C406" s="171">
        <v>5</v>
      </c>
      <c r="D406" s="171" t="s">
        <v>347</v>
      </c>
      <c r="E406" s="171">
        <v>76</v>
      </c>
      <c r="F406" s="171">
        <v>1</v>
      </c>
      <c r="G406" s="171">
        <f t="shared" si="7"/>
        <v>380</v>
      </c>
    </row>
    <row r="407" spans="2:8">
      <c r="B407" t="s">
        <v>349</v>
      </c>
      <c r="C407" s="171">
        <v>2</v>
      </c>
      <c r="D407" s="171" t="s">
        <v>347</v>
      </c>
      <c r="E407" s="171">
        <v>65</v>
      </c>
      <c r="F407" s="171">
        <v>1</v>
      </c>
      <c r="G407" s="171">
        <f t="shared" si="7"/>
        <v>130</v>
      </c>
    </row>
    <row r="408" spans="2:8">
      <c r="B408" t="s">
        <v>350</v>
      </c>
      <c r="C408" s="171">
        <v>2</v>
      </c>
      <c r="D408" s="171" t="s">
        <v>347</v>
      </c>
      <c r="E408" s="171">
        <v>51.5</v>
      </c>
      <c r="F408" s="171">
        <v>1</v>
      </c>
      <c r="G408" s="171">
        <f t="shared" si="7"/>
        <v>103</v>
      </c>
    </row>
    <row r="409" spans="2:8">
      <c r="B409" t="s">
        <v>351</v>
      </c>
      <c r="C409" s="171">
        <v>2</v>
      </c>
      <c r="D409" s="171" t="s">
        <v>347</v>
      </c>
      <c r="E409" s="171">
        <v>70</v>
      </c>
      <c r="F409" s="171">
        <v>1</v>
      </c>
      <c r="G409" s="171">
        <f t="shared" si="7"/>
        <v>140</v>
      </c>
    </row>
    <row r="410" spans="2:8">
      <c r="B410" t="s">
        <v>352</v>
      </c>
      <c r="C410" s="171">
        <v>63</v>
      </c>
      <c r="D410" s="171" t="s">
        <v>353</v>
      </c>
      <c r="E410" s="171">
        <v>9</v>
      </c>
      <c r="F410" s="171">
        <v>1</v>
      </c>
      <c r="G410" s="171">
        <f t="shared" si="7"/>
        <v>567</v>
      </c>
    </row>
    <row r="411" spans="2:8">
      <c r="B411" t="s">
        <v>354</v>
      </c>
      <c r="C411" s="171">
        <v>1</v>
      </c>
      <c r="D411" s="171" t="s">
        <v>353</v>
      </c>
      <c r="E411" s="171">
        <v>7000</v>
      </c>
      <c r="F411" s="171">
        <v>1</v>
      </c>
      <c r="G411" s="171">
        <f t="shared" si="7"/>
        <v>7000</v>
      </c>
    </row>
    <row r="412" spans="2:8">
      <c r="B412" t="s">
        <v>355</v>
      </c>
      <c r="C412" s="171">
        <v>1</v>
      </c>
      <c r="D412" s="171" t="s">
        <v>353</v>
      </c>
      <c r="E412" s="171">
        <v>8000</v>
      </c>
      <c r="F412" s="171">
        <v>1</v>
      </c>
      <c r="G412" s="171">
        <f t="shared" si="7"/>
        <v>8000</v>
      </c>
    </row>
    <row r="413" spans="2:8">
      <c r="B413" t="s">
        <v>356</v>
      </c>
      <c r="C413" s="171">
        <v>1</v>
      </c>
      <c r="D413" s="171" t="s">
        <v>353</v>
      </c>
      <c r="E413" s="171">
        <v>7500</v>
      </c>
      <c r="F413" s="171">
        <v>1</v>
      </c>
      <c r="G413" s="171">
        <f t="shared" si="7"/>
        <v>7500</v>
      </c>
    </row>
    <row r="414" spans="2:8">
      <c r="B414" t="s">
        <v>357</v>
      </c>
      <c r="C414" s="171">
        <v>1</v>
      </c>
      <c r="D414" s="171" t="s">
        <v>353</v>
      </c>
      <c r="E414" s="171">
        <v>6250</v>
      </c>
      <c r="F414" s="171">
        <v>1</v>
      </c>
      <c r="G414" s="171">
        <f t="shared" si="7"/>
        <v>6250</v>
      </c>
    </row>
    <row r="415" spans="2:8">
      <c r="B415" s="170" t="s">
        <v>358</v>
      </c>
      <c r="C415" s="172"/>
      <c r="D415" s="173"/>
      <c r="E415" s="172"/>
      <c r="F415" s="172"/>
      <c r="G415" s="251">
        <f>SUM(G399:G414)</f>
        <v>40210</v>
      </c>
      <c r="H415" s="248" t="s">
        <v>266</v>
      </c>
    </row>
    <row r="417" spans="2:9" ht="24.75">
      <c r="B417" s="135" t="s">
        <v>359</v>
      </c>
      <c r="C417" s="136">
        <v>1</v>
      </c>
      <c r="D417" s="136" t="s">
        <v>227</v>
      </c>
      <c r="E417" s="136"/>
      <c r="F417" s="136"/>
      <c r="G417" s="137">
        <v>1134.49</v>
      </c>
      <c r="H417" s="137">
        <v>122.48</v>
      </c>
      <c r="I417" s="138">
        <v>1256.97</v>
      </c>
    </row>
    <row r="418" spans="2:9">
      <c r="B418" s="142" t="s">
        <v>360</v>
      </c>
      <c r="C418" s="140"/>
      <c r="D418" s="140"/>
      <c r="E418" s="140"/>
      <c r="F418" s="140"/>
      <c r="G418" s="140"/>
      <c r="H418" s="140"/>
      <c r="I418" s="141"/>
    </row>
    <row r="419" spans="2:9">
      <c r="B419" s="142" t="s">
        <v>207</v>
      </c>
      <c r="C419" s="143">
        <v>1</v>
      </c>
      <c r="D419" s="143" t="s">
        <v>227</v>
      </c>
      <c r="E419" s="140"/>
      <c r="F419" s="140"/>
      <c r="G419" s="140"/>
      <c r="H419" s="140"/>
      <c r="I419" s="141"/>
    </row>
    <row r="420" spans="2:9">
      <c r="B420" s="142" t="s">
        <v>208</v>
      </c>
      <c r="C420" s="143"/>
      <c r="D420" s="143"/>
      <c r="E420" s="140"/>
      <c r="F420" s="140"/>
      <c r="G420" s="140"/>
      <c r="H420" s="140"/>
      <c r="I420" s="141"/>
    </row>
    <row r="421" spans="2:9">
      <c r="B421" s="139" t="s">
        <v>361</v>
      </c>
      <c r="C421" s="143">
        <v>1.1200000000000001</v>
      </c>
      <c r="D421" s="143" t="s">
        <v>227</v>
      </c>
      <c r="E421" s="144">
        <v>466.1</v>
      </c>
      <c r="F421" s="144">
        <v>83.9</v>
      </c>
      <c r="G421" s="144">
        <v>522.03</v>
      </c>
      <c r="H421" s="144">
        <v>93.97</v>
      </c>
      <c r="I421" s="243"/>
    </row>
    <row r="422" spans="2:9">
      <c r="B422" s="139" t="s">
        <v>362</v>
      </c>
      <c r="C422" s="143">
        <v>0.14000000000000001</v>
      </c>
      <c r="D422" s="143" t="s">
        <v>233</v>
      </c>
      <c r="E422" s="144">
        <v>218.64</v>
      </c>
      <c r="F422" s="144">
        <v>39.36</v>
      </c>
      <c r="G422" s="144">
        <v>30.61</v>
      </c>
      <c r="H422" s="144">
        <v>5.51</v>
      </c>
      <c r="I422" s="141"/>
    </row>
    <row r="423" spans="2:9">
      <c r="B423" s="139" t="s">
        <v>363</v>
      </c>
      <c r="C423" s="143">
        <v>0.05</v>
      </c>
      <c r="D423" s="143" t="s">
        <v>233</v>
      </c>
      <c r="E423" s="144">
        <v>286.44</v>
      </c>
      <c r="F423" s="144">
        <v>51.56</v>
      </c>
      <c r="G423" s="144">
        <v>14.32</v>
      </c>
      <c r="H423" s="144">
        <v>2.58</v>
      </c>
      <c r="I423" s="141"/>
    </row>
    <row r="424" spans="2:9">
      <c r="B424" s="139" t="s">
        <v>232</v>
      </c>
      <c r="C424" s="143">
        <v>3.0000000000000001E-3</v>
      </c>
      <c r="D424" s="143" t="s">
        <v>233</v>
      </c>
      <c r="E424" s="144">
        <v>1016.95</v>
      </c>
      <c r="F424" s="144">
        <v>183.05</v>
      </c>
      <c r="G424" s="144">
        <v>3.05</v>
      </c>
      <c r="H424" s="144">
        <v>0.55000000000000004</v>
      </c>
      <c r="I424" s="243"/>
    </row>
    <row r="425" spans="2:9">
      <c r="B425" s="139" t="s">
        <v>364</v>
      </c>
      <c r="C425" s="143">
        <v>0.05</v>
      </c>
      <c r="D425" s="143" t="s">
        <v>235</v>
      </c>
      <c r="E425" s="144">
        <v>61.02</v>
      </c>
      <c r="F425" s="144">
        <v>10.98</v>
      </c>
      <c r="G425" s="144">
        <v>3.05</v>
      </c>
      <c r="H425" s="144">
        <v>0.55000000000000004</v>
      </c>
      <c r="I425" s="243"/>
    </row>
    <row r="426" spans="2:9">
      <c r="B426" s="139" t="s">
        <v>279</v>
      </c>
      <c r="C426" s="143">
        <v>4.5</v>
      </c>
      <c r="D426" s="143" t="s">
        <v>205</v>
      </c>
      <c r="E426" s="144">
        <v>21.19</v>
      </c>
      <c r="F426" s="144">
        <v>3.81</v>
      </c>
      <c r="G426" s="144">
        <v>95.36</v>
      </c>
      <c r="H426" s="144">
        <v>17.149999999999999</v>
      </c>
      <c r="I426" s="243"/>
    </row>
    <row r="427" spans="2:9">
      <c r="B427" s="139" t="s">
        <v>365</v>
      </c>
      <c r="C427" s="143">
        <v>0.05</v>
      </c>
      <c r="D427" s="143" t="s">
        <v>233</v>
      </c>
      <c r="E427" s="144">
        <v>241.53</v>
      </c>
      <c r="F427" s="144">
        <v>43.48</v>
      </c>
      <c r="G427" s="144">
        <v>12.08</v>
      </c>
      <c r="H427" s="144">
        <v>2.17</v>
      </c>
      <c r="I427" s="243"/>
    </row>
    <row r="428" spans="2:9">
      <c r="B428" s="139" t="s">
        <v>366</v>
      </c>
      <c r="C428" s="143">
        <v>1</v>
      </c>
      <c r="D428" s="143" t="s">
        <v>136</v>
      </c>
      <c r="E428" s="144">
        <v>18.48</v>
      </c>
      <c r="F428" s="144">
        <v>0</v>
      </c>
      <c r="G428" s="144">
        <v>18.48</v>
      </c>
      <c r="H428" s="144">
        <v>0</v>
      </c>
      <c r="I428" s="243"/>
    </row>
    <row r="429" spans="2:9">
      <c r="B429" s="142" t="s">
        <v>189</v>
      </c>
      <c r="C429" s="143"/>
      <c r="D429" s="143"/>
      <c r="E429" s="143"/>
      <c r="F429" s="143"/>
      <c r="G429" s="143"/>
      <c r="H429" s="143"/>
      <c r="I429" s="243"/>
    </row>
    <row r="430" spans="2:9">
      <c r="B430" s="139" t="s">
        <v>281</v>
      </c>
      <c r="C430" s="143">
        <v>1</v>
      </c>
      <c r="D430" s="143" t="s">
        <v>227</v>
      </c>
      <c r="E430" s="144">
        <v>435.51</v>
      </c>
      <c r="F430" s="144">
        <v>0</v>
      </c>
      <c r="G430" s="144">
        <v>435.51</v>
      </c>
      <c r="H430" s="144">
        <v>0</v>
      </c>
      <c r="I430" s="243"/>
    </row>
    <row r="431" spans="2:9">
      <c r="B431" s="139" t="s">
        <v>220</v>
      </c>
      <c r="C431" s="143"/>
      <c r="D431" s="143"/>
      <c r="E431" s="143"/>
      <c r="F431" s="143"/>
      <c r="G431" s="144">
        <v>1822.42</v>
      </c>
      <c r="H431" s="144">
        <v>242.07</v>
      </c>
      <c r="I431" s="144">
        <v>2064.4899999999998</v>
      </c>
    </row>
    <row r="433" spans="2:9">
      <c r="B433" s="135" t="s">
        <v>367</v>
      </c>
      <c r="C433" s="136">
        <v>1</v>
      </c>
      <c r="D433" s="136" t="s">
        <v>240</v>
      </c>
      <c r="E433" s="136"/>
      <c r="F433" s="136"/>
      <c r="G433" s="137">
        <v>1525.73</v>
      </c>
      <c r="H433" s="137">
        <v>214.19</v>
      </c>
      <c r="I433" s="138">
        <v>1739.92</v>
      </c>
    </row>
    <row r="434" spans="2:9">
      <c r="B434" s="142" t="s">
        <v>368</v>
      </c>
      <c r="C434" s="140"/>
      <c r="D434" s="140"/>
      <c r="E434" s="140"/>
      <c r="F434" s="140"/>
      <c r="G434" s="140"/>
      <c r="H434" s="140"/>
      <c r="I434" s="141"/>
    </row>
    <row r="435" spans="2:9">
      <c r="B435" s="142" t="s">
        <v>207</v>
      </c>
      <c r="C435" s="143">
        <v>1</v>
      </c>
      <c r="D435" s="143" t="s">
        <v>240</v>
      </c>
      <c r="E435" s="140"/>
      <c r="F435" s="140"/>
      <c r="G435" s="140"/>
      <c r="H435" s="140"/>
      <c r="I435" s="141"/>
    </row>
    <row r="436" spans="2:9">
      <c r="B436" s="142" t="s">
        <v>208</v>
      </c>
      <c r="C436" s="143"/>
      <c r="D436" s="143"/>
      <c r="E436" s="140"/>
      <c r="F436" s="140"/>
      <c r="G436" s="140"/>
      <c r="H436" s="140"/>
      <c r="I436" s="141"/>
    </row>
    <row r="437" spans="2:9">
      <c r="B437" s="139" t="s">
        <v>229</v>
      </c>
      <c r="C437" s="143">
        <v>1.7999999999999999E-2</v>
      </c>
      <c r="D437" s="143" t="s">
        <v>230</v>
      </c>
      <c r="E437" s="144">
        <v>3513.48</v>
      </c>
      <c r="F437" s="144">
        <v>573.32000000000005</v>
      </c>
      <c r="G437" s="144">
        <v>63.24</v>
      </c>
      <c r="H437" s="144">
        <v>10.32</v>
      </c>
      <c r="I437" s="141"/>
    </row>
    <row r="438" spans="2:9">
      <c r="B438" s="139" t="s">
        <v>369</v>
      </c>
      <c r="C438" s="143">
        <v>1.1000000000000001</v>
      </c>
      <c r="D438" s="143" t="s">
        <v>240</v>
      </c>
      <c r="E438" s="144">
        <v>592</v>
      </c>
      <c r="F438" s="144">
        <v>106.56</v>
      </c>
      <c r="G438" s="144">
        <v>651.20000000000005</v>
      </c>
      <c r="H438" s="144">
        <v>117.22</v>
      </c>
      <c r="I438" s="243"/>
    </row>
    <row r="439" spans="2:9">
      <c r="B439" s="139" t="s">
        <v>370</v>
      </c>
      <c r="C439" s="143">
        <v>1.1000000000000001</v>
      </c>
      <c r="D439" s="143" t="s">
        <v>240</v>
      </c>
      <c r="E439" s="144">
        <v>285.5</v>
      </c>
      <c r="F439" s="144">
        <v>51.39</v>
      </c>
      <c r="G439" s="144">
        <v>314.05</v>
      </c>
      <c r="H439" s="144">
        <v>56.53</v>
      </c>
      <c r="I439" s="243"/>
    </row>
    <row r="440" spans="2:9">
      <c r="B440" s="139" t="s">
        <v>232</v>
      </c>
      <c r="C440" s="143">
        <v>2.3E-2</v>
      </c>
      <c r="D440" s="143" t="s">
        <v>233</v>
      </c>
      <c r="E440" s="144">
        <v>1016.95</v>
      </c>
      <c r="F440" s="144">
        <v>183.05</v>
      </c>
      <c r="G440" s="144">
        <v>23.39</v>
      </c>
      <c r="H440" s="144">
        <v>4.21</v>
      </c>
      <c r="I440" s="243"/>
    </row>
    <row r="441" spans="2:9">
      <c r="B441" s="139" t="s">
        <v>234</v>
      </c>
      <c r="C441" s="143">
        <v>2.5999999999999999E-2</v>
      </c>
      <c r="D441" s="143" t="s">
        <v>235</v>
      </c>
      <c r="E441" s="144">
        <v>61.02</v>
      </c>
      <c r="F441" s="144">
        <v>10.98</v>
      </c>
      <c r="G441" s="144">
        <v>1.59</v>
      </c>
      <c r="H441" s="144">
        <v>0.28999999999999998</v>
      </c>
      <c r="I441" s="243"/>
    </row>
    <row r="442" spans="2:9">
      <c r="B442" s="139" t="s">
        <v>371</v>
      </c>
      <c r="C442" s="143">
        <v>0.52</v>
      </c>
      <c r="D442" s="143" t="s">
        <v>227</v>
      </c>
      <c r="E442" s="144">
        <v>273.73</v>
      </c>
      <c r="F442" s="144">
        <v>49.27</v>
      </c>
      <c r="G442" s="144">
        <v>142.34</v>
      </c>
      <c r="H442" s="144">
        <v>25.62</v>
      </c>
      <c r="I442" s="243"/>
    </row>
    <row r="443" spans="2:9">
      <c r="B443" s="139" t="s">
        <v>237</v>
      </c>
      <c r="C443" s="143">
        <v>1</v>
      </c>
      <c r="D443" s="143" t="s">
        <v>136</v>
      </c>
      <c r="E443" s="144">
        <v>34.17</v>
      </c>
      <c r="F443" s="144">
        <v>0</v>
      </c>
      <c r="G443" s="144">
        <v>34.17</v>
      </c>
      <c r="H443" s="144">
        <v>0</v>
      </c>
      <c r="I443" s="243"/>
    </row>
    <row r="444" spans="2:9">
      <c r="B444" s="142" t="s">
        <v>189</v>
      </c>
      <c r="C444" s="143"/>
      <c r="D444" s="143"/>
      <c r="E444" s="140"/>
      <c r="F444" s="140"/>
      <c r="G444" s="140"/>
      <c r="H444" s="140"/>
      <c r="I444" s="141"/>
    </row>
    <row r="445" spans="2:9">
      <c r="B445" s="139" t="s">
        <v>372</v>
      </c>
      <c r="C445" s="143">
        <v>1</v>
      </c>
      <c r="D445" s="143" t="s">
        <v>240</v>
      </c>
      <c r="E445" s="144">
        <v>295.75</v>
      </c>
      <c r="F445" s="144">
        <v>0</v>
      </c>
      <c r="G445" s="144">
        <v>295.75</v>
      </c>
      <c r="H445" s="144">
        <v>0</v>
      </c>
      <c r="I445" s="243"/>
    </row>
    <row r="446" spans="2:9">
      <c r="B446" s="139" t="s">
        <v>220</v>
      </c>
      <c r="C446" s="143"/>
      <c r="D446" s="143"/>
      <c r="E446" s="143"/>
      <c r="F446" s="143"/>
      <c r="G446" s="144">
        <v>1525.73</v>
      </c>
      <c r="H446" s="144">
        <v>214.19</v>
      </c>
      <c r="I446" s="144">
        <v>1739.92</v>
      </c>
    </row>
    <row r="448" spans="2:9" ht="15.75">
      <c r="B448" s="288" t="s">
        <v>373</v>
      </c>
      <c r="C448" s="289"/>
      <c r="D448" s="289"/>
      <c r="E448" s="289"/>
      <c r="F448" s="289"/>
      <c r="G448" s="290"/>
    </row>
    <row r="449" spans="2:7" ht="45">
      <c r="B449" s="174"/>
      <c r="C449" s="174" t="s">
        <v>374</v>
      </c>
      <c r="D449" s="174" t="s">
        <v>375</v>
      </c>
      <c r="E449" s="174" t="s">
        <v>376</v>
      </c>
      <c r="F449" s="174" t="s">
        <v>377</v>
      </c>
      <c r="G449" s="174" t="s">
        <v>378</v>
      </c>
    </row>
    <row r="451" spans="2:7">
      <c r="B451" s="175"/>
      <c r="C451" s="176" t="s">
        <v>379</v>
      </c>
      <c r="D451" s="177" t="s">
        <v>380</v>
      </c>
      <c r="E451" s="178">
        <v>1</v>
      </c>
      <c r="F451" s="179">
        <v>1550</v>
      </c>
      <c r="G451" s="180">
        <v>1550</v>
      </c>
    </row>
    <row r="452" spans="2:7">
      <c r="B452" s="175"/>
      <c r="C452" s="176" t="s">
        <v>381</v>
      </c>
      <c r="D452" s="177" t="s">
        <v>25</v>
      </c>
      <c r="E452" s="178">
        <v>1</v>
      </c>
      <c r="F452" s="179">
        <v>300</v>
      </c>
      <c r="G452" s="180">
        <v>300</v>
      </c>
    </row>
    <row r="453" spans="2:7">
      <c r="B453" s="175"/>
      <c r="C453" s="176"/>
      <c r="D453" s="177"/>
      <c r="E453" s="178"/>
      <c r="F453" s="179"/>
      <c r="G453" s="180"/>
    </row>
    <row r="454" spans="2:7" ht="15.75">
      <c r="B454" s="291" t="s">
        <v>382</v>
      </c>
      <c r="C454" s="291"/>
      <c r="D454" s="291"/>
      <c r="E454" s="244" t="s">
        <v>353</v>
      </c>
      <c r="F454" s="181"/>
      <c r="G454" s="182">
        <v>1850</v>
      </c>
    </row>
    <row r="457" spans="2:7">
      <c r="B457" s="86" t="s">
        <v>383</v>
      </c>
      <c r="C457" s="86"/>
      <c r="D457" s="87"/>
      <c r="E457" s="88"/>
      <c r="F457" s="89"/>
    </row>
    <row r="458" spans="2:7">
      <c r="B458" s="92" t="s">
        <v>384</v>
      </c>
      <c r="C458" s="93" t="s">
        <v>25</v>
      </c>
      <c r="D458" s="93">
        <v>1</v>
      </c>
      <c r="E458" s="93">
        <v>500</v>
      </c>
      <c r="F458" s="93">
        <v>400</v>
      </c>
    </row>
    <row r="459" spans="2:7">
      <c r="B459" s="92" t="s">
        <v>385</v>
      </c>
      <c r="C459" s="93" t="s">
        <v>25</v>
      </c>
      <c r="D459" s="93">
        <v>1</v>
      </c>
      <c r="E459" s="93">
        <v>850</v>
      </c>
      <c r="F459" s="93">
        <v>650</v>
      </c>
    </row>
    <row r="460" spans="2:7">
      <c r="B460" s="92" t="s">
        <v>116</v>
      </c>
      <c r="C460" s="93" t="s">
        <v>115</v>
      </c>
      <c r="D460" s="93">
        <v>0.5</v>
      </c>
      <c r="E460" s="93">
        <v>900</v>
      </c>
      <c r="F460" s="93">
        <f>ROUND(E460*D460,2)</f>
        <v>450</v>
      </c>
    </row>
    <row r="461" spans="2:7">
      <c r="B461" s="92" t="s">
        <v>117</v>
      </c>
      <c r="C461" s="93" t="s">
        <v>115</v>
      </c>
      <c r="D461" s="93">
        <v>0.5</v>
      </c>
      <c r="E461" s="93">
        <v>1000</v>
      </c>
      <c r="F461" s="93">
        <f>ROUND(E461*D461,2)</f>
        <v>500</v>
      </c>
    </row>
    <row r="462" spans="2:7">
      <c r="B462" s="92" t="s">
        <v>118</v>
      </c>
      <c r="C462" s="93" t="s">
        <v>115</v>
      </c>
      <c r="D462" s="93">
        <v>0.5</v>
      </c>
      <c r="E462" s="93">
        <v>760</v>
      </c>
      <c r="F462" s="93">
        <f>ROUND(E462*D462,2)</f>
        <v>380</v>
      </c>
    </row>
    <row r="463" spans="2:7">
      <c r="B463" s="92" t="s">
        <v>119</v>
      </c>
      <c r="C463" s="93" t="s">
        <v>25</v>
      </c>
      <c r="D463" s="93">
        <v>3</v>
      </c>
      <c r="E463" s="93">
        <v>125</v>
      </c>
      <c r="F463" s="93">
        <f>ROUND(E463*D463,2)</f>
        <v>375</v>
      </c>
    </row>
    <row r="464" spans="2:7" ht="15.75" thickBot="1">
      <c r="B464" s="92" t="s">
        <v>386</v>
      </c>
      <c r="C464" s="93" t="s">
        <v>121</v>
      </c>
      <c r="D464" s="93">
        <v>1</v>
      </c>
      <c r="E464" s="93">
        <v>75</v>
      </c>
      <c r="F464" s="93">
        <f>ROUND(E464*D464,2)</f>
        <v>75</v>
      </c>
    </row>
    <row r="465" spans="2:7" ht="15.75" thickBot="1">
      <c r="B465" s="184"/>
      <c r="E465" s="97" t="s">
        <v>104</v>
      </c>
      <c r="F465" s="183">
        <f>ROUND(SUM(F458:F464),2)</f>
        <v>2830</v>
      </c>
    </row>
    <row r="467" spans="2:7">
      <c r="B467" s="185" t="s">
        <v>387</v>
      </c>
      <c r="C467" s="186"/>
      <c r="D467" s="186"/>
      <c r="E467" s="186"/>
      <c r="F467" s="186"/>
    </row>
    <row r="468" spans="2:7">
      <c r="B468" s="187" t="s">
        <v>388</v>
      </c>
      <c r="C468" s="188">
        <v>6</v>
      </c>
      <c r="D468" s="10" t="s">
        <v>25</v>
      </c>
      <c r="E468" s="188">
        <v>450</v>
      </c>
      <c r="F468" s="189">
        <f t="shared" ref="F468:F473" si="8">ROUND(C468*E468,2)</f>
        <v>2700</v>
      </c>
    </row>
    <row r="469" spans="2:7">
      <c r="B469" s="187" t="s">
        <v>389</v>
      </c>
      <c r="C469" s="188">
        <v>20</v>
      </c>
      <c r="D469" s="10" t="s">
        <v>390</v>
      </c>
      <c r="E469" s="188">
        <v>150</v>
      </c>
      <c r="F469" s="189">
        <f t="shared" si="8"/>
        <v>3000</v>
      </c>
    </row>
    <row r="470" spans="2:7">
      <c r="B470" s="187" t="s">
        <v>391</v>
      </c>
      <c r="C470" s="188">
        <v>10</v>
      </c>
      <c r="D470" s="10" t="s">
        <v>25</v>
      </c>
      <c r="E470" s="188">
        <v>600</v>
      </c>
      <c r="F470" s="189">
        <f t="shared" si="8"/>
        <v>6000</v>
      </c>
    </row>
    <row r="471" spans="2:7" ht="18.75">
      <c r="B471" s="187" t="s">
        <v>392</v>
      </c>
      <c r="C471" s="188">
        <v>50</v>
      </c>
      <c r="D471" s="10" t="s">
        <v>393</v>
      </c>
      <c r="E471" s="188">
        <v>150</v>
      </c>
      <c r="F471" s="189">
        <f t="shared" si="8"/>
        <v>7500</v>
      </c>
    </row>
    <row r="472" spans="2:7" ht="18.75">
      <c r="B472" s="187" t="s">
        <v>394</v>
      </c>
      <c r="C472" s="188">
        <v>6</v>
      </c>
      <c r="D472" s="10" t="s">
        <v>395</v>
      </c>
      <c r="E472" s="188">
        <v>885</v>
      </c>
      <c r="F472" s="189">
        <f t="shared" si="8"/>
        <v>5310</v>
      </c>
    </row>
    <row r="473" spans="2:7">
      <c r="B473" s="187" t="s">
        <v>189</v>
      </c>
      <c r="C473" s="188">
        <v>1</v>
      </c>
      <c r="D473" s="10" t="s">
        <v>396</v>
      </c>
      <c r="E473" s="188">
        <v>8000</v>
      </c>
      <c r="F473" s="189">
        <f t="shared" si="8"/>
        <v>8000</v>
      </c>
    </row>
    <row r="474" spans="2:7">
      <c r="B474" s="2"/>
      <c r="C474" s="2"/>
      <c r="D474" s="3"/>
      <c r="E474" s="190" t="s">
        <v>397</v>
      </c>
      <c r="F474" s="252">
        <f>SUM(F468:F473)</f>
        <v>32510</v>
      </c>
    </row>
    <row r="475" spans="2:7">
      <c r="B475" s="185" t="s">
        <v>398</v>
      </c>
      <c r="C475" s="185" t="s">
        <v>399</v>
      </c>
      <c r="D475" s="99"/>
      <c r="E475" s="191"/>
      <c r="F475" s="192"/>
    </row>
    <row r="476" spans="2:7">
      <c r="B476" s="87" t="s">
        <v>400</v>
      </c>
      <c r="C476" s="191">
        <v>1</v>
      </c>
      <c r="D476" s="193" t="s">
        <v>32</v>
      </c>
      <c r="E476" s="191">
        <v>50</v>
      </c>
      <c r="F476" s="194">
        <f t="shared" ref="F476:F481" si="9">C476*E476</f>
        <v>50</v>
      </c>
    </row>
    <row r="477" spans="2:7">
      <c r="B477" s="87" t="s">
        <v>401</v>
      </c>
      <c r="C477" s="191">
        <v>0.08</v>
      </c>
      <c r="D477" s="193" t="s">
        <v>402</v>
      </c>
      <c r="E477" s="191">
        <v>5372.58</v>
      </c>
      <c r="F477" s="194">
        <f t="shared" si="9"/>
        <v>429.8064</v>
      </c>
      <c r="G477" s="195"/>
    </row>
    <row r="478" spans="2:7">
      <c r="B478" s="87" t="s">
        <v>403</v>
      </c>
      <c r="C478" s="196">
        <v>2.1999999999999999E-2</v>
      </c>
      <c r="D478" s="193" t="s">
        <v>402</v>
      </c>
      <c r="E478" s="191">
        <v>5382.14</v>
      </c>
      <c r="F478" s="194">
        <f t="shared" si="9"/>
        <v>118.40707999999999</v>
      </c>
      <c r="G478" s="195"/>
    </row>
    <row r="479" spans="2:7">
      <c r="B479" s="87" t="s">
        <v>404</v>
      </c>
      <c r="C479" s="196">
        <v>3.3000000000000002E-2</v>
      </c>
      <c r="D479" s="193" t="s">
        <v>405</v>
      </c>
      <c r="E479" s="191">
        <v>210</v>
      </c>
      <c r="F479" s="194">
        <f t="shared" si="9"/>
        <v>6.9300000000000006</v>
      </c>
      <c r="G479" s="195"/>
    </row>
    <row r="480" spans="2:7">
      <c r="B480" s="87" t="s">
        <v>406</v>
      </c>
      <c r="C480" s="191">
        <v>1</v>
      </c>
      <c r="D480" s="193" t="s">
        <v>32</v>
      </c>
      <c r="E480" s="191">
        <v>165</v>
      </c>
      <c r="F480" s="194">
        <f t="shared" si="9"/>
        <v>165</v>
      </c>
    </row>
    <row r="481" spans="2:9" ht="15.75" thickBot="1">
      <c r="B481" s="87" t="s">
        <v>407</v>
      </c>
      <c r="C481" s="191">
        <v>0.8</v>
      </c>
      <c r="D481" s="193" t="s">
        <v>408</v>
      </c>
      <c r="E481" s="191">
        <v>124</v>
      </c>
      <c r="F481" s="194">
        <f t="shared" si="9"/>
        <v>99.2</v>
      </c>
      <c r="G481" s="191"/>
    </row>
    <row r="482" spans="2:9" ht="15.75" thickBot="1">
      <c r="C482" s="191"/>
      <c r="D482" s="193"/>
      <c r="E482" s="97" t="s">
        <v>194</v>
      </c>
      <c r="F482" s="253">
        <f>ROUND(SUM(F476:F481),2)</f>
        <v>869.34</v>
      </c>
    </row>
    <row r="484" spans="2:9">
      <c r="B484" s="135" t="s">
        <v>409</v>
      </c>
      <c r="C484" s="136">
        <v>1</v>
      </c>
      <c r="D484" s="136" t="s">
        <v>205</v>
      </c>
      <c r="E484" s="136"/>
      <c r="F484" s="136"/>
      <c r="G484" s="137">
        <v>2949.48</v>
      </c>
      <c r="H484" s="137">
        <v>101.6</v>
      </c>
      <c r="I484" s="138">
        <v>3051.08</v>
      </c>
    </row>
    <row r="485" spans="2:9">
      <c r="B485" s="142" t="s">
        <v>410</v>
      </c>
      <c r="C485" s="140"/>
      <c r="D485" s="140"/>
      <c r="E485" s="140"/>
      <c r="F485" s="140"/>
      <c r="G485" s="140"/>
      <c r="H485" s="140"/>
      <c r="I485" s="141"/>
    </row>
    <row r="486" spans="2:9">
      <c r="B486" s="142" t="s">
        <v>207</v>
      </c>
      <c r="C486" s="143">
        <v>1</v>
      </c>
      <c r="D486" s="143" t="s">
        <v>205</v>
      </c>
      <c r="E486" s="140"/>
      <c r="F486" s="140"/>
      <c r="G486" s="140"/>
      <c r="H486" s="140"/>
      <c r="I486" s="141"/>
    </row>
    <row r="487" spans="2:9">
      <c r="B487" s="142" t="s">
        <v>208</v>
      </c>
      <c r="C487" s="143"/>
      <c r="D487" s="143"/>
      <c r="E487" s="140"/>
      <c r="F487" s="140"/>
      <c r="G487" s="140"/>
      <c r="H487" s="140"/>
      <c r="I487" s="141"/>
    </row>
    <row r="488" spans="2:9">
      <c r="B488" s="243" t="s">
        <v>411</v>
      </c>
      <c r="C488" s="143">
        <v>1</v>
      </c>
      <c r="D488" s="143" t="s">
        <v>205</v>
      </c>
      <c r="E488" s="144">
        <v>44.92</v>
      </c>
      <c r="F488" s="144">
        <v>8.09</v>
      </c>
      <c r="G488" s="144">
        <v>44.92</v>
      </c>
      <c r="H488" s="144">
        <v>8.09</v>
      </c>
      <c r="I488" s="243"/>
    </row>
    <row r="489" spans="2:9">
      <c r="B489" s="243" t="s">
        <v>412</v>
      </c>
      <c r="C489" s="143">
        <v>1</v>
      </c>
      <c r="D489" s="143" t="s">
        <v>205</v>
      </c>
      <c r="E489" s="144">
        <v>67.42</v>
      </c>
      <c r="F489" s="144">
        <v>12.14</v>
      </c>
      <c r="G489" s="144">
        <v>67.42</v>
      </c>
      <c r="H489" s="144">
        <v>12.14</v>
      </c>
      <c r="I489" s="243"/>
    </row>
    <row r="490" spans="2:9">
      <c r="B490" s="243" t="s">
        <v>413</v>
      </c>
      <c r="C490" s="143">
        <v>0.08</v>
      </c>
      <c r="D490" s="143" t="s">
        <v>205</v>
      </c>
      <c r="E490" s="144">
        <v>520.55999999999995</v>
      </c>
      <c r="F490" s="144">
        <v>93.7</v>
      </c>
      <c r="G490" s="144">
        <v>41.64</v>
      </c>
      <c r="H490" s="144">
        <v>7.5</v>
      </c>
      <c r="I490" s="243"/>
    </row>
    <row r="491" spans="2:9">
      <c r="B491" s="243" t="s">
        <v>260</v>
      </c>
      <c r="C491" s="143">
        <v>0.05</v>
      </c>
      <c r="D491" s="143" t="s">
        <v>233</v>
      </c>
      <c r="E491" s="144">
        <v>642.37</v>
      </c>
      <c r="F491" s="144">
        <v>115.63</v>
      </c>
      <c r="G491" s="144">
        <v>32.119999999999997</v>
      </c>
      <c r="H491" s="144">
        <v>5.78</v>
      </c>
      <c r="I491" s="243"/>
    </row>
    <row r="492" spans="2:9">
      <c r="B492" s="243" t="s">
        <v>263</v>
      </c>
      <c r="C492" s="143">
        <v>1</v>
      </c>
      <c r="D492" s="143" t="s">
        <v>205</v>
      </c>
      <c r="E492" s="144">
        <v>1435.58</v>
      </c>
      <c r="F492" s="144">
        <v>68.09</v>
      </c>
      <c r="G492" s="144">
        <v>1435.58</v>
      </c>
      <c r="H492" s="144">
        <v>68.09</v>
      </c>
      <c r="I492" s="243"/>
    </row>
    <row r="493" spans="2:9">
      <c r="B493" s="142" t="s">
        <v>189</v>
      </c>
      <c r="C493" s="143"/>
      <c r="D493" s="143"/>
      <c r="E493" s="140"/>
      <c r="F493" s="140"/>
      <c r="G493" s="140"/>
      <c r="H493" s="140"/>
      <c r="I493" s="141"/>
    </row>
    <row r="494" spans="2:9">
      <c r="B494" s="243" t="s">
        <v>414</v>
      </c>
      <c r="C494" s="143">
        <v>1</v>
      </c>
      <c r="D494" s="143" t="s">
        <v>205</v>
      </c>
      <c r="E494" s="144">
        <v>1327.8</v>
      </c>
      <c r="F494" s="144">
        <v>0</v>
      </c>
      <c r="G494" s="144">
        <v>1327.8</v>
      </c>
      <c r="H494" s="144">
        <v>0</v>
      </c>
      <c r="I494" s="243"/>
    </row>
    <row r="495" spans="2:9">
      <c r="B495" s="139" t="s">
        <v>220</v>
      </c>
      <c r="C495" s="143"/>
      <c r="D495" s="143"/>
      <c r="E495" s="143"/>
      <c r="F495" s="143"/>
      <c r="G495" s="144">
        <v>2949.48</v>
      </c>
      <c r="H495" s="144">
        <v>101.6</v>
      </c>
      <c r="I495" s="144">
        <v>3051.08</v>
      </c>
    </row>
  </sheetData>
  <mergeCells count="4">
    <mergeCell ref="C208:D208"/>
    <mergeCell ref="C376:D376"/>
    <mergeCell ref="B448:G448"/>
    <mergeCell ref="B454:D454"/>
  </mergeCells>
  <phoneticPr fontId="40" type="noConversion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15A7CA69-0963-482F-8F5B-74249B5A4A01}"/>
</file>

<file path=customXml/itemProps2.xml><?xml version="1.0" encoding="utf-8"?>
<ds:datastoreItem xmlns:ds="http://schemas.openxmlformats.org/officeDocument/2006/customXml" ds:itemID="{9BADC24B-809F-47AF-876E-16CB0A24A6C3}"/>
</file>

<file path=customXml/itemProps3.xml><?xml version="1.0" encoding="utf-8"?>
<ds:datastoreItem xmlns:ds="http://schemas.openxmlformats.org/officeDocument/2006/customXml" ds:itemID="{61573F8E-1662-49FA-8184-D8378F7C0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X</cp:lastModifiedBy>
  <cp:revision/>
  <dcterms:created xsi:type="dcterms:W3CDTF">2017-10-31T11:14:28Z</dcterms:created>
  <dcterms:modified xsi:type="dcterms:W3CDTF">2022-10-07T13:58:46Z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