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7"/>
  <workbookPr/>
  <mc:AlternateContent xmlns:mc="http://schemas.openxmlformats.org/markup-compatibility/2006">
    <mc:Choice Requires="x15">
      <x15ac:absPath xmlns:x15ac="http://schemas.microsoft.com/office/spreadsheetml/2010/11/ac" url="C:\Users\oozuna\Desktop\Baní\"/>
    </mc:Choice>
  </mc:AlternateContent>
  <xr:revisionPtr revIDLastSave="0" documentId="8_{FEA2178D-BF37-4A96-AB3B-8E754B600520}" xr6:coauthVersionLast="47" xr6:coauthVersionMax="47" xr10:uidLastSave="{00000000-0000-0000-0000-000000000000}"/>
  <bookViews>
    <workbookView xWindow="0" yWindow="0" windowWidth="38400" windowHeight="17205" xr2:uid="{00000000-000D-0000-FFFF-FFFF00000000}"/>
  </bookViews>
  <sheets>
    <sheet name="Presupuesto General" sheetId="2" r:id="rId1"/>
    <sheet name="Cantidad" sheetId="3" state="hidden" r:id="rId2"/>
  </sheets>
  <definedNames>
    <definedName name="_xlnm.Print_Area" localSheetId="0">'Presupuesto General'!$A$1:$G$366</definedName>
    <definedName name="_xlnm.Print_Titles" localSheetId="0">'Presupuesto General'!$1:$18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6" i="2" l="1"/>
  <c r="A337" i="2" s="1"/>
  <c r="A338" i="2" s="1"/>
  <c r="A345" i="2" s="1"/>
  <c r="A346" i="2" s="1"/>
  <c r="A347" i="2" s="1"/>
  <c r="A348" i="2" s="1"/>
  <c r="A349" i="2" s="1"/>
  <c r="A350" i="2" s="1"/>
  <c r="F328" i="2" l="1"/>
  <c r="F326" i="2"/>
  <c r="F325" i="2"/>
  <c r="F327" i="2"/>
  <c r="F324" i="2" l="1"/>
  <c r="F323" i="2"/>
  <c r="A322" i="2"/>
  <c r="A323" i="2" s="1"/>
  <c r="A324" i="2" s="1"/>
  <c r="A325" i="2" s="1"/>
  <c r="A326" i="2" s="1"/>
  <c r="A327" i="2" s="1"/>
  <c r="A328" i="2" s="1"/>
  <c r="F322" i="2" l="1"/>
  <c r="G329" i="2" s="1"/>
  <c r="F316" i="2"/>
  <c r="F315" i="2"/>
  <c r="F314" i="2"/>
  <c r="F313" i="2"/>
  <c r="F312" i="2"/>
  <c r="F311" i="2"/>
  <c r="F310" i="2"/>
  <c r="C309" i="2"/>
  <c r="F309" i="2" s="1"/>
  <c r="F308" i="2"/>
  <c r="F307" i="2"/>
  <c r="C306" i="2"/>
  <c r="F306" i="2" s="1"/>
  <c r="F303" i="2"/>
  <c r="F302" i="2"/>
  <c r="F301" i="2"/>
  <c r="F299" i="2"/>
  <c r="F297" i="2"/>
  <c r="F296" i="2"/>
  <c r="F295" i="2"/>
  <c r="F294" i="2"/>
  <c r="F293" i="2"/>
  <c r="F292" i="2"/>
  <c r="F291" i="2"/>
  <c r="C290" i="2"/>
  <c r="C304" i="2" s="1"/>
  <c r="F304" i="2" s="1"/>
  <c r="C289" i="2"/>
  <c r="C305" i="2" s="1"/>
  <c r="F305" i="2" s="1"/>
  <c r="A289" i="2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F283" i="2"/>
  <c r="F282" i="2"/>
  <c r="F281" i="2"/>
  <c r="F280" i="2"/>
  <c r="F279" i="2"/>
  <c r="F278" i="2"/>
  <c r="F277" i="2"/>
  <c r="C276" i="2"/>
  <c r="F276" i="2" s="1"/>
  <c r="F275" i="2"/>
  <c r="F274" i="2"/>
  <c r="C273" i="2"/>
  <c r="F273" i="2" s="1"/>
  <c r="F270" i="2"/>
  <c r="F269" i="2"/>
  <c r="F268" i="2"/>
  <c r="F266" i="2"/>
  <c r="F264" i="2"/>
  <c r="F263" i="2"/>
  <c r="F262" i="2"/>
  <c r="F261" i="2"/>
  <c r="F260" i="2"/>
  <c r="F259" i="2"/>
  <c r="F258" i="2"/>
  <c r="C257" i="2"/>
  <c r="C271" i="2" s="1"/>
  <c r="F271" i="2" s="1"/>
  <c r="C256" i="2"/>
  <c r="C272" i="2" s="1"/>
  <c r="F272" i="2" s="1"/>
  <c r="A256" i="2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F252" i="2"/>
  <c r="F251" i="2"/>
  <c r="F250" i="2"/>
  <c r="F249" i="2"/>
  <c r="F248" i="2"/>
  <c r="F247" i="2"/>
  <c r="F246" i="2"/>
  <c r="C245" i="2"/>
  <c r="F245" i="2" s="1"/>
  <c r="F244" i="2"/>
  <c r="F243" i="2"/>
  <c r="C241" i="2"/>
  <c r="F241" i="2" s="1"/>
  <c r="F240" i="2"/>
  <c r="F237" i="2"/>
  <c r="F236" i="2"/>
  <c r="F235" i="2"/>
  <c r="F233" i="2"/>
  <c r="F231" i="2"/>
  <c r="C230" i="2"/>
  <c r="C242" i="2" s="1"/>
  <c r="F242" i="2" s="1"/>
  <c r="F229" i="2"/>
  <c r="F228" i="2"/>
  <c r="F227" i="2"/>
  <c r="F226" i="2"/>
  <c r="F225" i="2"/>
  <c r="F224" i="2"/>
  <c r="C223" i="2"/>
  <c r="F223" i="2" s="1"/>
  <c r="C222" i="2"/>
  <c r="C239" i="2" s="1"/>
  <c r="F239" i="2" s="1"/>
  <c r="A222" i="2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F150" i="2"/>
  <c r="F149" i="2"/>
  <c r="F148" i="2"/>
  <c r="F147" i="2"/>
  <c r="F146" i="2"/>
  <c r="F145" i="2"/>
  <c r="F144" i="2"/>
  <c r="C143" i="2"/>
  <c r="F143" i="2" s="1"/>
  <c r="F142" i="2"/>
  <c r="F141" i="2"/>
  <c r="C140" i="2"/>
  <c r="F140" i="2" s="1"/>
  <c r="F137" i="2"/>
  <c r="F136" i="2"/>
  <c r="F135" i="2"/>
  <c r="F133" i="2"/>
  <c r="F131" i="2"/>
  <c r="F130" i="2"/>
  <c r="F129" i="2"/>
  <c r="F128" i="2"/>
  <c r="F127" i="2"/>
  <c r="F126" i="2"/>
  <c r="F125" i="2"/>
  <c r="C124" i="2"/>
  <c r="C138" i="2" s="1"/>
  <c r="F138" i="2" s="1"/>
  <c r="C123" i="2"/>
  <c r="C139" i="2" s="1"/>
  <c r="F139" i="2" s="1"/>
  <c r="A123" i="2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F119" i="2"/>
  <c r="F118" i="2"/>
  <c r="F117" i="2"/>
  <c r="F116" i="2"/>
  <c r="F115" i="2"/>
  <c r="F114" i="2"/>
  <c r="F113" i="2"/>
  <c r="C112" i="2"/>
  <c r="F112" i="2" s="1"/>
  <c r="F111" i="2"/>
  <c r="F110" i="2"/>
  <c r="C108" i="2"/>
  <c r="F108" i="2" s="1"/>
  <c r="F107" i="2"/>
  <c r="F104" i="2"/>
  <c r="F103" i="2"/>
  <c r="F102" i="2"/>
  <c r="F100" i="2"/>
  <c r="F98" i="2"/>
  <c r="C97" i="2"/>
  <c r="F97" i="2" s="1"/>
  <c r="F96" i="2"/>
  <c r="F95" i="2"/>
  <c r="F94" i="2"/>
  <c r="F93" i="2"/>
  <c r="F92" i="2"/>
  <c r="F91" i="2"/>
  <c r="C90" i="2"/>
  <c r="F90" i="2" s="1"/>
  <c r="C89" i="2"/>
  <c r="C106" i="2" s="1"/>
  <c r="F106" i="2" s="1"/>
  <c r="A89" i="2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F186" i="2"/>
  <c r="F185" i="2"/>
  <c r="F184" i="2"/>
  <c r="F183" i="2"/>
  <c r="F182" i="2"/>
  <c r="F181" i="2"/>
  <c r="F180" i="2"/>
  <c r="C179" i="2"/>
  <c r="F179" i="2" s="1"/>
  <c r="F178" i="2"/>
  <c r="F177" i="2"/>
  <c r="C175" i="2"/>
  <c r="F175" i="2" s="1"/>
  <c r="F174" i="2"/>
  <c r="F171" i="2"/>
  <c r="F170" i="2"/>
  <c r="F169" i="2"/>
  <c r="F167" i="2"/>
  <c r="F165" i="2"/>
  <c r="C164" i="2"/>
  <c r="F164" i="2" s="1"/>
  <c r="F163" i="2"/>
  <c r="F162" i="2"/>
  <c r="F161" i="2"/>
  <c r="F160" i="2"/>
  <c r="F159" i="2"/>
  <c r="F158" i="2"/>
  <c r="C157" i="2"/>
  <c r="C166" i="2" s="1"/>
  <c r="C156" i="2"/>
  <c r="C173" i="2" s="1"/>
  <c r="F173" i="2" s="1"/>
  <c r="A156" i="2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F217" i="2"/>
  <c r="F216" i="2"/>
  <c r="F215" i="2"/>
  <c r="F214" i="2"/>
  <c r="F213" i="2"/>
  <c r="F212" i="2"/>
  <c r="F211" i="2"/>
  <c r="C210" i="2"/>
  <c r="F210" i="2" s="1"/>
  <c r="F209" i="2"/>
  <c r="F208" i="2"/>
  <c r="C207" i="2"/>
  <c r="F207" i="2" s="1"/>
  <c r="F204" i="2"/>
  <c r="F203" i="2"/>
  <c r="F202" i="2"/>
  <c r="F200" i="2"/>
  <c r="F198" i="2"/>
  <c r="F197" i="2"/>
  <c r="F196" i="2"/>
  <c r="F195" i="2"/>
  <c r="F194" i="2"/>
  <c r="F193" i="2"/>
  <c r="F192" i="2"/>
  <c r="C191" i="2"/>
  <c r="C205" i="2" s="1"/>
  <c r="F205" i="2" s="1"/>
  <c r="C190" i="2"/>
  <c r="C206" i="2" s="1"/>
  <c r="F206" i="2" s="1"/>
  <c r="A190" i="2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C58" i="2"/>
  <c r="C66" i="2" s="1"/>
  <c r="C57" i="2"/>
  <c r="C73" i="2" s="1"/>
  <c r="F73" i="2" s="1"/>
  <c r="C23" i="2"/>
  <c r="C40" i="2" s="1"/>
  <c r="F40" i="2" s="1"/>
  <c r="F84" i="2"/>
  <c r="F83" i="2"/>
  <c r="F82" i="2"/>
  <c r="F81" i="2"/>
  <c r="F80" i="2"/>
  <c r="F79" i="2"/>
  <c r="F78" i="2"/>
  <c r="C77" i="2"/>
  <c r="F77" i="2" s="1"/>
  <c r="F76" i="2"/>
  <c r="F75" i="2"/>
  <c r="C74" i="2"/>
  <c r="F74" i="2" s="1"/>
  <c r="F71" i="2"/>
  <c r="F70" i="2"/>
  <c r="F69" i="2"/>
  <c r="F67" i="2"/>
  <c r="F65" i="2"/>
  <c r="F64" i="2"/>
  <c r="F63" i="2"/>
  <c r="F62" i="2"/>
  <c r="F61" i="2"/>
  <c r="F60" i="2"/>
  <c r="F59" i="2"/>
  <c r="A57" i="2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C46" i="2"/>
  <c r="F46" i="2" s="1"/>
  <c r="C42" i="2"/>
  <c r="F42" i="2" s="1"/>
  <c r="C31" i="2"/>
  <c r="F31" i="2" s="1"/>
  <c r="C24" i="2"/>
  <c r="C33" i="2" s="1"/>
  <c r="C35" i="2" s="1"/>
  <c r="F35" i="2" s="1"/>
  <c r="F53" i="2"/>
  <c r="F52" i="2"/>
  <c r="F51" i="2"/>
  <c r="F50" i="2"/>
  <c r="F49" i="2"/>
  <c r="F48" i="2"/>
  <c r="F47" i="2"/>
  <c r="F45" i="2"/>
  <c r="F44" i="2"/>
  <c r="F41" i="2"/>
  <c r="F38" i="2"/>
  <c r="F37" i="2"/>
  <c r="F36" i="2"/>
  <c r="F34" i="2"/>
  <c r="F32" i="2"/>
  <c r="F30" i="2"/>
  <c r="F29" i="2"/>
  <c r="F28" i="2"/>
  <c r="F27" i="2"/>
  <c r="F26" i="2"/>
  <c r="F25" i="2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F290" i="2" l="1"/>
  <c r="C298" i="2"/>
  <c r="F289" i="2"/>
  <c r="C265" i="2"/>
  <c r="C267" i="2" s="1"/>
  <c r="F267" i="2" s="1"/>
  <c r="F257" i="2"/>
  <c r="C238" i="2"/>
  <c r="F238" i="2" s="1"/>
  <c r="C176" i="2"/>
  <c r="F176" i="2" s="1"/>
  <c r="C105" i="2"/>
  <c r="F105" i="2" s="1"/>
  <c r="C232" i="2"/>
  <c r="C234" i="2" s="1"/>
  <c r="F234" i="2" s="1"/>
  <c r="C132" i="2"/>
  <c r="C134" i="2" s="1"/>
  <c r="F134" i="2" s="1"/>
  <c r="F230" i="2"/>
  <c r="C109" i="2"/>
  <c r="F109" i="2" s="1"/>
  <c r="F124" i="2"/>
  <c r="F222" i="2"/>
  <c r="F256" i="2"/>
  <c r="C99" i="2"/>
  <c r="F89" i="2"/>
  <c r="F123" i="2"/>
  <c r="F58" i="2"/>
  <c r="C72" i="2"/>
  <c r="F72" i="2" s="1"/>
  <c r="C172" i="2"/>
  <c r="F172" i="2" s="1"/>
  <c r="F166" i="2"/>
  <c r="C168" i="2"/>
  <c r="F168" i="2" s="1"/>
  <c r="F156" i="2"/>
  <c r="F157" i="2"/>
  <c r="C199" i="2"/>
  <c r="C201" i="2" s="1"/>
  <c r="F201" i="2" s="1"/>
  <c r="F191" i="2"/>
  <c r="F190" i="2"/>
  <c r="F24" i="2"/>
  <c r="C43" i="2"/>
  <c r="F43" i="2" s="1"/>
  <c r="F66" i="2"/>
  <c r="C68" i="2"/>
  <c r="F68" i="2" s="1"/>
  <c r="F57" i="2"/>
  <c r="C39" i="2"/>
  <c r="F39" i="2" s="1"/>
  <c r="F23" i="2"/>
  <c r="F33" i="2"/>
  <c r="F265" i="2" l="1"/>
  <c r="G284" i="2" s="1"/>
  <c r="C300" i="2"/>
  <c r="F300" i="2" s="1"/>
  <c r="F298" i="2"/>
  <c r="G317" i="2" s="1"/>
  <c r="F232" i="2"/>
  <c r="G253" i="2" s="1"/>
  <c r="F132" i="2"/>
  <c r="G151" i="2" s="1"/>
  <c r="G187" i="2"/>
  <c r="F199" i="2"/>
  <c r="G218" i="2" s="1"/>
  <c r="C101" i="2"/>
  <c r="F101" i="2" s="1"/>
  <c r="F99" i="2"/>
  <c r="G85" i="2"/>
  <c r="G54" i="2"/>
  <c r="D13" i="3"/>
  <c r="D12" i="3"/>
  <c r="D11" i="3"/>
  <c r="G16" i="3"/>
  <c r="I16" i="3"/>
  <c r="G14" i="3"/>
  <c r="I14" i="3"/>
  <c r="G12" i="3"/>
  <c r="I12" i="3"/>
  <c r="G15" i="3"/>
  <c r="I15" i="3" s="1"/>
  <c r="G13" i="3"/>
  <c r="I13" i="3"/>
  <c r="G11" i="3"/>
  <c r="I11" i="3"/>
  <c r="G10" i="3"/>
  <c r="I10" i="3"/>
  <c r="G9" i="3"/>
  <c r="I9" i="3"/>
  <c r="G8" i="3"/>
  <c r="G17" i="3"/>
  <c r="C18" i="3" s="1"/>
  <c r="I8" i="3"/>
  <c r="G120" i="2" l="1"/>
  <c r="G331" i="2" s="1"/>
  <c r="F18" i="3"/>
  <c r="K6" i="3" s="1"/>
  <c r="I17" i="3"/>
  <c r="C19" i="3" s="1"/>
  <c r="F19" i="3" s="1"/>
  <c r="G348" i="2" l="1"/>
  <c r="I4" i="3"/>
  <c r="K4" i="3"/>
  <c r="G355" i="2"/>
  <c r="G349" i="2"/>
  <c r="G346" i="2"/>
  <c r="G347" i="2"/>
  <c r="G337" i="2"/>
  <c r="G338" i="2" l="1"/>
  <c r="G350" i="2"/>
  <c r="G336" i="2"/>
  <c r="G339" i="2" l="1"/>
  <c r="G341" i="2" s="1"/>
  <c r="G343" i="2" s="1"/>
  <c r="G345" i="2" l="1"/>
  <c r="G351" i="2" s="1"/>
  <c r="G353" i="2" s="1"/>
  <c r="G357" i="2" s="1"/>
</calcChain>
</file>

<file path=xl/sharedStrings.xml><?xml version="1.0" encoding="utf-8"?>
<sst xmlns="http://schemas.openxmlformats.org/spreadsheetml/2006/main" count="634" uniqueCount="112">
  <si>
    <t>OBRA:</t>
  </si>
  <si>
    <t>REMOZAMIENTO DE BAÑOS PUBLICOS BANI</t>
  </si>
  <si>
    <t>Fecha :</t>
  </si>
  <si>
    <t>UBIC.:</t>
  </si>
  <si>
    <t>Palacio de Justicia de Bani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</si>
  <si>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</si>
  <si>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</si>
  <si>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</si>
  <si>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</si>
  <si>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</si>
  <si>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</si>
  <si>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</si>
  <si>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</si>
  <si>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 xml:space="preserve">REMOZAMIENTO DE BAÑOS PUBLICOS </t>
  </si>
  <si>
    <t>BAÑO PUBLICO 1ER NIVEL- DAMAS</t>
  </si>
  <si>
    <t>Remoción de ceramica de baño en muros</t>
  </si>
  <si>
    <t>m2</t>
  </si>
  <si>
    <t>Remoción de ceramica de baño en piso</t>
  </si>
  <si>
    <t>Desmonte de lavamanos</t>
  </si>
  <si>
    <t>und</t>
  </si>
  <si>
    <t xml:space="preserve">Desmonte de inodoros existentes </t>
  </si>
  <si>
    <t>Desmonte de espejos existentes</t>
  </si>
  <si>
    <t>Desmonte de papelera existente</t>
  </si>
  <si>
    <t>Desmonte de secador de manos</t>
  </si>
  <si>
    <t>Desmonte de meseta de granito existente (Incluye base)</t>
  </si>
  <si>
    <t>Desinstalacion de divisiones de baño existentes (4 baños)</t>
  </si>
  <si>
    <t>Desmonte de tomacorriente existente</t>
  </si>
  <si>
    <t>Desmonte de plafon existente</t>
  </si>
  <si>
    <t xml:space="preserve">Mantenimiento de puertas de caoba (Incluye Lijado, masilla pintura, desinstalación, Instalación, instalación y desinstalación) </t>
  </si>
  <si>
    <t>pa</t>
  </si>
  <si>
    <t>Suministro e Instalación  Plafón 2'' x 2''  x 7mm vinil yeso (incluye estructura en metal Maint Tee y Cross Tee)</t>
  </si>
  <si>
    <t>Suministro e Instalación de Lámparas para luminarias Led 2x2 de plafón parabólicas con tubos T8 de 18W 24", 800 LM, 4000 K, 120-277 VAC, 40MIL horas CERTIFICACIÓN UL. .(Incluye desinstalación de existentes)</t>
  </si>
  <si>
    <t>Suministro e Instalación Tomacorrientes 110 v,Polímero Color blanco</t>
  </si>
  <si>
    <t>Suministro y aplicación de Pintura Satinada (Incluye preparación de superficie, masillado y lijado)</t>
  </si>
  <si>
    <t>Suministro e instalación de Porcelanato 60x60 cms en Piso general, incluye pegamento, derretido y separadores.</t>
  </si>
  <si>
    <t>Suministro e instalación de Porcelanato 30x60 cms  en Muros, incluye pegamento, derretido y separadores.</t>
  </si>
  <si>
    <t>Suministro y sustitución de llave angular para aparatos sanitarios</t>
  </si>
  <si>
    <t>Suministro e instalación de Inodoro elongado grande con asiento de caída lenta para fluxómetro (Sin tapa), incluye materiales menores para su instalación</t>
  </si>
  <si>
    <t>ud</t>
  </si>
  <si>
    <t>Suministro e instalación de divisiones de hidrofugo con accesorios de acero inoxidable</t>
  </si>
  <si>
    <t>Suministro y colocación de rejilla de piso cuadrada 4" x 4"</t>
  </si>
  <si>
    <t>Suministro y colocación de llavin de baño para puerta de caoba</t>
  </si>
  <si>
    <t>Suministro e instalación de Lavamanos bajo tope , incluye materiales menores para su instalación, Boquilla y sifón niquelados.</t>
  </si>
  <si>
    <t>Suministro de zafafacon de polipropileno con accionador de pie</t>
  </si>
  <si>
    <t>Suministro e instalación de dispensador de papel Toalla en acero inoxidable</t>
  </si>
  <si>
    <t>Suministro e instalación de meseta de Granito natural negro Galaxy,(incluye zócalo de 0.10 m y falda de 0.25m)</t>
  </si>
  <si>
    <t>Suministro e instalación de dispensador de papel de baño en acero inoxidable</t>
  </si>
  <si>
    <t>Suministro e instalación de espejos, con bordes canteados y sujetadores, medidas: 2.40m x 1.15m</t>
  </si>
  <si>
    <t>Suministro e instalación de secador de manos de alta velocidad (Operación higiénica y libre de contacto, Resistente a salpicaduras, Diseño ahorrador de espacio en la pared, Bandeja de agua a prueba de vandalismo, Bajo ruido de operación 56dB (A), Energy Eficiente 390W, AC alimentado, Cubierta de acero inoxidable, Montaje empotrado, ADA obediente.)</t>
  </si>
  <si>
    <t>Limpieza continua y final</t>
  </si>
  <si>
    <t>Sub-total</t>
  </si>
  <si>
    <t>BAÑO PUBLICO 1ER NIVEL- CABALLEROS</t>
  </si>
  <si>
    <t>Suministro e instalación de meseta de Granito natural negro Galaxy 0.6 m x 1 m,(incluye zócalo de 0.10 m y falda de 0.25m)</t>
  </si>
  <si>
    <t>Suministro e instalación de espejos, con bordes canteados y sujetadores, medidas: 1.2M x 1.15m</t>
  </si>
  <si>
    <t>BAÑO PUBLICO 2DO NIVEL- DAMAS</t>
  </si>
  <si>
    <t>BAÑO PUBLICO 2DO- CABALLEROS</t>
  </si>
  <si>
    <t>REMOZAMIENTO DE BAÑOS PRIVADOS</t>
  </si>
  <si>
    <t>BAÑO PRIVADOS 1ER NIVEL- DAMAS</t>
  </si>
  <si>
    <t>BAÑO PRIVADO  1ER NIVEL- CABALLEROS</t>
  </si>
  <si>
    <t>BAÑOS PRIVADOS 2DO NIVEL- DAMAS</t>
  </si>
  <si>
    <t>BAÑOS PRIVADOS  2DO NIVEL- CABALLEROS</t>
  </si>
  <si>
    <t>REMOZAMIENTO DE CUARTO PILETA</t>
  </si>
  <si>
    <t xml:space="preserve"> CORRECCIÓN DE FILTRACIÓN</t>
  </si>
  <si>
    <t>AREA EXTERIOR ANEXA-NUEVA</t>
  </si>
  <si>
    <t>Retiro de lona asfáltica existente</t>
  </si>
  <si>
    <t>Suministro e instalación de lona asfáltica nueva granulada de poliéster 5kg. Color Tonos Claros (blanco o gris)</t>
  </si>
  <si>
    <t>Suministro y aplicación de pintura interior en techo  (incluye resane de imperfecciones en pañete y preparación de superficie )</t>
  </si>
  <si>
    <t xml:space="preserve"> Suministro y aplicación de pintura satinada en muros exteriores (Altura maxima aproximada 4.5 m)</t>
  </si>
  <si>
    <t>Suministro y confección  de fino de techo nuevo (incluye subida de materiales)</t>
  </si>
  <si>
    <t>Suministro e Instalación de Plafón 2'' x 2''  x 7mm vinil yeso (incluye estructura en metal Maint Tee y Cross Tee)</t>
  </si>
  <si>
    <t xml:space="preserve">Correción de perforaciones en lona asfaltica (Parchado de 40 x 40 cm) y sellad.o </t>
  </si>
  <si>
    <t>TOTAL GENERAL  (RD$)</t>
  </si>
  <si>
    <t>GASTOS INDIRECTOS</t>
  </si>
  <si>
    <t>No.</t>
  </si>
  <si>
    <t xml:space="preserve"> %</t>
  </si>
  <si>
    <t>Valor</t>
  </si>
  <si>
    <t>Dirección técnica y responsabilidad</t>
  </si>
  <si>
    <t>Gastos administrativos y de obra</t>
  </si>
  <si>
    <t>Transporte</t>
  </si>
  <si>
    <t>Sub-total Gravado</t>
  </si>
  <si>
    <t>Base Imponible de ITBIS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</si>
  <si>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</si>
  <si>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</si>
  <si>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</si>
  <si>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</si>
  <si>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</si>
  <si>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</si>
  <si>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GASTOS INDIRECTOS</t>
  </si>
  <si>
    <t>Imprevistos</t>
  </si>
  <si>
    <t>TOTAL GENERAL</t>
  </si>
  <si>
    <t>MEDICION ZONA DE CHILLERS 6TO PISO SEDE SUPREMA</t>
  </si>
  <si>
    <t xml:space="preserve">TECHO </t>
  </si>
  <si>
    <t>LONA ASFALTICA EN TECHO PROXIMO A CARCEL DE LA PGR</t>
  </si>
  <si>
    <t>UBICACIÓN</t>
  </si>
  <si>
    <t>Descripcion</t>
  </si>
  <si>
    <t>uds</t>
  </si>
  <si>
    <t>largo</t>
  </si>
  <si>
    <t>alto</t>
  </si>
  <si>
    <t>cant</t>
  </si>
  <si>
    <t>total</t>
  </si>
  <si>
    <t>Porcentaje</t>
  </si>
  <si>
    <t>Ponderado</t>
  </si>
  <si>
    <t xml:space="preserve">Area 1 suprema </t>
  </si>
  <si>
    <t>Area 2 procuraduria</t>
  </si>
  <si>
    <t>Area 3 Acceso</t>
  </si>
  <si>
    <t>Area 4 Sobre muros Entrada</t>
  </si>
  <si>
    <t>Area 5 Ascenso perimetral suprem</t>
  </si>
  <si>
    <t>Area 6 Ascenso perimetral procura</t>
  </si>
  <si>
    <t>Area 7</t>
  </si>
  <si>
    <t>Area 8</t>
  </si>
  <si>
    <t>Area 9</t>
  </si>
  <si>
    <t>Pago reducido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</si>
</sst>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P_t_s_-;\-* #,##0.00\ _P_t_s_-;_-* &quot;-&quot;??\ _P_t_s_-;_-@_-"/>
    <numFmt numFmtId="167" formatCode="[$-1C0A]d&quot; de &quot;mmmm&quot; de &quot;yyyy;@"/>
    <numFmt numFmtId="168" formatCode="0.0"/>
    <numFmt numFmtId="169" formatCode="_(&quot;RD$&quot;* #,##0.00_);_(&quot;RD$&quot;* \(#,##0.00\);_(&quot;RD$&quot;* &quot;-&quot;??_);_(@_)"/>
    <numFmt numFmtId="170" formatCode="0.000"/>
    <numFmt numFmtId="171" formatCode="0.000%"/>
    <numFmt numFmtId="172" formatCode="[$$-2C0A]\ #,##0.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 tint="0.34998626667073579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8" tint="-0.499984740745262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" fillId="0" borderId="0"/>
  </cellStyleXfs>
  <cellXfs count="180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165" fontId="3" fillId="0" borderId="0" xfId="1" applyFont="1" applyAlignment="1">
      <alignment horizontal="right"/>
    </xf>
    <xf numFmtId="166" fontId="3" fillId="0" borderId="0" xfId="1" applyNumberFormat="1" applyFont="1" applyFill="1" applyAlignment="1">
      <alignment horizontal="right"/>
    </xf>
    <xf numFmtId="0" fontId="2" fillId="0" borderId="0" xfId="0" applyFont="1"/>
    <xf numFmtId="166" fontId="3" fillId="0" borderId="0" xfId="1" applyNumberFormat="1" applyFont="1" applyAlignment="1">
      <alignment horizontal="right"/>
    </xf>
    <xf numFmtId="165" fontId="2" fillId="0" borderId="0" xfId="0" applyNumberFormat="1" applyFont="1"/>
    <xf numFmtId="4" fontId="7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0" fontId="2" fillId="3" borderId="0" xfId="0" applyFont="1" applyFill="1"/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2" fontId="15" fillId="0" borderId="4" xfId="0" applyNumberFormat="1" applyFont="1" applyBorder="1" applyAlignment="1">
      <alignment horizontal="center" vertical="center"/>
    </xf>
    <xf numFmtId="165" fontId="15" fillId="4" borderId="4" xfId="1" applyFont="1" applyFill="1" applyBorder="1" applyAlignment="1">
      <alignment horizontal="right" vertical="center"/>
    </xf>
    <xf numFmtId="165" fontId="17" fillId="0" borderId="0" xfId="0" applyNumberFormat="1" applyFont="1"/>
    <xf numFmtId="165" fontId="12" fillId="0" borderId="0" xfId="0" applyNumberFormat="1" applyFont="1" applyAlignment="1">
      <alignment wrapText="1"/>
    </xf>
    <xf numFmtId="4" fontId="16" fillId="0" borderId="0" xfId="0" applyNumberFormat="1" applyFont="1" applyAlignment="1">
      <alignment horizontal="left" vertical="center"/>
    </xf>
    <xf numFmtId="2" fontId="19" fillId="4" borderId="0" xfId="0" applyNumberFormat="1" applyFont="1" applyFill="1" applyAlignment="1">
      <alignment horizontal="center" vertical="center"/>
    </xf>
    <xf numFmtId="2" fontId="19" fillId="4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horizontal="right" vertical="top"/>
    </xf>
    <xf numFmtId="167" fontId="9" fillId="0" borderId="0" xfId="1" applyNumberFormat="1" applyFont="1" applyFill="1" applyAlignment="1">
      <alignment horizontal="left"/>
    </xf>
    <xf numFmtId="4" fontId="9" fillId="0" borderId="0" xfId="0" applyNumberFormat="1" applyFont="1" applyAlignment="1">
      <alignment horizontal="right"/>
    </xf>
    <xf numFmtId="0" fontId="15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165" fontId="2" fillId="4" borderId="0" xfId="0" applyNumberFormat="1" applyFont="1" applyFill="1"/>
    <xf numFmtId="2" fontId="9" fillId="4" borderId="0" xfId="1" applyNumberFormat="1" applyFont="1" applyFill="1" applyBorder="1" applyAlignment="1">
      <alignment horizontal="right"/>
    </xf>
    <xf numFmtId="165" fontId="9" fillId="4" borderId="0" xfId="1" applyFont="1" applyFill="1" applyBorder="1" applyAlignment="1">
      <alignment horizontal="right"/>
    </xf>
    <xf numFmtId="40" fontId="9" fillId="4" borderId="0" xfId="1" applyNumberFormat="1" applyFont="1" applyFill="1" applyBorder="1" applyAlignment="1">
      <alignment horizontal="right"/>
    </xf>
    <xf numFmtId="169" fontId="9" fillId="4" borderId="0" xfId="2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left"/>
    </xf>
    <xf numFmtId="2" fontId="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68" fontId="15" fillId="3" borderId="0" xfId="0" applyNumberFormat="1" applyFont="1" applyFill="1" applyAlignment="1">
      <alignment horizontal="right" vertical="center"/>
    </xf>
    <xf numFmtId="2" fontId="8" fillId="3" borderId="0" xfId="0" applyNumberFormat="1" applyFont="1" applyFill="1" applyAlignment="1">
      <alignment vertical="center"/>
    </xf>
    <xf numFmtId="165" fontId="8" fillId="3" borderId="0" xfId="1" applyFont="1" applyFill="1" applyBorder="1" applyAlignment="1">
      <alignment horizontal="center" vertical="center"/>
    </xf>
    <xf numFmtId="40" fontId="8" fillId="3" borderId="0" xfId="1" applyNumberFormat="1" applyFont="1" applyFill="1" applyBorder="1" applyAlignment="1">
      <alignment horizontal="right" vertical="center"/>
    </xf>
    <xf numFmtId="169" fontId="8" fillId="3" borderId="0" xfId="2" applyNumberFormat="1" applyFont="1" applyFill="1" applyBorder="1" applyAlignment="1">
      <alignment horizontal="right" vertical="center"/>
    </xf>
    <xf numFmtId="0" fontId="22" fillId="0" borderId="0" xfId="0" applyFont="1"/>
    <xf numFmtId="4" fontId="8" fillId="3" borderId="0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15" fillId="4" borderId="7" xfId="1" applyFont="1" applyFill="1" applyBorder="1" applyAlignment="1">
      <alignment horizontal="right" vertical="center"/>
    </xf>
    <xf numFmtId="165" fontId="15" fillId="4" borderId="1" xfId="1" applyFont="1" applyFill="1" applyBorder="1" applyAlignment="1">
      <alignment horizontal="right" vertical="center"/>
    </xf>
    <xf numFmtId="2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168" fontId="15" fillId="5" borderId="2" xfId="0" applyNumberFormat="1" applyFont="1" applyFill="1" applyBorder="1" applyAlignment="1">
      <alignment horizontal="right" vertical="center"/>
    </xf>
    <xf numFmtId="2" fontId="8" fillId="5" borderId="3" xfId="0" applyNumberFormat="1" applyFont="1" applyFill="1" applyBorder="1" applyAlignment="1">
      <alignment vertical="center"/>
    </xf>
    <xf numFmtId="4" fontId="8" fillId="5" borderId="3" xfId="1" applyNumberFormat="1" applyFont="1" applyFill="1" applyBorder="1" applyAlignment="1">
      <alignment horizontal="center" vertical="center"/>
    </xf>
    <xf numFmtId="165" fontId="8" fillId="5" borderId="3" xfId="1" applyFont="1" applyFill="1" applyBorder="1" applyAlignment="1">
      <alignment horizontal="center" vertical="center"/>
    </xf>
    <xf numFmtId="40" fontId="8" fillId="5" borderId="3" xfId="1" applyNumberFormat="1" applyFont="1" applyFill="1" applyBorder="1" applyAlignment="1">
      <alignment horizontal="right" vertical="center"/>
    </xf>
    <xf numFmtId="169" fontId="8" fillId="5" borderId="8" xfId="2" applyNumberFormat="1" applyFont="1" applyFill="1" applyBorder="1" applyAlignment="1">
      <alignment horizontal="right" vertical="center"/>
    </xf>
    <xf numFmtId="0" fontId="15" fillId="6" borderId="5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169" fontId="9" fillId="5" borderId="7" xfId="2" applyNumberFormat="1" applyFont="1" applyFill="1" applyBorder="1" applyAlignment="1">
      <alignment horizontal="right" vertical="center"/>
    </xf>
    <xf numFmtId="2" fontId="18" fillId="4" borderId="0" xfId="0" applyNumberFormat="1" applyFont="1" applyFill="1" applyAlignment="1">
      <alignment horizontal="center" vertical="center"/>
    </xf>
    <xf numFmtId="0" fontId="23" fillId="4" borderId="3" xfId="0" applyFont="1" applyFill="1" applyBorder="1"/>
    <xf numFmtId="0" fontId="0" fillId="0" borderId="3" xfId="0" applyBorder="1"/>
    <xf numFmtId="169" fontId="0" fillId="0" borderId="0" xfId="0" applyNumberFormat="1"/>
    <xf numFmtId="0" fontId="23" fillId="4" borderId="10" xfId="0" applyFont="1" applyFill="1" applyBorder="1"/>
    <xf numFmtId="0" fontId="0" fillId="0" borderId="10" xfId="0" applyBorder="1"/>
    <xf numFmtId="0" fontId="0" fillId="0" borderId="11" xfId="0" applyBorder="1"/>
    <xf numFmtId="0" fontId="23" fillId="0" borderId="10" xfId="0" applyFont="1" applyBorder="1"/>
    <xf numFmtId="165" fontId="1" fillId="0" borderId="3" xfId="5" applyFont="1" applyFill="1" applyBorder="1" applyAlignment="1">
      <alignment horizontal="center"/>
    </xf>
    <xf numFmtId="165" fontId="1" fillId="0" borderId="12" xfId="5" applyFont="1" applyFill="1" applyBorder="1" applyAlignment="1">
      <alignment horizontal="center"/>
    </xf>
    <xf numFmtId="165" fontId="1" fillId="0" borderId="13" xfId="5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1" fillId="0" borderId="1" xfId="5" applyFont="1" applyFill="1" applyBorder="1" applyAlignment="1">
      <alignment horizontal="center" vertical="center"/>
    </xf>
    <xf numFmtId="165" fontId="28" fillId="0" borderId="1" xfId="5" applyFont="1" applyFill="1" applyBorder="1" applyAlignment="1">
      <alignment horizontal="center" vertical="center"/>
    </xf>
    <xf numFmtId="0" fontId="0" fillId="0" borderId="1" xfId="0" applyBorder="1"/>
    <xf numFmtId="0" fontId="29" fillId="0" borderId="14" xfId="0" applyFont="1" applyBorder="1" applyAlignment="1">
      <alignment horizontal="center"/>
    </xf>
    <xf numFmtId="0" fontId="26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165" fontId="1" fillId="4" borderId="0" xfId="5" applyFont="1" applyFill="1" applyBorder="1" applyAlignment="1">
      <alignment horizontal="center"/>
    </xf>
    <xf numFmtId="165" fontId="1" fillId="4" borderId="15" xfId="5" applyFont="1" applyFill="1" applyBorder="1" applyAlignment="1">
      <alignment horizontal="center"/>
    </xf>
    <xf numFmtId="9" fontId="1" fillId="4" borderId="15" xfId="7" applyFont="1" applyFill="1" applyBorder="1" applyAlignment="1">
      <alignment horizontal="center"/>
    </xf>
    <xf numFmtId="0" fontId="23" fillId="0" borderId="9" xfId="0" applyFont="1" applyBorder="1"/>
    <xf numFmtId="0" fontId="0" fillId="0" borderId="16" xfId="0" applyBorder="1"/>
    <xf numFmtId="0" fontId="29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165" fontId="1" fillId="4" borderId="3" xfId="5" applyFont="1" applyFill="1" applyBorder="1" applyAlignment="1">
      <alignment horizontal="center"/>
    </xf>
    <xf numFmtId="165" fontId="1" fillId="4" borderId="8" xfId="5" applyFont="1" applyFill="1" applyBorder="1" applyAlignment="1">
      <alignment horizontal="center"/>
    </xf>
    <xf numFmtId="9" fontId="1" fillId="4" borderId="8" xfId="5" applyNumberFormat="1" applyFont="1" applyFill="1" applyBorder="1" applyAlignment="1">
      <alignment horizontal="center"/>
    </xf>
    <xf numFmtId="0" fontId="26" fillId="4" borderId="9" xfId="0" applyFont="1" applyFill="1" applyBorder="1" applyAlignment="1">
      <alignment horizontal="left"/>
    </xf>
    <xf numFmtId="165" fontId="0" fillId="0" borderId="9" xfId="0" applyNumberFormat="1" applyBorder="1"/>
    <xf numFmtId="0" fontId="0" fillId="0" borderId="17" xfId="0" applyBorder="1"/>
    <xf numFmtId="169" fontId="1" fillId="0" borderId="9" xfId="6" applyFont="1" applyBorder="1"/>
    <xf numFmtId="165" fontId="10" fillId="0" borderId="0" xfId="8" applyFont="1" applyAlignment="1"/>
    <xf numFmtId="10" fontId="10" fillId="0" borderId="0" xfId="8" applyNumberFormat="1" applyFont="1" applyAlignment="1"/>
    <xf numFmtId="165" fontId="0" fillId="0" borderId="0" xfId="0" applyNumberFormat="1"/>
    <xf numFmtId="40" fontId="0" fillId="0" borderId="0" xfId="0" applyNumberFormat="1"/>
    <xf numFmtId="0" fontId="4" fillId="0" borderId="0" xfId="3"/>
    <xf numFmtId="165" fontId="4" fillId="0" borderId="0" xfId="3" applyNumberFormat="1"/>
    <xf numFmtId="9" fontId="1" fillId="4" borderId="9" xfId="7" applyFont="1" applyFill="1" applyBorder="1" applyAlignment="1">
      <alignment horizontal="center"/>
    </xf>
    <xf numFmtId="9" fontId="1" fillId="4" borderId="16" xfId="7" applyFont="1" applyFill="1" applyBorder="1" applyAlignment="1">
      <alignment horizontal="center"/>
    </xf>
    <xf numFmtId="9" fontId="1" fillId="4" borderId="23" xfId="7" applyFont="1" applyFill="1" applyBorder="1" applyAlignment="1">
      <alignment horizontal="center"/>
    </xf>
    <xf numFmtId="0" fontId="30" fillId="4" borderId="18" xfId="0" applyFont="1" applyFill="1" applyBorder="1" applyAlignment="1">
      <alignment horizontal="left"/>
    </xf>
    <xf numFmtId="165" fontId="24" fillId="4" borderId="19" xfId="0" applyNumberFormat="1" applyFont="1" applyFill="1" applyBorder="1"/>
    <xf numFmtId="0" fontId="24" fillId="4" borderId="19" xfId="0" applyFont="1" applyFill="1" applyBorder="1"/>
    <xf numFmtId="0" fontId="24" fillId="4" borderId="20" xfId="0" applyFont="1" applyFill="1" applyBorder="1"/>
    <xf numFmtId="169" fontId="24" fillId="4" borderId="21" xfId="6" applyFont="1" applyFill="1" applyBorder="1"/>
    <xf numFmtId="0" fontId="12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4" fontId="15" fillId="0" borderId="1" xfId="4" applyNumberFormat="1" applyFont="1" applyBorder="1" applyAlignment="1">
      <alignment horizontal="center" vertical="center"/>
    </xf>
    <xf numFmtId="2" fontId="15" fillId="0" borderId="1" xfId="10" applyNumberFormat="1" applyFont="1" applyBorder="1" applyAlignment="1">
      <alignment horizontal="center" vertical="center"/>
    </xf>
    <xf numFmtId="165" fontId="15" fillId="0" borderId="1" xfId="10" applyNumberFormat="1" applyFont="1" applyBorder="1" applyAlignment="1" applyProtection="1">
      <alignment horizontal="right" vertical="center"/>
      <protection locked="0"/>
    </xf>
    <xf numFmtId="172" fontId="15" fillId="4" borderId="1" xfId="10" applyNumberFormat="1" applyFont="1" applyFill="1" applyBorder="1" applyAlignment="1">
      <alignment vertical="center" wrapText="1"/>
    </xf>
    <xf numFmtId="4" fontId="15" fillId="4" borderId="1" xfId="4" applyNumberFormat="1" applyFont="1" applyFill="1" applyBorder="1" applyAlignment="1">
      <alignment horizontal="center" vertical="center"/>
    </xf>
    <xf numFmtId="2" fontId="15" fillId="4" borderId="1" xfId="10" applyNumberFormat="1" applyFont="1" applyFill="1" applyBorder="1" applyAlignment="1">
      <alignment horizontal="center" vertical="center"/>
    </xf>
    <xf numFmtId="165" fontId="15" fillId="4" borderId="1" xfId="10" applyNumberFormat="1" applyFont="1" applyFill="1" applyBorder="1" applyAlignment="1" applyProtection="1">
      <alignment horizontal="right" vertical="center"/>
      <protection locked="0"/>
    </xf>
    <xf numFmtId="165" fontId="15" fillId="4" borderId="1" xfId="11" applyFont="1" applyFill="1" applyBorder="1" applyAlignment="1">
      <alignment vertical="center"/>
    </xf>
    <xf numFmtId="0" fontId="15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/>
    </xf>
    <xf numFmtId="0" fontId="15" fillId="7" borderId="1" xfId="0" applyFont="1" applyFill="1" applyBorder="1" applyAlignment="1">
      <alignment horizontal="left" vertical="center" wrapText="1"/>
    </xf>
    <xf numFmtId="165" fontId="15" fillId="0" borderId="1" xfId="11" applyFont="1" applyFill="1" applyBorder="1" applyAlignment="1">
      <alignment vertical="center"/>
    </xf>
    <xf numFmtId="165" fontId="15" fillId="0" borderId="1" xfId="11" applyFont="1" applyFill="1" applyBorder="1" applyAlignment="1">
      <alignment horizontal="right" vertical="center"/>
    </xf>
    <xf numFmtId="165" fontId="15" fillId="4" borderId="0" xfId="1" applyFont="1" applyFill="1" applyBorder="1" applyAlignment="1">
      <alignment horizontal="right" vertical="center"/>
    </xf>
    <xf numFmtId="4" fontId="15" fillId="0" borderId="1" xfId="12" applyNumberFormat="1" applyFont="1" applyBorder="1" applyAlignment="1">
      <alignment horizontal="center" vertical="center"/>
    </xf>
    <xf numFmtId="172" fontId="15" fillId="4" borderId="1" xfId="0" applyNumberFormat="1" applyFont="1" applyFill="1" applyBorder="1" applyAlignment="1">
      <alignment vertical="center" wrapText="1"/>
    </xf>
    <xf numFmtId="172" fontId="15" fillId="4" borderId="1" xfId="0" applyNumberFormat="1" applyFont="1" applyFill="1" applyBorder="1" applyAlignment="1">
      <alignment horizontal="left" vertical="center" wrapText="1"/>
    </xf>
    <xf numFmtId="172" fontId="15" fillId="4" borderId="1" xfId="0" applyNumberFormat="1" applyFont="1" applyFill="1" applyBorder="1" applyAlignment="1">
      <alignment wrapText="1"/>
    </xf>
    <xf numFmtId="168" fontId="15" fillId="4" borderId="0" xfId="0" applyNumberFormat="1" applyFont="1" applyFill="1" applyAlignment="1">
      <alignment horizontal="right" vertical="center"/>
    </xf>
    <xf numFmtId="2" fontId="8" fillId="4" borderId="0" xfId="0" applyNumberFormat="1" applyFont="1" applyFill="1" applyAlignment="1">
      <alignment vertical="center"/>
    </xf>
    <xf numFmtId="4" fontId="8" fillId="4" borderId="0" xfId="1" applyNumberFormat="1" applyFont="1" applyFill="1" applyBorder="1" applyAlignment="1">
      <alignment horizontal="center" vertical="center"/>
    </xf>
    <xf numFmtId="165" fontId="8" fillId="4" borderId="0" xfId="1" applyFont="1" applyFill="1" applyBorder="1" applyAlignment="1">
      <alignment horizontal="center" vertical="center"/>
    </xf>
    <xf numFmtId="40" fontId="8" fillId="4" borderId="0" xfId="1" applyNumberFormat="1" applyFont="1" applyFill="1" applyBorder="1" applyAlignment="1">
      <alignment horizontal="right" vertical="center"/>
    </xf>
    <xf numFmtId="169" fontId="8" fillId="4" borderId="0" xfId="2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/>
    </xf>
    <xf numFmtId="2" fontId="8" fillId="5" borderId="0" xfId="0" applyNumberFormat="1" applyFont="1" applyFill="1" applyAlignment="1">
      <alignment horizontal="center"/>
    </xf>
    <xf numFmtId="10" fontId="8" fillId="5" borderId="0" xfId="1" applyNumberFormat="1" applyFont="1" applyFill="1" applyBorder="1" applyAlignment="1">
      <alignment horizontal="center"/>
    </xf>
    <xf numFmtId="170" fontId="8" fillId="5" borderId="0" xfId="1" applyNumberFormat="1" applyFont="1" applyFill="1" applyBorder="1" applyAlignment="1">
      <alignment horizontal="right"/>
    </xf>
    <xf numFmtId="0" fontId="8" fillId="0" borderId="0" xfId="0" applyFont="1"/>
    <xf numFmtId="2" fontId="16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right"/>
    </xf>
    <xf numFmtId="170" fontId="16" fillId="4" borderId="0" xfId="0" applyNumberFormat="1" applyFont="1" applyFill="1" applyAlignment="1">
      <alignment horizontal="right"/>
    </xf>
    <xf numFmtId="168" fontId="16" fillId="0" borderId="0" xfId="0" applyNumberFormat="1" applyFont="1" applyAlignment="1">
      <alignment horizontal="center"/>
    </xf>
    <xf numFmtId="0" fontId="16" fillId="0" borderId="0" xfId="0" applyFont="1"/>
    <xf numFmtId="165" fontId="16" fillId="0" borderId="0" xfId="8" applyFont="1" applyAlignment="1"/>
    <xf numFmtId="10" fontId="16" fillId="0" borderId="0" xfId="8" applyNumberFormat="1" applyFont="1" applyAlignment="1"/>
    <xf numFmtId="40" fontId="16" fillId="0" borderId="0" xfId="8" applyNumberFormat="1" applyFont="1" applyAlignment="1">
      <alignment horizontal="right"/>
    </xf>
    <xf numFmtId="1" fontId="16" fillId="0" borderId="0" xfId="0" applyNumberFormat="1" applyFont="1" applyAlignment="1">
      <alignment horizontal="center"/>
    </xf>
    <xf numFmtId="10" fontId="16" fillId="0" borderId="0" xfId="9" applyNumberFormat="1" applyFont="1" applyAlignment="1">
      <alignment horizontal="center"/>
    </xf>
    <xf numFmtId="168" fontId="16" fillId="5" borderId="0" xfId="0" applyNumberFormat="1" applyFont="1" applyFill="1"/>
    <xf numFmtId="171" fontId="16" fillId="0" borderId="0" xfId="9" applyNumberFormat="1" applyFont="1" applyAlignment="1">
      <alignment horizontal="right"/>
    </xf>
    <xf numFmtId="2" fontId="8" fillId="5" borderId="22" xfId="0" applyNumberFormat="1" applyFont="1" applyFill="1" applyBorder="1" applyAlignment="1">
      <alignment vertical="center"/>
    </xf>
    <xf numFmtId="2" fontId="8" fillId="5" borderId="22" xfId="0" applyNumberFormat="1" applyFont="1" applyFill="1" applyBorder="1" applyAlignment="1">
      <alignment horizontal="center" vertical="center"/>
    </xf>
    <xf numFmtId="2" fontId="8" fillId="5" borderId="0" xfId="0" applyNumberFormat="1" applyFont="1" applyFill="1" applyAlignment="1">
      <alignment vertical="center"/>
    </xf>
    <xf numFmtId="10" fontId="8" fillId="5" borderId="0" xfId="0" applyNumberFormat="1" applyFont="1" applyFill="1" applyAlignment="1">
      <alignment horizontal="center" vertical="center"/>
    </xf>
    <xf numFmtId="169" fontId="8" fillId="5" borderId="0" xfId="6" applyFont="1" applyFill="1" applyBorder="1" applyAlignment="1">
      <alignment horizontal="right"/>
    </xf>
    <xf numFmtId="169" fontId="8" fillId="5" borderId="0" xfId="6" applyFont="1" applyFill="1" applyBorder="1" applyAlignment="1">
      <alignment horizontal="right" vertical="center"/>
    </xf>
    <xf numFmtId="10" fontId="8" fillId="5" borderId="0" xfId="7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4" fontId="15" fillId="0" borderId="1" xfId="0" applyNumberFormat="1" applyFont="1" applyBorder="1" applyAlignment="1" applyProtection="1">
      <alignment horizontal="right" vertical="center"/>
      <protection locked="0"/>
    </xf>
    <xf numFmtId="4" fontId="15" fillId="0" borderId="9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wrapText="1"/>
    </xf>
    <xf numFmtId="0" fontId="7" fillId="0" borderId="24" xfId="0" applyFont="1" applyBorder="1" applyAlignment="1">
      <alignment wrapText="1"/>
    </xf>
    <xf numFmtId="0" fontId="10" fillId="2" borderId="0" xfId="0" applyFont="1" applyFill="1" applyAlignment="1">
      <alignment wrapText="1"/>
    </xf>
    <xf numFmtId="2" fontId="18" fillId="4" borderId="0" xfId="0" applyNumberFormat="1" applyFont="1" applyFill="1" applyAlignment="1">
      <alignment horizontal="center" vertical="center"/>
    </xf>
    <xf numFmtId="166" fontId="9" fillId="0" borderId="0" xfId="1" applyNumberFormat="1" applyFont="1" applyFill="1" applyBorder="1" applyAlignment="1">
      <alignment horizontal="left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2" fontId="7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horizontal="left" vertical="center" wrapText="1"/>
    </xf>
    <xf numFmtId="4" fontId="16" fillId="0" borderId="0" xfId="0" applyNumberFormat="1" applyFont="1" applyAlignment="1">
      <alignment horizontal="left" vertical="top" wrapText="1"/>
    </xf>
    <xf numFmtId="0" fontId="25" fillId="0" borderId="10" xfId="0" applyFont="1" applyBorder="1" applyAlignment="1">
      <alignment horizontal="center"/>
    </xf>
    <xf numFmtId="165" fontId="15" fillId="0" borderId="4" xfId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</cellXfs>
  <cellStyles count="13">
    <cellStyle name="Millares" xfId="1" builtinId="3"/>
    <cellStyle name="Millares 2" xfId="8" xr:uid="{00000000-0005-0000-0000-000001000000}"/>
    <cellStyle name="Millares 2 32" xfId="5" xr:uid="{00000000-0005-0000-0000-000002000000}"/>
    <cellStyle name="Millares 3" xfId="11" xr:uid="{00000000-0005-0000-0000-000003000000}"/>
    <cellStyle name="Moneda" xfId="2" builtinId="4"/>
    <cellStyle name="Moneda 3" xfId="6" xr:uid="{00000000-0005-0000-0000-000005000000}"/>
    <cellStyle name="Normal" xfId="0" builtinId="0"/>
    <cellStyle name="Normal 2" xfId="4" xr:uid="{00000000-0005-0000-0000-000007000000}"/>
    <cellStyle name="Normal 2 2" xfId="12" xr:uid="{00000000-0005-0000-0000-000008000000}"/>
    <cellStyle name="Normal 2 2 2 2" xfId="10" xr:uid="{00000000-0005-0000-0000-000009000000}"/>
    <cellStyle name="Normal 3" xfId="3" xr:uid="{00000000-0005-0000-0000-00000A000000}"/>
    <cellStyle name="Porcentaje 2" xfId="7" xr:uid="{00000000-0005-0000-0000-00000B000000}"/>
    <cellStyle name="Porcentual 2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1009650</xdr:colOff>
      <xdr:row>19</xdr:row>
      <xdr:rowOff>180975</xdr:rowOff>
    </xdr:from>
    <xdr:to>
      <xdr:col>8</xdr:col>
      <xdr:colOff>180975</xdr:colOff>
      <xdr:row>34</xdr:row>
      <xdr:rowOff>57150</xdr:rowOff>
    </xdr:to>
    <xdr:sp macro="" textlink="">
      <xdr:nvSpPr>
        <xdr:cNvPr id="3" name="Forma lib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771650" y="3895725"/>
          <a:ext cx="5838825" cy="2733675"/>
        </a:xfrm>
        <a:custGeom>
          <a:avLst/>
          <a:gdLst>
            <a:gd name="connsiteX0" fmla="*/ 1781175 w 5838825"/>
            <a:gd name="connsiteY0" fmla="*/ 1123950 h 2733675"/>
            <a:gd name="connsiteX1" fmla="*/ 1771650 w 5838825"/>
            <a:gd name="connsiteY1" fmla="*/ 0 h 2733675"/>
            <a:gd name="connsiteX2" fmla="*/ 4010025 w 5838825"/>
            <a:gd name="connsiteY2" fmla="*/ 9525 h 2733675"/>
            <a:gd name="connsiteX3" fmla="*/ 4019550 w 5838825"/>
            <a:gd name="connsiteY3" fmla="*/ 1123950 h 2733675"/>
            <a:gd name="connsiteX4" fmla="*/ 5772150 w 5838825"/>
            <a:gd name="connsiteY4" fmla="*/ 1162050 h 2733675"/>
            <a:gd name="connsiteX5" fmla="*/ 5838825 w 5838825"/>
            <a:gd name="connsiteY5" fmla="*/ 2714625 h 2733675"/>
            <a:gd name="connsiteX6" fmla="*/ 9525 w 5838825"/>
            <a:gd name="connsiteY6" fmla="*/ 2733675 h 2733675"/>
            <a:gd name="connsiteX7" fmla="*/ 0 w 5838825"/>
            <a:gd name="connsiteY7" fmla="*/ 1162050 h 2733675"/>
            <a:gd name="connsiteX8" fmla="*/ 1781175 w 5838825"/>
            <a:gd name="connsiteY8" fmla="*/ 1123950 h 2733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5838825" h="2733675">
              <a:moveTo>
                <a:pt x="1781175" y="1123950"/>
              </a:moveTo>
              <a:lnTo>
                <a:pt x="1771650" y="0"/>
              </a:lnTo>
              <a:lnTo>
                <a:pt x="4010025" y="9525"/>
              </a:lnTo>
              <a:lnTo>
                <a:pt x="4019550" y="1123950"/>
              </a:lnTo>
              <a:lnTo>
                <a:pt x="5772150" y="1162050"/>
              </a:lnTo>
              <a:lnTo>
                <a:pt x="5838825" y="2714625"/>
              </a:lnTo>
              <a:lnTo>
                <a:pt x="9525" y="2733675"/>
              </a:lnTo>
              <a:lnTo>
                <a:pt x="0" y="1162050"/>
              </a:lnTo>
              <a:lnTo>
                <a:pt x="1781175" y="1123950"/>
              </a:lnTo>
              <a:close/>
            </a:path>
          </a:pathLst>
        </a:cu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0</xdr:col>
      <xdr:colOff>600075</xdr:colOff>
      <xdr:row>26</xdr:row>
      <xdr:rowOff>171450</xdr:rowOff>
    </xdr:from>
    <xdr:to>
      <xdr:col>1</xdr:col>
      <xdr:colOff>1019175</xdr:colOff>
      <xdr:row>33</xdr:row>
      <xdr:rowOff>95250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00075" y="5219700"/>
          <a:ext cx="1181100" cy="125730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  <xdr:twoCellAnchor>
    <xdr:from>
      <xdr:col>4</xdr:col>
      <xdr:colOff>619125</xdr:colOff>
      <xdr:row>21</xdr:row>
      <xdr:rowOff>95250</xdr:rowOff>
    </xdr:from>
    <xdr:to>
      <xdr:col>5</xdr:col>
      <xdr:colOff>314325</xdr:colOff>
      <xdr:row>23</xdr:row>
      <xdr:rowOff>104775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381500" y="4191000"/>
          <a:ext cx="457200" cy="390525"/>
        </a:xfrm>
        <a:prstGeom prst="ellipse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2000"/>
            <a:t>1</a:t>
          </a:r>
        </a:p>
      </xdr:txBody>
    </xdr:sp>
    <xdr:clientData/>
  </xdr:twoCellAnchor>
  <xdr:twoCellAnchor>
    <xdr:from>
      <xdr:col>4</xdr:col>
      <xdr:colOff>581025</xdr:colOff>
      <xdr:row>28</xdr:row>
      <xdr:rowOff>47625</xdr:rowOff>
    </xdr:from>
    <xdr:to>
      <xdr:col>5</xdr:col>
      <xdr:colOff>276225</xdr:colOff>
      <xdr:row>30</xdr:row>
      <xdr:rowOff>57150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43400" y="5476875"/>
          <a:ext cx="457200" cy="390525"/>
        </a:xfrm>
        <a:prstGeom prst="ellipse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2000"/>
            <a:t>2</a:t>
          </a:r>
        </a:p>
      </xdr:txBody>
    </xdr:sp>
    <xdr:clientData/>
  </xdr:twoCellAnchor>
  <xdr:twoCellAnchor>
    <xdr:from>
      <xdr:col>1</xdr:col>
      <xdr:colOff>57150</xdr:colOff>
      <xdr:row>29</xdr:row>
      <xdr:rowOff>85725</xdr:rowOff>
    </xdr:from>
    <xdr:to>
      <xdr:col>1</xdr:col>
      <xdr:colOff>514350</xdr:colOff>
      <xdr:row>31</xdr:row>
      <xdr:rowOff>95250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19150" y="5705475"/>
          <a:ext cx="457200" cy="390525"/>
        </a:xfrm>
        <a:prstGeom prst="ellipse">
          <a:avLst/>
        </a:prstGeom>
        <a:gradFill flip="none" rotWithShape="1">
          <a:gsLst>
            <a:gs pos="0">
              <a:schemeClr val="dk1">
                <a:lumMod val="67000"/>
              </a:schemeClr>
            </a:gs>
            <a:gs pos="48000">
              <a:schemeClr val="dk1">
                <a:lumMod val="97000"/>
                <a:lumOff val="3000"/>
              </a:schemeClr>
            </a:gs>
            <a:gs pos="100000">
              <a:schemeClr val="dk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DO" sz="2000"/>
            <a:t>3</a:t>
          </a:r>
        </a:p>
      </xdr:txBody>
    </xdr:sp>
    <xdr:clientData/>
  </xdr:twoCellAnchor>
  <xdr:twoCellAnchor>
    <xdr:from>
      <xdr:col>1</xdr:col>
      <xdr:colOff>1009650</xdr:colOff>
      <xdr:row>25</xdr:row>
      <xdr:rowOff>142875</xdr:rowOff>
    </xdr:from>
    <xdr:to>
      <xdr:col>8</xdr:col>
      <xdr:colOff>266700</xdr:colOff>
      <xdr:row>34</xdr:row>
      <xdr:rowOff>180975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771650" y="5000625"/>
          <a:ext cx="5924550" cy="1752600"/>
        </a:xfrm>
        <a:prstGeom prst="rect">
          <a:avLst/>
        </a:prstGeom>
        <a:solidFill>
          <a:srgbClr val="FF0000">
            <a:alpha val="1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364"/>
  <sheetViews>
    <sheetView tabSelected="1" view="pageBreakPreview" topLeftCell="A135" zoomScaleNormal="100" zoomScaleSheetLayoutView="100" workbookViewId="0">
      <selection activeCell="A153" sqref="A153:G153"/>
    </sheetView>
  </sheetViews>
  <sheetFormatPr defaultColWidth="11" defaultRowHeight="14.25"/>
  <cols>
    <col min="1" max="1" width="8.42578125" style="1" customWidth="1"/>
    <col min="2" max="2" width="75.85546875" style="2" customWidth="1"/>
    <col min="3" max="3" width="9.7109375" style="7" customWidth="1"/>
    <col min="4" max="4" width="9.140625" style="7" customWidth="1"/>
    <col min="5" max="5" width="14" style="9" customWidth="1"/>
    <col min="6" max="6" width="15.7109375" style="7" bestFit="1" customWidth="1"/>
    <col min="7" max="7" width="26.5703125" style="7" customWidth="1"/>
    <col min="8" max="8" width="15.28515625" style="7" bestFit="1" customWidth="1"/>
    <col min="9" max="9" width="14.42578125" style="7" bestFit="1" customWidth="1"/>
    <col min="10" max="11" width="9.140625" style="7"/>
    <col min="12" max="12" width="17.140625" style="7" customWidth="1"/>
    <col min="13" max="61" width="9.140625" style="7"/>
    <col min="62" max="62" width="6.140625" style="7" customWidth="1"/>
    <col min="63" max="63" width="41" style="7" customWidth="1"/>
    <col min="64" max="64" width="10.85546875" style="7" customWidth="1"/>
    <col min="65" max="65" width="8.7109375" style="7" customWidth="1"/>
    <col min="66" max="66" width="14.42578125" style="7" customWidth="1"/>
    <col min="67" max="67" width="15.7109375" style="7" bestFit="1" customWidth="1"/>
    <col min="68" max="68" width="15.7109375" style="7" customWidth="1"/>
    <col min="69" max="69" width="14.42578125" style="7" bestFit="1" customWidth="1"/>
    <col min="70" max="70" width="12.7109375" style="7" bestFit="1" customWidth="1"/>
    <col min="71" max="317" width="9.140625" style="7"/>
    <col min="318" max="318" width="6.140625" style="7" customWidth="1"/>
    <col min="319" max="319" width="41" style="7" customWidth="1"/>
    <col min="320" max="320" width="10.85546875" style="7" customWidth="1"/>
    <col min="321" max="321" width="8.7109375" style="7" customWidth="1"/>
    <col min="322" max="322" width="14.42578125" style="7" customWidth="1"/>
    <col min="323" max="323" width="15.7109375" style="7" bestFit="1" customWidth="1"/>
    <col min="324" max="324" width="15.7109375" style="7" customWidth="1"/>
    <col min="325" max="325" width="14.42578125" style="7" bestFit="1" customWidth="1"/>
    <col min="326" max="326" width="12.7109375" style="7" bestFit="1" customWidth="1"/>
    <col min="327" max="573" width="9.140625" style="7"/>
    <col min="574" max="574" width="6.140625" style="7" customWidth="1"/>
    <col min="575" max="575" width="41" style="7" customWidth="1"/>
    <col min="576" max="576" width="10.85546875" style="7" customWidth="1"/>
    <col min="577" max="577" width="8.7109375" style="7" customWidth="1"/>
    <col min="578" max="578" width="14.42578125" style="7" customWidth="1"/>
    <col min="579" max="579" width="15.7109375" style="7" bestFit="1" customWidth="1"/>
    <col min="580" max="580" width="15.7109375" style="7" customWidth="1"/>
    <col min="581" max="581" width="14.42578125" style="7" bestFit="1" customWidth="1"/>
    <col min="582" max="582" width="12.7109375" style="7" bestFit="1" customWidth="1"/>
    <col min="583" max="829" width="9.140625" style="7"/>
    <col min="830" max="830" width="6.140625" style="7" customWidth="1"/>
    <col min="831" max="831" width="41" style="7" customWidth="1"/>
    <col min="832" max="832" width="10.85546875" style="7" customWidth="1"/>
    <col min="833" max="833" width="8.7109375" style="7" customWidth="1"/>
    <col min="834" max="834" width="14.42578125" style="7" customWidth="1"/>
    <col min="835" max="835" width="15.7109375" style="7" bestFit="1" customWidth="1"/>
    <col min="836" max="836" width="15.7109375" style="7" customWidth="1"/>
    <col min="837" max="837" width="14.42578125" style="7" bestFit="1" customWidth="1"/>
    <col min="838" max="838" width="12.7109375" style="7" bestFit="1" customWidth="1"/>
    <col min="839" max="1085" width="9.140625" style="7"/>
    <col min="1086" max="1086" width="6.140625" style="7" customWidth="1"/>
    <col min="1087" max="1087" width="41" style="7" customWidth="1"/>
    <col min="1088" max="1088" width="10.85546875" style="7" customWidth="1"/>
    <col min="1089" max="1089" width="8.7109375" style="7" customWidth="1"/>
    <col min="1090" max="1090" width="14.42578125" style="7" customWidth="1"/>
    <col min="1091" max="1091" width="15.7109375" style="7" bestFit="1" customWidth="1"/>
    <col min="1092" max="1092" width="15.7109375" style="7" customWidth="1"/>
    <col min="1093" max="1093" width="14.42578125" style="7" bestFit="1" customWidth="1"/>
    <col min="1094" max="1094" width="12.7109375" style="7" bestFit="1" customWidth="1"/>
    <col min="1095" max="1341" width="9.140625" style="7"/>
    <col min="1342" max="1342" width="6.140625" style="7" customWidth="1"/>
    <col min="1343" max="1343" width="41" style="7" customWidth="1"/>
    <col min="1344" max="1344" width="10.85546875" style="7" customWidth="1"/>
    <col min="1345" max="1345" width="8.7109375" style="7" customWidth="1"/>
    <col min="1346" max="1346" width="14.42578125" style="7" customWidth="1"/>
    <col min="1347" max="1347" width="15.7109375" style="7" bestFit="1" customWidth="1"/>
    <col min="1348" max="1348" width="15.7109375" style="7" customWidth="1"/>
    <col min="1349" max="1349" width="14.42578125" style="7" bestFit="1" customWidth="1"/>
    <col min="1350" max="1350" width="12.7109375" style="7" bestFit="1" customWidth="1"/>
    <col min="1351" max="1597" width="9.140625" style="7"/>
    <col min="1598" max="1598" width="6.140625" style="7" customWidth="1"/>
    <col min="1599" max="1599" width="41" style="7" customWidth="1"/>
    <col min="1600" max="1600" width="10.85546875" style="7" customWidth="1"/>
    <col min="1601" max="1601" width="8.7109375" style="7" customWidth="1"/>
    <col min="1602" max="1602" width="14.42578125" style="7" customWidth="1"/>
    <col min="1603" max="1603" width="15.7109375" style="7" bestFit="1" customWidth="1"/>
    <col min="1604" max="1604" width="15.7109375" style="7" customWidth="1"/>
    <col min="1605" max="1605" width="14.42578125" style="7" bestFit="1" customWidth="1"/>
    <col min="1606" max="1606" width="12.7109375" style="7" bestFit="1" customWidth="1"/>
    <col min="1607" max="1853" width="9.140625" style="7"/>
    <col min="1854" max="1854" width="6.140625" style="7" customWidth="1"/>
    <col min="1855" max="1855" width="41" style="7" customWidth="1"/>
    <col min="1856" max="1856" width="10.85546875" style="7" customWidth="1"/>
    <col min="1857" max="1857" width="8.7109375" style="7" customWidth="1"/>
    <col min="1858" max="1858" width="14.42578125" style="7" customWidth="1"/>
    <col min="1859" max="1859" width="15.7109375" style="7" bestFit="1" customWidth="1"/>
    <col min="1860" max="1860" width="15.7109375" style="7" customWidth="1"/>
    <col min="1861" max="1861" width="14.42578125" style="7" bestFit="1" customWidth="1"/>
    <col min="1862" max="1862" width="12.7109375" style="7" bestFit="1" customWidth="1"/>
    <col min="1863" max="2109" width="9.140625" style="7"/>
    <col min="2110" max="2110" width="6.140625" style="7" customWidth="1"/>
    <col min="2111" max="2111" width="41" style="7" customWidth="1"/>
    <col min="2112" max="2112" width="10.85546875" style="7" customWidth="1"/>
    <col min="2113" max="2113" width="8.7109375" style="7" customWidth="1"/>
    <col min="2114" max="2114" width="14.42578125" style="7" customWidth="1"/>
    <col min="2115" max="2115" width="15.7109375" style="7" bestFit="1" customWidth="1"/>
    <col min="2116" max="2116" width="15.7109375" style="7" customWidth="1"/>
    <col min="2117" max="2117" width="14.42578125" style="7" bestFit="1" customWidth="1"/>
    <col min="2118" max="2118" width="12.7109375" style="7" bestFit="1" customWidth="1"/>
    <col min="2119" max="2365" width="9.140625" style="7"/>
    <col min="2366" max="2366" width="6.140625" style="7" customWidth="1"/>
    <col min="2367" max="2367" width="41" style="7" customWidth="1"/>
    <col min="2368" max="2368" width="10.85546875" style="7" customWidth="1"/>
    <col min="2369" max="2369" width="8.7109375" style="7" customWidth="1"/>
    <col min="2370" max="2370" width="14.42578125" style="7" customWidth="1"/>
    <col min="2371" max="2371" width="15.7109375" style="7" bestFit="1" customWidth="1"/>
    <col min="2372" max="2372" width="15.7109375" style="7" customWidth="1"/>
    <col min="2373" max="2373" width="14.42578125" style="7" bestFit="1" customWidth="1"/>
    <col min="2374" max="2374" width="12.7109375" style="7" bestFit="1" customWidth="1"/>
    <col min="2375" max="2621" width="9.140625" style="7"/>
    <col min="2622" max="2622" width="6.140625" style="7" customWidth="1"/>
    <col min="2623" max="2623" width="41" style="7" customWidth="1"/>
    <col min="2624" max="2624" width="10.85546875" style="7" customWidth="1"/>
    <col min="2625" max="2625" width="8.7109375" style="7" customWidth="1"/>
    <col min="2626" max="2626" width="14.42578125" style="7" customWidth="1"/>
    <col min="2627" max="2627" width="15.7109375" style="7" bestFit="1" customWidth="1"/>
    <col min="2628" max="2628" width="15.7109375" style="7" customWidth="1"/>
    <col min="2629" max="2629" width="14.42578125" style="7" bestFit="1" customWidth="1"/>
    <col min="2630" max="2630" width="12.7109375" style="7" bestFit="1" customWidth="1"/>
    <col min="2631" max="2877" width="9.140625" style="7"/>
    <col min="2878" max="2878" width="6.140625" style="7" customWidth="1"/>
    <col min="2879" max="2879" width="41" style="7" customWidth="1"/>
    <col min="2880" max="2880" width="10.85546875" style="7" customWidth="1"/>
    <col min="2881" max="2881" width="8.7109375" style="7" customWidth="1"/>
    <col min="2882" max="2882" width="14.42578125" style="7" customWidth="1"/>
    <col min="2883" max="2883" width="15.7109375" style="7" bestFit="1" customWidth="1"/>
    <col min="2884" max="2884" width="15.7109375" style="7" customWidth="1"/>
    <col min="2885" max="2885" width="14.42578125" style="7" bestFit="1" customWidth="1"/>
    <col min="2886" max="2886" width="12.7109375" style="7" bestFit="1" customWidth="1"/>
    <col min="2887" max="3133" width="9.140625" style="7"/>
    <col min="3134" max="3134" width="6.140625" style="7" customWidth="1"/>
    <col min="3135" max="3135" width="41" style="7" customWidth="1"/>
    <col min="3136" max="3136" width="10.85546875" style="7" customWidth="1"/>
    <col min="3137" max="3137" width="8.7109375" style="7" customWidth="1"/>
    <col min="3138" max="3138" width="14.42578125" style="7" customWidth="1"/>
    <col min="3139" max="3139" width="15.7109375" style="7" bestFit="1" customWidth="1"/>
    <col min="3140" max="3140" width="15.7109375" style="7" customWidth="1"/>
    <col min="3141" max="3141" width="14.42578125" style="7" bestFit="1" customWidth="1"/>
    <col min="3142" max="3142" width="12.7109375" style="7" bestFit="1" customWidth="1"/>
    <col min="3143" max="3389" width="9.140625" style="7"/>
    <col min="3390" max="3390" width="6.140625" style="7" customWidth="1"/>
    <col min="3391" max="3391" width="41" style="7" customWidth="1"/>
    <col min="3392" max="3392" width="10.85546875" style="7" customWidth="1"/>
    <col min="3393" max="3393" width="8.7109375" style="7" customWidth="1"/>
    <col min="3394" max="3394" width="14.42578125" style="7" customWidth="1"/>
    <col min="3395" max="3395" width="15.7109375" style="7" bestFit="1" customWidth="1"/>
    <col min="3396" max="3396" width="15.7109375" style="7" customWidth="1"/>
    <col min="3397" max="3397" width="14.42578125" style="7" bestFit="1" customWidth="1"/>
    <col min="3398" max="3398" width="12.7109375" style="7" bestFit="1" customWidth="1"/>
    <col min="3399" max="3645" width="9.140625" style="7"/>
    <col min="3646" max="3646" width="6.140625" style="7" customWidth="1"/>
    <col min="3647" max="3647" width="41" style="7" customWidth="1"/>
    <col min="3648" max="3648" width="10.85546875" style="7" customWidth="1"/>
    <col min="3649" max="3649" width="8.7109375" style="7" customWidth="1"/>
    <col min="3650" max="3650" width="14.42578125" style="7" customWidth="1"/>
    <col min="3651" max="3651" width="15.7109375" style="7" bestFit="1" customWidth="1"/>
    <col min="3652" max="3652" width="15.7109375" style="7" customWidth="1"/>
    <col min="3653" max="3653" width="14.42578125" style="7" bestFit="1" customWidth="1"/>
    <col min="3654" max="3654" width="12.7109375" style="7" bestFit="1" customWidth="1"/>
    <col min="3655" max="3901" width="9.140625" style="7"/>
    <col min="3902" max="3902" width="6.140625" style="7" customWidth="1"/>
    <col min="3903" max="3903" width="41" style="7" customWidth="1"/>
    <col min="3904" max="3904" width="10.85546875" style="7" customWidth="1"/>
    <col min="3905" max="3905" width="8.7109375" style="7" customWidth="1"/>
    <col min="3906" max="3906" width="14.42578125" style="7" customWidth="1"/>
    <col min="3907" max="3907" width="15.7109375" style="7" bestFit="1" customWidth="1"/>
    <col min="3908" max="3908" width="15.7109375" style="7" customWidth="1"/>
    <col min="3909" max="3909" width="14.42578125" style="7" bestFit="1" customWidth="1"/>
    <col min="3910" max="3910" width="12.7109375" style="7" bestFit="1" customWidth="1"/>
    <col min="3911" max="4157" width="9.140625" style="7"/>
    <col min="4158" max="4158" width="6.140625" style="7" customWidth="1"/>
    <col min="4159" max="4159" width="41" style="7" customWidth="1"/>
    <col min="4160" max="4160" width="10.85546875" style="7" customWidth="1"/>
    <col min="4161" max="4161" width="8.7109375" style="7" customWidth="1"/>
    <col min="4162" max="4162" width="14.42578125" style="7" customWidth="1"/>
    <col min="4163" max="4163" width="15.7109375" style="7" bestFit="1" customWidth="1"/>
    <col min="4164" max="4164" width="15.7109375" style="7" customWidth="1"/>
    <col min="4165" max="4165" width="14.42578125" style="7" bestFit="1" customWidth="1"/>
    <col min="4166" max="4166" width="12.7109375" style="7" bestFit="1" customWidth="1"/>
    <col min="4167" max="4413" width="9.140625" style="7"/>
    <col min="4414" max="4414" width="6.140625" style="7" customWidth="1"/>
    <col min="4415" max="4415" width="41" style="7" customWidth="1"/>
    <col min="4416" max="4416" width="10.85546875" style="7" customWidth="1"/>
    <col min="4417" max="4417" width="8.7109375" style="7" customWidth="1"/>
    <col min="4418" max="4418" width="14.42578125" style="7" customWidth="1"/>
    <col min="4419" max="4419" width="15.7109375" style="7" bestFit="1" customWidth="1"/>
    <col min="4420" max="4420" width="15.7109375" style="7" customWidth="1"/>
    <col min="4421" max="4421" width="14.42578125" style="7" bestFit="1" customWidth="1"/>
    <col min="4422" max="4422" width="12.7109375" style="7" bestFit="1" customWidth="1"/>
    <col min="4423" max="4669" width="9.140625" style="7"/>
    <col min="4670" max="4670" width="6.140625" style="7" customWidth="1"/>
    <col min="4671" max="4671" width="41" style="7" customWidth="1"/>
    <col min="4672" max="4672" width="10.85546875" style="7" customWidth="1"/>
    <col min="4673" max="4673" width="8.7109375" style="7" customWidth="1"/>
    <col min="4674" max="4674" width="14.42578125" style="7" customWidth="1"/>
    <col min="4675" max="4675" width="15.7109375" style="7" bestFit="1" customWidth="1"/>
    <col min="4676" max="4676" width="15.7109375" style="7" customWidth="1"/>
    <col min="4677" max="4677" width="14.42578125" style="7" bestFit="1" customWidth="1"/>
    <col min="4678" max="4678" width="12.7109375" style="7" bestFit="1" customWidth="1"/>
    <col min="4679" max="4925" width="9.140625" style="7"/>
    <col min="4926" max="4926" width="6.140625" style="7" customWidth="1"/>
    <col min="4927" max="4927" width="41" style="7" customWidth="1"/>
    <col min="4928" max="4928" width="10.85546875" style="7" customWidth="1"/>
    <col min="4929" max="4929" width="8.7109375" style="7" customWidth="1"/>
    <col min="4930" max="4930" width="14.42578125" style="7" customWidth="1"/>
    <col min="4931" max="4931" width="15.7109375" style="7" bestFit="1" customWidth="1"/>
    <col min="4932" max="4932" width="15.7109375" style="7" customWidth="1"/>
    <col min="4933" max="4933" width="14.42578125" style="7" bestFit="1" customWidth="1"/>
    <col min="4934" max="4934" width="12.7109375" style="7" bestFit="1" customWidth="1"/>
    <col min="4935" max="5181" width="9.140625" style="7"/>
    <col min="5182" max="5182" width="6.140625" style="7" customWidth="1"/>
    <col min="5183" max="5183" width="41" style="7" customWidth="1"/>
    <col min="5184" max="5184" width="10.85546875" style="7" customWidth="1"/>
    <col min="5185" max="5185" width="8.7109375" style="7" customWidth="1"/>
    <col min="5186" max="5186" width="14.42578125" style="7" customWidth="1"/>
    <col min="5187" max="5187" width="15.7109375" style="7" bestFit="1" customWidth="1"/>
    <col min="5188" max="5188" width="15.7109375" style="7" customWidth="1"/>
    <col min="5189" max="5189" width="14.42578125" style="7" bestFit="1" customWidth="1"/>
    <col min="5190" max="5190" width="12.7109375" style="7" bestFit="1" customWidth="1"/>
    <col min="5191" max="5437" width="9.140625" style="7"/>
    <col min="5438" max="5438" width="6.140625" style="7" customWidth="1"/>
    <col min="5439" max="5439" width="41" style="7" customWidth="1"/>
    <col min="5440" max="5440" width="10.85546875" style="7" customWidth="1"/>
    <col min="5441" max="5441" width="8.7109375" style="7" customWidth="1"/>
    <col min="5442" max="5442" width="14.42578125" style="7" customWidth="1"/>
    <col min="5443" max="5443" width="15.7109375" style="7" bestFit="1" customWidth="1"/>
    <col min="5444" max="5444" width="15.7109375" style="7" customWidth="1"/>
    <col min="5445" max="5445" width="14.42578125" style="7" bestFit="1" customWidth="1"/>
    <col min="5446" max="5446" width="12.7109375" style="7" bestFit="1" customWidth="1"/>
    <col min="5447" max="5693" width="9.140625" style="7"/>
    <col min="5694" max="5694" width="6.140625" style="7" customWidth="1"/>
    <col min="5695" max="5695" width="41" style="7" customWidth="1"/>
    <col min="5696" max="5696" width="10.85546875" style="7" customWidth="1"/>
    <col min="5697" max="5697" width="8.7109375" style="7" customWidth="1"/>
    <col min="5698" max="5698" width="14.42578125" style="7" customWidth="1"/>
    <col min="5699" max="5699" width="15.7109375" style="7" bestFit="1" customWidth="1"/>
    <col min="5700" max="5700" width="15.7109375" style="7" customWidth="1"/>
    <col min="5701" max="5701" width="14.42578125" style="7" bestFit="1" customWidth="1"/>
    <col min="5702" max="5702" width="12.7109375" style="7" bestFit="1" customWidth="1"/>
    <col min="5703" max="5949" width="9.140625" style="7"/>
    <col min="5950" max="5950" width="6.140625" style="7" customWidth="1"/>
    <col min="5951" max="5951" width="41" style="7" customWidth="1"/>
    <col min="5952" max="5952" width="10.85546875" style="7" customWidth="1"/>
    <col min="5953" max="5953" width="8.7109375" style="7" customWidth="1"/>
    <col min="5954" max="5954" width="14.42578125" style="7" customWidth="1"/>
    <col min="5955" max="5955" width="15.7109375" style="7" bestFit="1" customWidth="1"/>
    <col min="5956" max="5956" width="15.7109375" style="7" customWidth="1"/>
    <col min="5957" max="5957" width="14.42578125" style="7" bestFit="1" customWidth="1"/>
    <col min="5958" max="5958" width="12.7109375" style="7" bestFit="1" customWidth="1"/>
    <col min="5959" max="6205" width="9.140625" style="7"/>
    <col min="6206" max="6206" width="6.140625" style="7" customWidth="1"/>
    <col min="6207" max="6207" width="41" style="7" customWidth="1"/>
    <col min="6208" max="6208" width="10.85546875" style="7" customWidth="1"/>
    <col min="6209" max="6209" width="8.7109375" style="7" customWidth="1"/>
    <col min="6210" max="6210" width="14.42578125" style="7" customWidth="1"/>
    <col min="6211" max="6211" width="15.7109375" style="7" bestFit="1" customWidth="1"/>
    <col min="6212" max="6212" width="15.7109375" style="7" customWidth="1"/>
    <col min="6213" max="6213" width="14.42578125" style="7" bestFit="1" customWidth="1"/>
    <col min="6214" max="6214" width="12.7109375" style="7" bestFit="1" customWidth="1"/>
    <col min="6215" max="6461" width="9.140625" style="7"/>
    <col min="6462" max="6462" width="6.140625" style="7" customWidth="1"/>
    <col min="6463" max="6463" width="41" style="7" customWidth="1"/>
    <col min="6464" max="6464" width="10.85546875" style="7" customWidth="1"/>
    <col min="6465" max="6465" width="8.7109375" style="7" customWidth="1"/>
    <col min="6466" max="6466" width="14.42578125" style="7" customWidth="1"/>
    <col min="6467" max="6467" width="15.7109375" style="7" bestFit="1" customWidth="1"/>
    <col min="6468" max="6468" width="15.7109375" style="7" customWidth="1"/>
    <col min="6469" max="6469" width="14.42578125" style="7" bestFit="1" customWidth="1"/>
    <col min="6470" max="6470" width="12.7109375" style="7" bestFit="1" customWidth="1"/>
    <col min="6471" max="6717" width="9.140625" style="7"/>
    <col min="6718" max="6718" width="6.140625" style="7" customWidth="1"/>
    <col min="6719" max="6719" width="41" style="7" customWidth="1"/>
    <col min="6720" max="6720" width="10.85546875" style="7" customWidth="1"/>
    <col min="6721" max="6721" width="8.7109375" style="7" customWidth="1"/>
    <col min="6722" max="6722" width="14.42578125" style="7" customWidth="1"/>
    <col min="6723" max="6723" width="15.7109375" style="7" bestFit="1" customWidth="1"/>
    <col min="6724" max="6724" width="15.7109375" style="7" customWidth="1"/>
    <col min="6725" max="6725" width="14.42578125" style="7" bestFit="1" customWidth="1"/>
    <col min="6726" max="6726" width="12.7109375" style="7" bestFit="1" customWidth="1"/>
    <col min="6727" max="6973" width="9.140625" style="7"/>
    <col min="6974" max="6974" width="6.140625" style="7" customWidth="1"/>
    <col min="6975" max="6975" width="41" style="7" customWidth="1"/>
    <col min="6976" max="6976" width="10.85546875" style="7" customWidth="1"/>
    <col min="6977" max="6977" width="8.7109375" style="7" customWidth="1"/>
    <col min="6978" max="6978" width="14.42578125" style="7" customWidth="1"/>
    <col min="6979" max="6979" width="15.7109375" style="7" bestFit="1" customWidth="1"/>
    <col min="6980" max="6980" width="15.7109375" style="7" customWidth="1"/>
    <col min="6981" max="6981" width="14.42578125" style="7" bestFit="1" customWidth="1"/>
    <col min="6982" max="6982" width="12.7109375" style="7" bestFit="1" customWidth="1"/>
    <col min="6983" max="7229" width="9.140625" style="7"/>
    <col min="7230" max="7230" width="6.140625" style="7" customWidth="1"/>
    <col min="7231" max="7231" width="41" style="7" customWidth="1"/>
    <col min="7232" max="7232" width="10.85546875" style="7" customWidth="1"/>
    <col min="7233" max="7233" width="8.7109375" style="7" customWidth="1"/>
    <col min="7234" max="7234" width="14.42578125" style="7" customWidth="1"/>
    <col min="7235" max="7235" width="15.7109375" style="7" bestFit="1" customWidth="1"/>
    <col min="7236" max="7236" width="15.7109375" style="7" customWidth="1"/>
    <col min="7237" max="7237" width="14.42578125" style="7" bestFit="1" customWidth="1"/>
    <col min="7238" max="7238" width="12.7109375" style="7" bestFit="1" customWidth="1"/>
    <col min="7239" max="7485" width="9.140625" style="7"/>
    <col min="7486" max="7486" width="6.140625" style="7" customWidth="1"/>
    <col min="7487" max="7487" width="41" style="7" customWidth="1"/>
    <col min="7488" max="7488" width="10.85546875" style="7" customWidth="1"/>
    <col min="7489" max="7489" width="8.7109375" style="7" customWidth="1"/>
    <col min="7490" max="7490" width="14.42578125" style="7" customWidth="1"/>
    <col min="7491" max="7491" width="15.7109375" style="7" bestFit="1" customWidth="1"/>
    <col min="7492" max="7492" width="15.7109375" style="7" customWidth="1"/>
    <col min="7493" max="7493" width="14.42578125" style="7" bestFit="1" customWidth="1"/>
    <col min="7494" max="7494" width="12.7109375" style="7" bestFit="1" customWidth="1"/>
    <col min="7495" max="7741" width="9.140625" style="7"/>
    <col min="7742" max="7742" width="6.140625" style="7" customWidth="1"/>
    <col min="7743" max="7743" width="41" style="7" customWidth="1"/>
    <col min="7744" max="7744" width="10.85546875" style="7" customWidth="1"/>
    <col min="7745" max="7745" width="8.7109375" style="7" customWidth="1"/>
    <col min="7746" max="7746" width="14.42578125" style="7" customWidth="1"/>
    <col min="7747" max="7747" width="15.7109375" style="7" bestFit="1" customWidth="1"/>
    <col min="7748" max="7748" width="15.7109375" style="7" customWidth="1"/>
    <col min="7749" max="7749" width="14.42578125" style="7" bestFit="1" customWidth="1"/>
    <col min="7750" max="7750" width="12.7109375" style="7" bestFit="1" customWidth="1"/>
    <col min="7751" max="7997" width="9.140625" style="7"/>
    <col min="7998" max="7998" width="6.140625" style="7" customWidth="1"/>
    <col min="7999" max="7999" width="41" style="7" customWidth="1"/>
    <col min="8000" max="8000" width="10.85546875" style="7" customWidth="1"/>
    <col min="8001" max="8001" width="8.7109375" style="7" customWidth="1"/>
    <col min="8002" max="8002" width="14.42578125" style="7" customWidth="1"/>
    <col min="8003" max="8003" width="15.7109375" style="7" bestFit="1" customWidth="1"/>
    <col min="8004" max="8004" width="15.7109375" style="7" customWidth="1"/>
    <col min="8005" max="8005" width="14.42578125" style="7" bestFit="1" customWidth="1"/>
    <col min="8006" max="8006" width="12.7109375" style="7" bestFit="1" customWidth="1"/>
    <col min="8007" max="8253" width="9.140625" style="7"/>
    <col min="8254" max="8254" width="6.140625" style="7" customWidth="1"/>
    <col min="8255" max="8255" width="41" style="7" customWidth="1"/>
    <col min="8256" max="8256" width="10.85546875" style="7" customWidth="1"/>
    <col min="8257" max="8257" width="8.7109375" style="7" customWidth="1"/>
    <col min="8258" max="8258" width="14.42578125" style="7" customWidth="1"/>
    <col min="8259" max="8259" width="15.7109375" style="7" bestFit="1" customWidth="1"/>
    <col min="8260" max="8260" width="15.7109375" style="7" customWidth="1"/>
    <col min="8261" max="8261" width="14.42578125" style="7" bestFit="1" customWidth="1"/>
    <col min="8262" max="8262" width="12.7109375" style="7" bestFit="1" customWidth="1"/>
    <col min="8263" max="8509" width="9.140625" style="7"/>
    <col min="8510" max="8510" width="6.140625" style="7" customWidth="1"/>
    <col min="8511" max="8511" width="41" style="7" customWidth="1"/>
    <col min="8512" max="8512" width="10.85546875" style="7" customWidth="1"/>
    <col min="8513" max="8513" width="8.7109375" style="7" customWidth="1"/>
    <col min="8514" max="8514" width="14.42578125" style="7" customWidth="1"/>
    <col min="8515" max="8515" width="15.7109375" style="7" bestFit="1" customWidth="1"/>
    <col min="8516" max="8516" width="15.7109375" style="7" customWidth="1"/>
    <col min="8517" max="8517" width="14.42578125" style="7" bestFit="1" customWidth="1"/>
    <col min="8518" max="8518" width="12.7109375" style="7" bestFit="1" customWidth="1"/>
    <col min="8519" max="8765" width="9.140625" style="7"/>
    <col min="8766" max="8766" width="6.140625" style="7" customWidth="1"/>
    <col min="8767" max="8767" width="41" style="7" customWidth="1"/>
    <col min="8768" max="8768" width="10.85546875" style="7" customWidth="1"/>
    <col min="8769" max="8769" width="8.7109375" style="7" customWidth="1"/>
    <col min="8770" max="8770" width="14.42578125" style="7" customWidth="1"/>
    <col min="8771" max="8771" width="15.7109375" style="7" bestFit="1" customWidth="1"/>
    <col min="8772" max="8772" width="15.7109375" style="7" customWidth="1"/>
    <col min="8773" max="8773" width="14.42578125" style="7" bestFit="1" customWidth="1"/>
    <col min="8774" max="8774" width="12.7109375" style="7" bestFit="1" customWidth="1"/>
    <col min="8775" max="9021" width="9.140625" style="7"/>
    <col min="9022" max="9022" width="6.140625" style="7" customWidth="1"/>
    <col min="9023" max="9023" width="41" style="7" customWidth="1"/>
    <col min="9024" max="9024" width="10.85546875" style="7" customWidth="1"/>
    <col min="9025" max="9025" width="8.7109375" style="7" customWidth="1"/>
    <col min="9026" max="9026" width="14.42578125" style="7" customWidth="1"/>
    <col min="9027" max="9027" width="15.7109375" style="7" bestFit="1" customWidth="1"/>
    <col min="9028" max="9028" width="15.7109375" style="7" customWidth="1"/>
    <col min="9029" max="9029" width="14.42578125" style="7" bestFit="1" customWidth="1"/>
    <col min="9030" max="9030" width="12.7109375" style="7" bestFit="1" customWidth="1"/>
    <col min="9031" max="9277" width="9.140625" style="7"/>
    <col min="9278" max="9278" width="6.140625" style="7" customWidth="1"/>
    <col min="9279" max="9279" width="41" style="7" customWidth="1"/>
    <col min="9280" max="9280" width="10.85546875" style="7" customWidth="1"/>
    <col min="9281" max="9281" width="8.7109375" style="7" customWidth="1"/>
    <col min="9282" max="9282" width="14.42578125" style="7" customWidth="1"/>
    <col min="9283" max="9283" width="15.7109375" style="7" bestFit="1" customWidth="1"/>
    <col min="9284" max="9284" width="15.7109375" style="7" customWidth="1"/>
    <col min="9285" max="9285" width="14.42578125" style="7" bestFit="1" customWidth="1"/>
    <col min="9286" max="9286" width="12.7109375" style="7" bestFit="1" customWidth="1"/>
    <col min="9287" max="9533" width="9.140625" style="7"/>
    <col min="9534" max="9534" width="6.140625" style="7" customWidth="1"/>
    <col min="9535" max="9535" width="41" style="7" customWidth="1"/>
    <col min="9536" max="9536" width="10.85546875" style="7" customWidth="1"/>
    <col min="9537" max="9537" width="8.7109375" style="7" customWidth="1"/>
    <col min="9538" max="9538" width="14.42578125" style="7" customWidth="1"/>
    <col min="9539" max="9539" width="15.7109375" style="7" bestFit="1" customWidth="1"/>
    <col min="9540" max="9540" width="15.7109375" style="7" customWidth="1"/>
    <col min="9541" max="9541" width="14.42578125" style="7" bestFit="1" customWidth="1"/>
    <col min="9542" max="9542" width="12.7109375" style="7" bestFit="1" customWidth="1"/>
    <col min="9543" max="9789" width="9.140625" style="7"/>
    <col min="9790" max="9790" width="6.140625" style="7" customWidth="1"/>
    <col min="9791" max="9791" width="41" style="7" customWidth="1"/>
    <col min="9792" max="9792" width="10.85546875" style="7" customWidth="1"/>
    <col min="9793" max="9793" width="8.7109375" style="7" customWidth="1"/>
    <col min="9794" max="9794" width="14.42578125" style="7" customWidth="1"/>
    <col min="9795" max="9795" width="15.7109375" style="7" bestFit="1" customWidth="1"/>
    <col min="9796" max="9796" width="15.7109375" style="7" customWidth="1"/>
    <col min="9797" max="9797" width="14.42578125" style="7" bestFit="1" customWidth="1"/>
    <col min="9798" max="9798" width="12.7109375" style="7" bestFit="1" customWidth="1"/>
    <col min="9799" max="10045" width="9.140625" style="7"/>
    <col min="10046" max="10046" width="6.140625" style="7" customWidth="1"/>
    <col min="10047" max="10047" width="41" style="7" customWidth="1"/>
    <col min="10048" max="10048" width="10.85546875" style="7" customWidth="1"/>
    <col min="10049" max="10049" width="8.7109375" style="7" customWidth="1"/>
    <col min="10050" max="10050" width="14.42578125" style="7" customWidth="1"/>
    <col min="10051" max="10051" width="15.7109375" style="7" bestFit="1" customWidth="1"/>
    <col min="10052" max="10052" width="15.7109375" style="7" customWidth="1"/>
    <col min="10053" max="10053" width="14.42578125" style="7" bestFit="1" customWidth="1"/>
    <col min="10054" max="10054" width="12.7109375" style="7" bestFit="1" customWidth="1"/>
    <col min="10055" max="10301" width="9.140625" style="7"/>
    <col min="10302" max="10302" width="6.140625" style="7" customWidth="1"/>
    <col min="10303" max="10303" width="41" style="7" customWidth="1"/>
    <col min="10304" max="10304" width="10.85546875" style="7" customWidth="1"/>
    <col min="10305" max="10305" width="8.7109375" style="7" customWidth="1"/>
    <col min="10306" max="10306" width="14.42578125" style="7" customWidth="1"/>
    <col min="10307" max="10307" width="15.7109375" style="7" bestFit="1" customWidth="1"/>
    <col min="10308" max="10308" width="15.7109375" style="7" customWidth="1"/>
    <col min="10309" max="10309" width="14.42578125" style="7" bestFit="1" customWidth="1"/>
    <col min="10310" max="10310" width="12.7109375" style="7" bestFit="1" customWidth="1"/>
    <col min="10311" max="10557" width="9.140625" style="7"/>
    <col min="10558" max="10558" width="6.140625" style="7" customWidth="1"/>
    <col min="10559" max="10559" width="41" style="7" customWidth="1"/>
    <col min="10560" max="10560" width="10.85546875" style="7" customWidth="1"/>
    <col min="10561" max="10561" width="8.7109375" style="7" customWidth="1"/>
    <col min="10562" max="10562" width="14.42578125" style="7" customWidth="1"/>
    <col min="10563" max="10563" width="15.7109375" style="7" bestFit="1" customWidth="1"/>
    <col min="10564" max="10564" width="15.7109375" style="7" customWidth="1"/>
    <col min="10565" max="10565" width="14.42578125" style="7" bestFit="1" customWidth="1"/>
    <col min="10566" max="10566" width="12.7109375" style="7" bestFit="1" customWidth="1"/>
    <col min="10567" max="10813" width="9.140625" style="7"/>
    <col min="10814" max="10814" width="6.140625" style="7" customWidth="1"/>
    <col min="10815" max="10815" width="41" style="7" customWidth="1"/>
    <col min="10816" max="10816" width="10.85546875" style="7" customWidth="1"/>
    <col min="10817" max="10817" width="8.7109375" style="7" customWidth="1"/>
    <col min="10818" max="10818" width="14.42578125" style="7" customWidth="1"/>
    <col min="10819" max="10819" width="15.7109375" style="7" bestFit="1" customWidth="1"/>
    <col min="10820" max="10820" width="15.7109375" style="7" customWidth="1"/>
    <col min="10821" max="10821" width="14.42578125" style="7" bestFit="1" customWidth="1"/>
    <col min="10822" max="10822" width="12.7109375" style="7" bestFit="1" customWidth="1"/>
    <col min="10823" max="11069" width="9.140625" style="7"/>
    <col min="11070" max="11070" width="6.140625" style="7" customWidth="1"/>
    <col min="11071" max="11071" width="41" style="7" customWidth="1"/>
    <col min="11072" max="11072" width="10.85546875" style="7" customWidth="1"/>
    <col min="11073" max="11073" width="8.7109375" style="7" customWidth="1"/>
    <col min="11074" max="11074" width="14.42578125" style="7" customWidth="1"/>
    <col min="11075" max="11075" width="15.7109375" style="7" bestFit="1" customWidth="1"/>
    <col min="11076" max="11076" width="15.7109375" style="7" customWidth="1"/>
    <col min="11077" max="11077" width="14.42578125" style="7" bestFit="1" customWidth="1"/>
    <col min="11078" max="11078" width="12.7109375" style="7" bestFit="1" customWidth="1"/>
    <col min="11079" max="11325" width="9.140625" style="7"/>
    <col min="11326" max="11326" width="6.140625" style="7" customWidth="1"/>
    <col min="11327" max="11327" width="41" style="7" customWidth="1"/>
    <col min="11328" max="11328" width="10.85546875" style="7" customWidth="1"/>
    <col min="11329" max="11329" width="8.7109375" style="7" customWidth="1"/>
    <col min="11330" max="11330" width="14.42578125" style="7" customWidth="1"/>
    <col min="11331" max="11331" width="15.7109375" style="7" bestFit="1" customWidth="1"/>
    <col min="11332" max="11332" width="15.7109375" style="7" customWidth="1"/>
    <col min="11333" max="11333" width="14.42578125" style="7" bestFit="1" customWidth="1"/>
    <col min="11334" max="11334" width="12.7109375" style="7" bestFit="1" customWidth="1"/>
    <col min="11335" max="11581" width="9.140625" style="7"/>
    <col min="11582" max="11582" width="6.140625" style="7" customWidth="1"/>
    <col min="11583" max="11583" width="41" style="7" customWidth="1"/>
    <col min="11584" max="11584" width="10.85546875" style="7" customWidth="1"/>
    <col min="11585" max="11585" width="8.7109375" style="7" customWidth="1"/>
    <col min="11586" max="11586" width="14.42578125" style="7" customWidth="1"/>
    <col min="11587" max="11587" width="15.7109375" style="7" bestFit="1" customWidth="1"/>
    <col min="11588" max="11588" width="15.7109375" style="7" customWidth="1"/>
    <col min="11589" max="11589" width="14.42578125" style="7" bestFit="1" customWidth="1"/>
    <col min="11590" max="11590" width="12.7109375" style="7" bestFit="1" customWidth="1"/>
    <col min="11591" max="11837" width="9.140625" style="7"/>
    <col min="11838" max="11838" width="6.140625" style="7" customWidth="1"/>
    <col min="11839" max="11839" width="41" style="7" customWidth="1"/>
    <col min="11840" max="11840" width="10.85546875" style="7" customWidth="1"/>
    <col min="11841" max="11841" width="8.7109375" style="7" customWidth="1"/>
    <col min="11842" max="11842" width="14.42578125" style="7" customWidth="1"/>
    <col min="11843" max="11843" width="15.7109375" style="7" bestFit="1" customWidth="1"/>
    <col min="11844" max="11844" width="15.7109375" style="7" customWidth="1"/>
    <col min="11845" max="11845" width="14.42578125" style="7" bestFit="1" customWidth="1"/>
    <col min="11846" max="11846" width="12.7109375" style="7" bestFit="1" customWidth="1"/>
    <col min="11847" max="12093" width="9.140625" style="7"/>
    <col min="12094" max="12094" width="6.140625" style="7" customWidth="1"/>
    <col min="12095" max="12095" width="41" style="7" customWidth="1"/>
    <col min="12096" max="12096" width="10.85546875" style="7" customWidth="1"/>
    <col min="12097" max="12097" width="8.7109375" style="7" customWidth="1"/>
    <col min="12098" max="12098" width="14.42578125" style="7" customWidth="1"/>
    <col min="12099" max="12099" width="15.7109375" style="7" bestFit="1" customWidth="1"/>
    <col min="12100" max="12100" width="15.7109375" style="7" customWidth="1"/>
    <col min="12101" max="12101" width="14.42578125" style="7" bestFit="1" customWidth="1"/>
    <col min="12102" max="12102" width="12.7109375" style="7" bestFit="1" customWidth="1"/>
    <col min="12103" max="12349" width="9.140625" style="7"/>
    <col min="12350" max="12350" width="6.140625" style="7" customWidth="1"/>
    <col min="12351" max="12351" width="41" style="7" customWidth="1"/>
    <col min="12352" max="12352" width="10.85546875" style="7" customWidth="1"/>
    <col min="12353" max="12353" width="8.7109375" style="7" customWidth="1"/>
    <col min="12354" max="12354" width="14.42578125" style="7" customWidth="1"/>
    <col min="12355" max="12355" width="15.7109375" style="7" bestFit="1" customWidth="1"/>
    <col min="12356" max="12356" width="15.7109375" style="7" customWidth="1"/>
    <col min="12357" max="12357" width="14.42578125" style="7" bestFit="1" customWidth="1"/>
    <col min="12358" max="12358" width="12.7109375" style="7" bestFit="1" customWidth="1"/>
    <col min="12359" max="12605" width="9.140625" style="7"/>
    <col min="12606" max="12606" width="6.140625" style="7" customWidth="1"/>
    <col min="12607" max="12607" width="41" style="7" customWidth="1"/>
    <col min="12608" max="12608" width="10.85546875" style="7" customWidth="1"/>
    <col min="12609" max="12609" width="8.7109375" style="7" customWidth="1"/>
    <col min="12610" max="12610" width="14.42578125" style="7" customWidth="1"/>
    <col min="12611" max="12611" width="15.7109375" style="7" bestFit="1" customWidth="1"/>
    <col min="12612" max="12612" width="15.7109375" style="7" customWidth="1"/>
    <col min="12613" max="12613" width="14.42578125" style="7" bestFit="1" customWidth="1"/>
    <col min="12614" max="12614" width="12.7109375" style="7" bestFit="1" customWidth="1"/>
    <col min="12615" max="12861" width="9.140625" style="7"/>
    <col min="12862" max="12862" width="6.140625" style="7" customWidth="1"/>
    <col min="12863" max="12863" width="41" style="7" customWidth="1"/>
    <col min="12864" max="12864" width="10.85546875" style="7" customWidth="1"/>
    <col min="12865" max="12865" width="8.7109375" style="7" customWidth="1"/>
    <col min="12866" max="12866" width="14.42578125" style="7" customWidth="1"/>
    <col min="12867" max="12867" width="15.7109375" style="7" bestFit="1" customWidth="1"/>
    <col min="12868" max="12868" width="15.7109375" style="7" customWidth="1"/>
    <col min="12869" max="12869" width="14.42578125" style="7" bestFit="1" customWidth="1"/>
    <col min="12870" max="12870" width="12.7109375" style="7" bestFit="1" customWidth="1"/>
    <col min="12871" max="13117" width="9.140625" style="7"/>
    <col min="13118" max="13118" width="6.140625" style="7" customWidth="1"/>
    <col min="13119" max="13119" width="41" style="7" customWidth="1"/>
    <col min="13120" max="13120" width="10.85546875" style="7" customWidth="1"/>
    <col min="13121" max="13121" width="8.7109375" style="7" customWidth="1"/>
    <col min="13122" max="13122" width="14.42578125" style="7" customWidth="1"/>
    <col min="13123" max="13123" width="15.7109375" style="7" bestFit="1" customWidth="1"/>
    <col min="13124" max="13124" width="15.7109375" style="7" customWidth="1"/>
    <col min="13125" max="13125" width="14.42578125" style="7" bestFit="1" customWidth="1"/>
    <col min="13126" max="13126" width="12.7109375" style="7" bestFit="1" customWidth="1"/>
    <col min="13127" max="13373" width="9.140625" style="7"/>
    <col min="13374" max="13374" width="6.140625" style="7" customWidth="1"/>
    <col min="13375" max="13375" width="41" style="7" customWidth="1"/>
    <col min="13376" max="13376" width="10.85546875" style="7" customWidth="1"/>
    <col min="13377" max="13377" width="8.7109375" style="7" customWidth="1"/>
    <col min="13378" max="13378" width="14.42578125" style="7" customWidth="1"/>
    <col min="13379" max="13379" width="15.7109375" style="7" bestFit="1" customWidth="1"/>
    <col min="13380" max="13380" width="15.7109375" style="7" customWidth="1"/>
    <col min="13381" max="13381" width="14.42578125" style="7" bestFit="1" customWidth="1"/>
    <col min="13382" max="13382" width="12.7109375" style="7" bestFit="1" customWidth="1"/>
    <col min="13383" max="13629" width="9.140625" style="7"/>
    <col min="13630" max="13630" width="6.140625" style="7" customWidth="1"/>
    <col min="13631" max="13631" width="41" style="7" customWidth="1"/>
    <col min="13632" max="13632" width="10.85546875" style="7" customWidth="1"/>
    <col min="13633" max="13633" width="8.7109375" style="7" customWidth="1"/>
    <col min="13634" max="13634" width="14.42578125" style="7" customWidth="1"/>
    <col min="13635" max="13635" width="15.7109375" style="7" bestFit="1" customWidth="1"/>
    <col min="13636" max="13636" width="15.7109375" style="7" customWidth="1"/>
    <col min="13637" max="13637" width="14.42578125" style="7" bestFit="1" customWidth="1"/>
    <col min="13638" max="13638" width="12.7109375" style="7" bestFit="1" customWidth="1"/>
    <col min="13639" max="13885" width="9.140625" style="7"/>
    <col min="13886" max="13886" width="6.140625" style="7" customWidth="1"/>
    <col min="13887" max="13887" width="41" style="7" customWidth="1"/>
    <col min="13888" max="13888" width="10.85546875" style="7" customWidth="1"/>
    <col min="13889" max="13889" width="8.7109375" style="7" customWidth="1"/>
    <col min="13890" max="13890" width="14.42578125" style="7" customWidth="1"/>
    <col min="13891" max="13891" width="15.7109375" style="7" bestFit="1" customWidth="1"/>
    <col min="13892" max="13892" width="15.7109375" style="7" customWidth="1"/>
    <col min="13893" max="13893" width="14.42578125" style="7" bestFit="1" customWidth="1"/>
    <col min="13894" max="13894" width="12.7109375" style="7" bestFit="1" customWidth="1"/>
    <col min="13895" max="14141" width="9.140625" style="7"/>
    <col min="14142" max="14142" width="6.140625" style="7" customWidth="1"/>
    <col min="14143" max="14143" width="41" style="7" customWidth="1"/>
    <col min="14144" max="14144" width="10.85546875" style="7" customWidth="1"/>
    <col min="14145" max="14145" width="8.7109375" style="7" customWidth="1"/>
    <col min="14146" max="14146" width="14.42578125" style="7" customWidth="1"/>
    <col min="14147" max="14147" width="15.7109375" style="7" bestFit="1" customWidth="1"/>
    <col min="14148" max="14148" width="15.7109375" style="7" customWidth="1"/>
    <col min="14149" max="14149" width="14.42578125" style="7" bestFit="1" customWidth="1"/>
    <col min="14150" max="14150" width="12.7109375" style="7" bestFit="1" customWidth="1"/>
    <col min="14151" max="14397" width="9.140625" style="7"/>
    <col min="14398" max="14398" width="6.140625" style="7" customWidth="1"/>
    <col min="14399" max="14399" width="41" style="7" customWidth="1"/>
    <col min="14400" max="14400" width="10.85546875" style="7" customWidth="1"/>
    <col min="14401" max="14401" width="8.7109375" style="7" customWidth="1"/>
    <col min="14402" max="14402" width="14.42578125" style="7" customWidth="1"/>
    <col min="14403" max="14403" width="15.7109375" style="7" bestFit="1" customWidth="1"/>
    <col min="14404" max="14404" width="15.7109375" style="7" customWidth="1"/>
    <col min="14405" max="14405" width="14.42578125" style="7" bestFit="1" customWidth="1"/>
    <col min="14406" max="14406" width="12.7109375" style="7" bestFit="1" customWidth="1"/>
    <col min="14407" max="14653" width="9.140625" style="7"/>
    <col min="14654" max="14654" width="6.140625" style="7" customWidth="1"/>
    <col min="14655" max="14655" width="41" style="7" customWidth="1"/>
    <col min="14656" max="14656" width="10.85546875" style="7" customWidth="1"/>
    <col min="14657" max="14657" width="8.7109375" style="7" customWidth="1"/>
    <col min="14658" max="14658" width="14.42578125" style="7" customWidth="1"/>
    <col min="14659" max="14659" width="15.7109375" style="7" bestFit="1" customWidth="1"/>
    <col min="14660" max="14660" width="15.7109375" style="7" customWidth="1"/>
    <col min="14661" max="14661" width="14.42578125" style="7" bestFit="1" customWidth="1"/>
    <col min="14662" max="14662" width="12.7109375" style="7" bestFit="1" customWidth="1"/>
    <col min="14663" max="14909" width="9.140625" style="7"/>
    <col min="14910" max="14910" width="6.140625" style="7" customWidth="1"/>
    <col min="14911" max="14911" width="41" style="7" customWidth="1"/>
    <col min="14912" max="14912" width="10.85546875" style="7" customWidth="1"/>
    <col min="14913" max="14913" width="8.7109375" style="7" customWidth="1"/>
    <col min="14914" max="14914" width="14.42578125" style="7" customWidth="1"/>
    <col min="14915" max="14915" width="15.7109375" style="7" bestFit="1" customWidth="1"/>
    <col min="14916" max="14916" width="15.7109375" style="7" customWidth="1"/>
    <col min="14917" max="14917" width="14.42578125" style="7" bestFit="1" customWidth="1"/>
    <col min="14918" max="14918" width="12.7109375" style="7" bestFit="1" customWidth="1"/>
    <col min="14919" max="15165" width="9.140625" style="7"/>
    <col min="15166" max="15166" width="6.140625" style="7" customWidth="1"/>
    <col min="15167" max="15167" width="41" style="7" customWidth="1"/>
    <col min="15168" max="15168" width="10.85546875" style="7" customWidth="1"/>
    <col min="15169" max="15169" width="8.7109375" style="7" customWidth="1"/>
    <col min="15170" max="15170" width="14.42578125" style="7" customWidth="1"/>
    <col min="15171" max="15171" width="15.7109375" style="7" bestFit="1" customWidth="1"/>
    <col min="15172" max="15172" width="15.7109375" style="7" customWidth="1"/>
    <col min="15173" max="15173" width="14.42578125" style="7" bestFit="1" customWidth="1"/>
    <col min="15174" max="15174" width="12.7109375" style="7" bestFit="1" customWidth="1"/>
    <col min="15175" max="15421" width="9.140625" style="7"/>
    <col min="15422" max="15422" width="6.140625" style="7" customWidth="1"/>
    <col min="15423" max="15423" width="41" style="7" customWidth="1"/>
    <col min="15424" max="15424" width="10.85546875" style="7" customWidth="1"/>
    <col min="15425" max="15425" width="8.7109375" style="7" customWidth="1"/>
    <col min="15426" max="15426" width="14.42578125" style="7" customWidth="1"/>
    <col min="15427" max="15427" width="15.7109375" style="7" bestFit="1" customWidth="1"/>
    <col min="15428" max="15428" width="15.7109375" style="7" customWidth="1"/>
    <col min="15429" max="15429" width="14.42578125" style="7" bestFit="1" customWidth="1"/>
    <col min="15430" max="15430" width="12.7109375" style="7" bestFit="1" customWidth="1"/>
    <col min="15431" max="15677" width="9.140625" style="7"/>
    <col min="15678" max="15678" width="6.140625" style="7" customWidth="1"/>
    <col min="15679" max="15679" width="41" style="7" customWidth="1"/>
    <col min="15680" max="15680" width="10.85546875" style="7" customWidth="1"/>
    <col min="15681" max="15681" width="8.7109375" style="7" customWidth="1"/>
    <col min="15682" max="15682" width="14.42578125" style="7" customWidth="1"/>
    <col min="15683" max="15683" width="15.7109375" style="7" bestFit="1" customWidth="1"/>
    <col min="15684" max="15684" width="15.7109375" style="7" customWidth="1"/>
    <col min="15685" max="15685" width="14.42578125" style="7" bestFit="1" customWidth="1"/>
    <col min="15686" max="15686" width="12.7109375" style="7" bestFit="1" customWidth="1"/>
    <col min="15687" max="15933" width="9.140625" style="7"/>
    <col min="15934" max="15934" width="6.140625" style="7" customWidth="1"/>
    <col min="15935" max="15935" width="41" style="7" customWidth="1"/>
    <col min="15936" max="15936" width="10.85546875" style="7" customWidth="1"/>
    <col min="15937" max="15937" width="8.7109375" style="7" customWidth="1"/>
    <col min="15938" max="15938" width="14.42578125" style="7" customWidth="1"/>
    <col min="15939" max="15939" width="15.7109375" style="7" bestFit="1" customWidth="1"/>
    <col min="15940" max="15940" width="15.7109375" style="7" customWidth="1"/>
    <col min="15941" max="15941" width="14.42578125" style="7" bestFit="1" customWidth="1"/>
    <col min="15942" max="15942" width="12.7109375" style="7" bestFit="1" customWidth="1"/>
    <col min="15943" max="16384" width="11" style="7"/>
  </cols>
  <sheetData>
    <row r="1" spans="1:7">
      <c r="C1" s="3"/>
      <c r="D1" s="4"/>
      <c r="E1" s="5"/>
      <c r="F1" s="6"/>
      <c r="G1" s="6"/>
    </row>
    <row r="2" spans="1:7">
      <c r="C2" s="3"/>
      <c r="D2" s="4"/>
      <c r="E2" s="5"/>
      <c r="F2" s="6"/>
      <c r="G2" s="6"/>
    </row>
    <row r="3" spans="1:7">
      <c r="C3" s="3"/>
      <c r="D3" s="4"/>
      <c r="E3" s="5"/>
      <c r="F3" s="6"/>
      <c r="G3" s="6"/>
    </row>
    <row r="4" spans="1:7">
      <c r="C4" s="3"/>
      <c r="D4" s="4"/>
      <c r="E4" s="5"/>
      <c r="F4" s="8"/>
      <c r="G4" s="8"/>
    </row>
    <row r="5" spans="1:7">
      <c r="C5" s="3"/>
      <c r="D5" s="4"/>
      <c r="E5" s="5"/>
      <c r="F5" s="8"/>
      <c r="G5" s="8"/>
    </row>
    <row r="6" spans="1:7">
      <c r="C6" s="3"/>
      <c r="D6" s="4"/>
      <c r="E6" s="5"/>
      <c r="F6" s="8"/>
      <c r="G6" s="8"/>
    </row>
    <row r="7" spans="1:7" ht="15">
      <c r="A7" s="172"/>
      <c r="B7" s="172"/>
      <c r="C7" s="172"/>
      <c r="D7" s="172"/>
      <c r="E7" s="172"/>
      <c r="F7" s="172"/>
      <c r="G7" s="172"/>
    </row>
    <row r="8" spans="1:7" ht="15">
      <c r="A8" s="172"/>
      <c r="B8" s="172"/>
      <c r="C8" s="172"/>
      <c r="D8" s="172"/>
      <c r="E8" s="172"/>
      <c r="F8" s="172"/>
      <c r="G8" s="172"/>
    </row>
    <row r="9" spans="1:7" ht="15">
      <c r="A9" s="172"/>
      <c r="B9" s="172"/>
      <c r="C9" s="172"/>
      <c r="D9" s="172"/>
      <c r="E9" s="172"/>
      <c r="F9" s="172"/>
      <c r="G9" s="172"/>
    </row>
    <row r="10" spans="1:7" ht="18.75">
      <c r="A10" s="173"/>
      <c r="B10" s="173"/>
      <c r="C10" s="173"/>
      <c r="D10" s="173"/>
      <c r="E10" s="173"/>
      <c r="F10" s="173"/>
      <c r="G10" s="173"/>
    </row>
    <row r="11" spans="1:7">
      <c r="C11" s="3"/>
      <c r="D11" s="4"/>
      <c r="E11" s="5"/>
      <c r="F11" s="8"/>
      <c r="G11" s="6"/>
    </row>
    <row r="12" spans="1:7" ht="15" customHeight="1">
      <c r="A12" s="174" t="s">
        <v>0</v>
      </c>
      <c r="B12" s="175" t="s">
        <v>1</v>
      </c>
      <c r="C12" s="175"/>
      <c r="D12" s="175"/>
      <c r="E12" s="175"/>
      <c r="F12" s="175"/>
      <c r="G12" s="175"/>
    </row>
    <row r="13" spans="1:7" ht="38.25" customHeight="1">
      <c r="A13" s="174"/>
      <c r="B13" s="175"/>
      <c r="C13" s="175"/>
      <c r="D13" s="175"/>
      <c r="E13" s="175"/>
      <c r="F13" s="175"/>
      <c r="G13" s="175"/>
    </row>
    <row r="14" spans="1:7" ht="15.75">
      <c r="C14" s="4"/>
      <c r="D14" s="8"/>
      <c r="E14" s="19"/>
      <c r="F14" s="24" t="s">
        <v>2</v>
      </c>
      <c r="G14" s="25"/>
    </row>
    <row r="15" spans="1:7" ht="21" customHeight="1">
      <c r="A15" s="38" t="s">
        <v>3</v>
      </c>
      <c r="B15" s="176" t="s">
        <v>4</v>
      </c>
      <c r="C15" s="10"/>
      <c r="E15" s="26" t="s">
        <v>5</v>
      </c>
      <c r="F15" s="171"/>
      <c r="G15" s="171"/>
    </row>
    <row r="16" spans="1:7" ht="22.5" customHeight="1">
      <c r="A16" s="11"/>
      <c r="B16" s="176"/>
      <c r="C16" s="10"/>
      <c r="E16" s="26" t="s">
        <v>6</v>
      </c>
      <c r="F16" s="171"/>
      <c r="G16" s="171"/>
    </row>
    <row r="17" spans="1:12" ht="22.5" customHeight="1">
      <c r="A17" s="11"/>
      <c r="B17" s="21"/>
      <c r="C17" s="10"/>
      <c r="E17" s="26"/>
      <c r="F17" s="37"/>
      <c r="G17" s="37"/>
    </row>
    <row r="18" spans="1:12" ht="24" customHeight="1">
      <c r="A18" s="51" t="s">
        <v>7</v>
      </c>
      <c r="B18" s="52" t="s">
        <v>8</v>
      </c>
      <c r="C18" s="52" t="s">
        <v>9</v>
      </c>
      <c r="D18" s="52" t="s">
        <v>10</v>
      </c>
      <c r="E18" s="53" t="s">
        <v>11</v>
      </c>
      <c r="F18" s="52" t="s">
        <v>12</v>
      </c>
      <c r="G18" s="52"/>
    </row>
    <row r="19" spans="1:12">
      <c r="A19" s="29"/>
      <c r="B19" s="30"/>
      <c r="C19" s="31"/>
      <c r="D19" s="31"/>
      <c r="E19" s="32"/>
      <c r="F19" s="31"/>
      <c r="G19" s="31"/>
    </row>
    <row r="20" spans="1:12" ht="21" customHeight="1">
      <c r="A20" s="170" t="s">
        <v>13</v>
      </c>
      <c r="B20" s="170"/>
      <c r="C20" s="170"/>
      <c r="D20" s="170"/>
      <c r="E20" s="170"/>
      <c r="F20" s="170"/>
      <c r="G20" s="170"/>
    </row>
    <row r="21" spans="1:12" s="12" customFormat="1" ht="21" customHeight="1">
      <c r="A21" s="40"/>
      <c r="B21" s="41"/>
      <c r="C21" s="46"/>
      <c r="D21" s="42"/>
      <c r="E21" s="43"/>
      <c r="F21" s="43"/>
      <c r="G21" s="44"/>
    </row>
    <row r="22" spans="1:12" ht="21" customHeight="1">
      <c r="A22" s="22">
        <v>1</v>
      </c>
      <c r="B22" s="23" t="s">
        <v>14</v>
      </c>
      <c r="C22" s="33"/>
      <c r="D22" s="34"/>
      <c r="E22" s="35"/>
      <c r="F22" s="35"/>
      <c r="G22" s="36"/>
      <c r="K22" s="102"/>
      <c r="L22" s="102"/>
    </row>
    <row r="23" spans="1:12" ht="21" customHeight="1">
      <c r="A23" s="17">
        <f>A22+0.01</f>
        <v>1.01</v>
      </c>
      <c r="B23" s="122" t="s">
        <v>15</v>
      </c>
      <c r="C23" s="28">
        <f>(2.5+2.53)*3*2*1.2</f>
        <v>36.215999999999994</v>
      </c>
      <c r="D23" s="27" t="s">
        <v>16</v>
      </c>
      <c r="E23" s="165"/>
      <c r="F23" s="178">
        <f t="shared" ref="F23:F27" si="0">ROUND(C23*E23,2)</f>
        <v>0</v>
      </c>
      <c r="G23" s="49"/>
      <c r="K23" s="102"/>
      <c r="L23" s="102"/>
    </row>
    <row r="24" spans="1:12" ht="21" customHeight="1">
      <c r="A24" s="17">
        <f t="shared" ref="A24:A53" si="1">A23+0.01</f>
        <v>1.02</v>
      </c>
      <c r="B24" s="122" t="s">
        <v>17</v>
      </c>
      <c r="C24" s="28">
        <f>2.55*2.55*1.22</f>
        <v>7.9330499999999988</v>
      </c>
      <c r="D24" s="27" t="s">
        <v>16</v>
      </c>
      <c r="E24" s="165"/>
      <c r="F24" s="178">
        <f t="shared" si="0"/>
        <v>0</v>
      </c>
      <c r="G24" s="49"/>
      <c r="K24" s="102"/>
      <c r="L24" s="102"/>
    </row>
    <row r="25" spans="1:12" ht="21" customHeight="1">
      <c r="A25" s="17">
        <f t="shared" si="1"/>
        <v>1.03</v>
      </c>
      <c r="B25" s="122" t="s">
        <v>18</v>
      </c>
      <c r="C25" s="28">
        <v>2</v>
      </c>
      <c r="D25" s="27" t="s">
        <v>19</v>
      </c>
      <c r="E25" s="165"/>
      <c r="F25" s="18">
        <f t="shared" si="0"/>
        <v>0</v>
      </c>
      <c r="G25" s="49"/>
      <c r="K25" s="102"/>
      <c r="L25" s="102"/>
    </row>
    <row r="26" spans="1:12" ht="21" customHeight="1">
      <c r="A26" s="17">
        <f t="shared" si="1"/>
        <v>1.04</v>
      </c>
      <c r="B26" s="122" t="s">
        <v>20</v>
      </c>
      <c r="C26" s="28">
        <v>2</v>
      </c>
      <c r="D26" s="39" t="s">
        <v>19</v>
      </c>
      <c r="E26" s="165"/>
      <c r="F26" s="18">
        <f t="shared" si="0"/>
        <v>0</v>
      </c>
      <c r="G26" s="49"/>
      <c r="K26" s="102"/>
      <c r="L26" s="102"/>
    </row>
    <row r="27" spans="1:12" s="45" customFormat="1" ht="21" customHeight="1">
      <c r="A27" s="17">
        <f t="shared" si="1"/>
        <v>1.05</v>
      </c>
      <c r="B27" s="122" t="s">
        <v>21</v>
      </c>
      <c r="C27" s="179">
        <v>1</v>
      </c>
      <c r="D27" s="39" t="s">
        <v>19</v>
      </c>
      <c r="E27" s="165"/>
      <c r="F27" s="178">
        <f t="shared" si="0"/>
        <v>0</v>
      </c>
      <c r="G27" s="178"/>
      <c r="H27" s="7"/>
      <c r="I27" s="7"/>
      <c r="J27" s="7"/>
      <c r="K27" s="102"/>
      <c r="L27" s="102"/>
    </row>
    <row r="28" spans="1:12" s="45" customFormat="1" ht="21" customHeight="1">
      <c r="A28" s="17">
        <f t="shared" si="1"/>
        <v>1.06</v>
      </c>
      <c r="B28" s="122" t="s">
        <v>22</v>
      </c>
      <c r="C28" s="28">
        <v>1</v>
      </c>
      <c r="D28" s="39" t="s">
        <v>19</v>
      </c>
      <c r="E28" s="165"/>
      <c r="F28" s="18">
        <f>ROUND(C28*E28,2)</f>
        <v>0</v>
      </c>
      <c r="G28" s="178"/>
      <c r="H28" s="7"/>
      <c r="I28" s="7"/>
      <c r="J28" s="7"/>
      <c r="K28" s="102"/>
      <c r="L28" s="102"/>
    </row>
    <row r="29" spans="1:12" s="45" customFormat="1" ht="21" customHeight="1">
      <c r="A29" s="17">
        <f t="shared" si="1"/>
        <v>1.07</v>
      </c>
      <c r="B29" s="123" t="s">
        <v>23</v>
      </c>
      <c r="C29" s="48">
        <v>1</v>
      </c>
      <c r="D29" s="39" t="s">
        <v>19</v>
      </c>
      <c r="E29" s="165"/>
      <c r="F29" s="178">
        <f t="shared" ref="F29" si="2">ROUND(C29*E29,2)</f>
        <v>0</v>
      </c>
      <c r="G29" s="178"/>
      <c r="H29" s="7"/>
      <c r="I29" s="7"/>
      <c r="J29" s="7"/>
      <c r="K29" s="102"/>
      <c r="L29" s="102"/>
    </row>
    <row r="30" spans="1:12" ht="29.25" customHeight="1">
      <c r="A30" s="17">
        <f t="shared" si="1"/>
        <v>1.08</v>
      </c>
      <c r="B30" s="124" t="s">
        <v>24</v>
      </c>
      <c r="C30" s="28">
        <v>1</v>
      </c>
      <c r="D30" s="39" t="s">
        <v>19</v>
      </c>
      <c r="E30" s="165"/>
      <c r="F30" s="18">
        <f>ROUND(C30*E30,2)</f>
        <v>0</v>
      </c>
      <c r="G30" s="18"/>
      <c r="K30" s="102"/>
      <c r="L30" s="102"/>
    </row>
    <row r="31" spans="1:12" ht="23.25" customHeight="1">
      <c r="A31" s="17">
        <f t="shared" si="1"/>
        <v>1.0900000000000001</v>
      </c>
      <c r="B31" s="124" t="s">
        <v>25</v>
      </c>
      <c r="C31" s="48">
        <f>2.35*3</f>
        <v>7.0500000000000007</v>
      </c>
      <c r="D31" s="47" t="s">
        <v>16</v>
      </c>
      <c r="E31" s="165"/>
      <c r="F31" s="50">
        <f t="shared" ref="F31:F45" si="3">ROUND(C31*E31,2)</f>
        <v>0</v>
      </c>
      <c r="G31" s="18"/>
    </row>
    <row r="32" spans="1:12" ht="23.25" customHeight="1">
      <c r="A32" s="17">
        <f t="shared" si="1"/>
        <v>1.1000000000000001</v>
      </c>
      <c r="B32" s="124" t="s">
        <v>26</v>
      </c>
      <c r="C32" s="48">
        <v>1</v>
      </c>
      <c r="D32" s="47" t="s">
        <v>19</v>
      </c>
      <c r="E32" s="165"/>
      <c r="F32" s="50">
        <f t="shared" si="3"/>
        <v>0</v>
      </c>
      <c r="G32" s="18"/>
    </row>
    <row r="33" spans="1:7" ht="23.25" customHeight="1">
      <c r="A33" s="17">
        <f t="shared" si="1"/>
        <v>1.1100000000000001</v>
      </c>
      <c r="B33" s="124" t="s">
        <v>27</v>
      </c>
      <c r="C33" s="48">
        <f>C24+4</f>
        <v>11.933049999999998</v>
      </c>
      <c r="D33" s="47" t="s">
        <v>16</v>
      </c>
      <c r="E33" s="165"/>
      <c r="F33" s="50">
        <f t="shared" si="3"/>
        <v>0</v>
      </c>
      <c r="G33" s="18"/>
    </row>
    <row r="34" spans="1:7" ht="42" customHeight="1">
      <c r="A34" s="17">
        <f t="shared" si="1"/>
        <v>1.1200000000000001</v>
      </c>
      <c r="B34" s="129" t="s">
        <v>28</v>
      </c>
      <c r="C34" s="48">
        <v>1</v>
      </c>
      <c r="D34" s="47" t="s">
        <v>29</v>
      </c>
      <c r="E34" s="165"/>
      <c r="F34" s="50">
        <f t="shared" si="3"/>
        <v>0</v>
      </c>
      <c r="G34" s="18"/>
    </row>
    <row r="35" spans="1:7" ht="48" customHeight="1">
      <c r="A35" s="17">
        <f t="shared" si="1"/>
        <v>1.1300000000000001</v>
      </c>
      <c r="B35" s="129" t="s">
        <v>30</v>
      </c>
      <c r="C35" s="48">
        <f>C33</f>
        <v>11.933049999999998</v>
      </c>
      <c r="D35" s="47" t="s">
        <v>16</v>
      </c>
      <c r="E35" s="165"/>
      <c r="F35" s="50">
        <f t="shared" si="3"/>
        <v>0</v>
      </c>
      <c r="G35" s="18"/>
    </row>
    <row r="36" spans="1:7" ht="58.5" customHeight="1">
      <c r="A36" s="17">
        <f t="shared" si="1"/>
        <v>1.1400000000000001</v>
      </c>
      <c r="B36" s="130" t="s">
        <v>31</v>
      </c>
      <c r="C36" s="48">
        <v>4</v>
      </c>
      <c r="D36" s="47" t="s">
        <v>19</v>
      </c>
      <c r="E36" s="165"/>
      <c r="F36" s="50">
        <f t="shared" si="3"/>
        <v>0</v>
      </c>
      <c r="G36" s="18"/>
    </row>
    <row r="37" spans="1:7" ht="23.25" customHeight="1">
      <c r="A37" s="17">
        <f t="shared" si="1"/>
        <v>1.1500000000000001</v>
      </c>
      <c r="B37" s="129" t="s">
        <v>32</v>
      </c>
      <c r="C37" s="48">
        <v>2</v>
      </c>
      <c r="D37" s="47" t="s">
        <v>19</v>
      </c>
      <c r="E37" s="165"/>
      <c r="F37" s="50">
        <f t="shared" si="3"/>
        <v>0</v>
      </c>
      <c r="G37" s="18"/>
    </row>
    <row r="38" spans="1:7" ht="33" customHeight="1">
      <c r="A38" s="17">
        <f t="shared" si="1"/>
        <v>1.1600000000000001</v>
      </c>
      <c r="B38" s="131" t="s">
        <v>33</v>
      </c>
      <c r="C38" s="48">
        <v>10</v>
      </c>
      <c r="D38" s="47" t="s">
        <v>16</v>
      </c>
      <c r="E38" s="165"/>
      <c r="F38" s="50">
        <f t="shared" si="3"/>
        <v>0</v>
      </c>
      <c r="G38" s="18"/>
    </row>
    <row r="39" spans="1:7" ht="36.75" customHeight="1">
      <c r="A39" s="17">
        <f t="shared" si="1"/>
        <v>1.1700000000000002</v>
      </c>
      <c r="B39" s="117" t="s">
        <v>34</v>
      </c>
      <c r="C39" s="48">
        <f>C24</f>
        <v>7.9330499999999988</v>
      </c>
      <c r="D39" s="47" t="s">
        <v>16</v>
      </c>
      <c r="E39" s="165"/>
      <c r="F39" s="50">
        <f t="shared" si="3"/>
        <v>0</v>
      </c>
      <c r="G39" s="18"/>
    </row>
    <row r="40" spans="1:7" ht="45.75" customHeight="1">
      <c r="A40" s="17">
        <f t="shared" si="1"/>
        <v>1.1800000000000002</v>
      </c>
      <c r="B40" s="117" t="s">
        <v>35</v>
      </c>
      <c r="C40" s="48">
        <f>C23</f>
        <v>36.215999999999994</v>
      </c>
      <c r="D40" s="47" t="s">
        <v>16</v>
      </c>
      <c r="E40" s="165"/>
      <c r="F40" s="50">
        <f t="shared" si="3"/>
        <v>0</v>
      </c>
      <c r="G40" s="18"/>
    </row>
    <row r="41" spans="1:7" ht="23.25" customHeight="1">
      <c r="A41" s="17">
        <f t="shared" si="1"/>
        <v>1.1900000000000002</v>
      </c>
      <c r="B41" s="124" t="s">
        <v>36</v>
      </c>
      <c r="C41" s="48">
        <v>4</v>
      </c>
      <c r="D41" s="47" t="s">
        <v>19</v>
      </c>
      <c r="E41" s="165"/>
      <c r="F41" s="50">
        <f t="shared" si="3"/>
        <v>0</v>
      </c>
      <c r="G41" s="18"/>
    </row>
    <row r="42" spans="1:7" ht="37.5" customHeight="1">
      <c r="A42" s="17">
        <f t="shared" si="1"/>
        <v>1.2000000000000002</v>
      </c>
      <c r="B42" s="117" t="s">
        <v>37</v>
      </c>
      <c r="C42" s="114">
        <f>C26</f>
        <v>2</v>
      </c>
      <c r="D42" s="115" t="s">
        <v>38</v>
      </c>
      <c r="E42" s="116"/>
      <c r="F42" s="50">
        <f t="shared" si="3"/>
        <v>0</v>
      </c>
      <c r="G42" s="18"/>
    </row>
    <row r="43" spans="1:7" ht="37.5" customHeight="1">
      <c r="A43" s="17">
        <f t="shared" si="1"/>
        <v>1.2100000000000002</v>
      </c>
      <c r="B43" s="117" t="s">
        <v>39</v>
      </c>
      <c r="C43" s="114">
        <f>C31</f>
        <v>7.0500000000000007</v>
      </c>
      <c r="D43" s="115" t="s">
        <v>16</v>
      </c>
      <c r="E43" s="116"/>
      <c r="F43" s="50">
        <f t="shared" si="3"/>
        <v>0</v>
      </c>
      <c r="G43" s="18"/>
    </row>
    <row r="44" spans="1:7" ht="23.25" customHeight="1">
      <c r="A44" s="17">
        <f t="shared" si="1"/>
        <v>1.2200000000000002</v>
      </c>
      <c r="B44" s="124" t="s">
        <v>40</v>
      </c>
      <c r="C44" s="48">
        <v>1</v>
      </c>
      <c r="D44" s="47" t="s">
        <v>19</v>
      </c>
      <c r="E44" s="165"/>
      <c r="F44" s="50">
        <f t="shared" si="3"/>
        <v>0</v>
      </c>
      <c r="G44" s="18"/>
    </row>
    <row r="45" spans="1:7" ht="23.25" customHeight="1">
      <c r="A45" s="17">
        <f t="shared" si="1"/>
        <v>1.2300000000000002</v>
      </c>
      <c r="B45" s="124" t="s">
        <v>41</v>
      </c>
      <c r="C45" s="48">
        <v>1</v>
      </c>
      <c r="D45" s="47" t="s">
        <v>19</v>
      </c>
      <c r="E45" s="165"/>
      <c r="F45" s="50">
        <f t="shared" si="3"/>
        <v>0</v>
      </c>
      <c r="G45" s="18"/>
    </row>
    <row r="46" spans="1:7" ht="32.25" customHeight="1">
      <c r="A46" s="17">
        <f t="shared" si="1"/>
        <v>1.2400000000000002</v>
      </c>
      <c r="B46" s="117" t="s">
        <v>42</v>
      </c>
      <c r="C46" s="114">
        <f>C25</f>
        <v>2</v>
      </c>
      <c r="D46" s="115" t="s">
        <v>38</v>
      </c>
      <c r="E46" s="116"/>
      <c r="F46" s="125">
        <f t="shared" ref="F46" si="4">ROUNDUP(E46*C46,2)</f>
        <v>0</v>
      </c>
      <c r="G46" s="126"/>
    </row>
    <row r="47" spans="1:7" ht="23.25" customHeight="1">
      <c r="A47" s="17">
        <f t="shared" si="1"/>
        <v>1.2500000000000002</v>
      </c>
      <c r="B47" s="124" t="s">
        <v>43</v>
      </c>
      <c r="C47" s="48">
        <v>1</v>
      </c>
      <c r="D47" s="47" t="s">
        <v>19</v>
      </c>
      <c r="E47" s="165"/>
      <c r="F47" s="50">
        <f t="shared" ref="F47" si="5">ROUND(C47*E47,2)</f>
        <v>0</v>
      </c>
      <c r="G47" s="18"/>
    </row>
    <row r="48" spans="1:7" ht="23.25" customHeight="1">
      <c r="A48" s="17">
        <f t="shared" si="1"/>
        <v>1.2600000000000002</v>
      </c>
      <c r="B48" s="117" t="s">
        <v>44</v>
      </c>
      <c r="C48" s="118">
        <v>1</v>
      </c>
      <c r="D48" s="119" t="s">
        <v>38</v>
      </c>
      <c r="E48" s="120"/>
      <c r="F48" s="121">
        <f t="shared" ref="F48" si="6">ROUNDUP(E48*C48,2)</f>
        <v>0</v>
      </c>
      <c r="G48" s="18"/>
    </row>
    <row r="49" spans="1:12" ht="29.25" customHeight="1">
      <c r="A49" s="17">
        <f t="shared" si="1"/>
        <v>1.2700000000000002</v>
      </c>
      <c r="B49" s="130" t="s">
        <v>45</v>
      </c>
      <c r="C49" s="128">
        <v>1</v>
      </c>
      <c r="D49" s="128" t="s">
        <v>19</v>
      </c>
      <c r="E49" s="165"/>
      <c r="F49" s="127">
        <f>ROUND(C49*E49,2)</f>
        <v>0</v>
      </c>
      <c r="G49" s="18"/>
      <c r="K49" s="102"/>
      <c r="L49" s="102"/>
    </row>
    <row r="50" spans="1:12" ht="23.25" customHeight="1">
      <c r="A50" s="17">
        <f t="shared" si="1"/>
        <v>1.2800000000000002</v>
      </c>
      <c r="B50" s="124" t="s">
        <v>46</v>
      </c>
      <c r="C50" s="48">
        <v>3</v>
      </c>
      <c r="D50" s="47" t="s">
        <v>19</v>
      </c>
      <c r="E50" s="165"/>
      <c r="F50" s="50">
        <f t="shared" ref="F50" si="7">ROUND(C50*E50,2)</f>
        <v>0</v>
      </c>
      <c r="G50" s="18"/>
    </row>
    <row r="51" spans="1:12" ht="45" customHeight="1">
      <c r="A51" s="17">
        <f t="shared" si="1"/>
        <v>1.2900000000000003</v>
      </c>
      <c r="B51" s="117" t="s">
        <v>47</v>
      </c>
      <c r="C51" s="114">
        <v>1</v>
      </c>
      <c r="D51" s="115" t="s">
        <v>38</v>
      </c>
      <c r="E51" s="116"/>
      <c r="F51" s="125">
        <f t="shared" ref="F51:F52" si="8">ROUNDUP(E51*C51,2)</f>
        <v>0</v>
      </c>
      <c r="G51" s="18"/>
    </row>
    <row r="52" spans="1:12" ht="72.75" customHeight="1">
      <c r="A52" s="17">
        <f t="shared" si="1"/>
        <v>1.3000000000000003</v>
      </c>
      <c r="B52" s="117" t="s">
        <v>48</v>
      </c>
      <c r="C52" s="114">
        <v>1</v>
      </c>
      <c r="D52" s="115" t="s">
        <v>38</v>
      </c>
      <c r="E52" s="116"/>
      <c r="F52" s="125">
        <f t="shared" si="8"/>
        <v>0</v>
      </c>
      <c r="G52" s="18"/>
    </row>
    <row r="53" spans="1:12" ht="23.25" customHeight="1">
      <c r="A53" s="17">
        <f t="shared" si="1"/>
        <v>1.3100000000000003</v>
      </c>
      <c r="B53" s="124" t="s">
        <v>49</v>
      </c>
      <c r="C53" s="48">
        <v>1</v>
      </c>
      <c r="D53" s="47" t="s">
        <v>29</v>
      </c>
      <c r="E53" s="165"/>
      <c r="F53" s="50">
        <f t="shared" ref="F53" si="9">ROUND(C53*E53,2)</f>
        <v>0</v>
      </c>
      <c r="G53" s="18"/>
    </row>
    <row r="54" spans="1:12" ht="21" customHeight="1">
      <c r="A54" s="54"/>
      <c r="B54" s="55" t="s">
        <v>50</v>
      </c>
      <c r="C54" s="56"/>
      <c r="D54" s="57"/>
      <c r="E54" s="58"/>
      <c r="F54" s="58"/>
      <c r="G54" s="59">
        <f>SUM(F23:F53)</f>
        <v>0</v>
      </c>
    </row>
    <row r="55" spans="1:12" s="12" customFormat="1" ht="21" customHeight="1">
      <c r="A55" s="40"/>
      <c r="B55" s="41"/>
      <c r="C55" s="46"/>
      <c r="D55" s="42"/>
      <c r="E55" s="43"/>
      <c r="F55" s="43"/>
      <c r="G55" s="44"/>
    </row>
    <row r="56" spans="1:12" ht="21" customHeight="1">
      <c r="A56" s="22">
        <v>2</v>
      </c>
      <c r="B56" s="23" t="s">
        <v>51</v>
      </c>
      <c r="C56" s="33"/>
      <c r="D56" s="34"/>
      <c r="E56" s="35"/>
      <c r="F56" s="35"/>
      <c r="G56" s="36"/>
      <c r="K56" s="102"/>
      <c r="L56" s="102"/>
    </row>
    <row r="57" spans="1:12" ht="21" customHeight="1">
      <c r="A57" s="17">
        <f>A56+0.01</f>
        <v>2.0099999999999998</v>
      </c>
      <c r="B57" s="122" t="s">
        <v>15</v>
      </c>
      <c r="C57" s="28">
        <f>(2.5+2.1)*2*3.5*1.2</f>
        <v>38.639999999999993</v>
      </c>
      <c r="D57" s="27" t="s">
        <v>16</v>
      </c>
      <c r="E57" s="165"/>
      <c r="F57" s="178">
        <f t="shared" ref="F57:F61" si="10">ROUND(C57*E57,2)</f>
        <v>0</v>
      </c>
      <c r="G57" s="49"/>
      <c r="K57" s="102"/>
      <c r="L57" s="102"/>
    </row>
    <row r="58" spans="1:12" ht="21" customHeight="1">
      <c r="A58" s="17">
        <f t="shared" ref="A58:A84" si="11">A57+0.01</f>
        <v>2.0199999999999996</v>
      </c>
      <c r="B58" s="122" t="s">
        <v>17</v>
      </c>
      <c r="C58" s="28">
        <f>2.5*2.1*1.2</f>
        <v>6.3</v>
      </c>
      <c r="D58" s="27" t="s">
        <v>16</v>
      </c>
      <c r="E58" s="165"/>
      <c r="F58" s="178">
        <f t="shared" si="10"/>
        <v>0</v>
      </c>
      <c r="G58" s="49"/>
      <c r="K58" s="102"/>
      <c r="L58" s="102"/>
    </row>
    <row r="59" spans="1:12" ht="21" customHeight="1">
      <c r="A59" s="17">
        <f t="shared" si="11"/>
        <v>2.0299999999999994</v>
      </c>
      <c r="B59" s="122" t="s">
        <v>18</v>
      </c>
      <c r="C59" s="28">
        <v>1</v>
      </c>
      <c r="D59" s="27" t="s">
        <v>19</v>
      </c>
      <c r="E59" s="165"/>
      <c r="F59" s="18">
        <f t="shared" si="10"/>
        <v>0</v>
      </c>
      <c r="G59" s="49"/>
      <c r="K59" s="102"/>
      <c r="L59" s="102"/>
    </row>
    <row r="60" spans="1:12" ht="21" customHeight="1">
      <c r="A60" s="17">
        <f t="shared" si="11"/>
        <v>2.0399999999999991</v>
      </c>
      <c r="B60" s="122" t="s">
        <v>20</v>
      </c>
      <c r="C60" s="28">
        <v>1</v>
      </c>
      <c r="D60" s="39" t="s">
        <v>19</v>
      </c>
      <c r="E60" s="165"/>
      <c r="F60" s="18">
        <f t="shared" si="10"/>
        <v>0</v>
      </c>
      <c r="G60" s="49"/>
      <c r="K60" s="102"/>
      <c r="L60" s="102"/>
    </row>
    <row r="61" spans="1:12" s="45" customFormat="1" ht="21" customHeight="1">
      <c r="A61" s="17">
        <f t="shared" si="11"/>
        <v>2.0499999999999989</v>
      </c>
      <c r="B61" s="122" t="s">
        <v>21</v>
      </c>
      <c r="C61" s="179">
        <v>1</v>
      </c>
      <c r="D61" s="39" t="s">
        <v>19</v>
      </c>
      <c r="E61" s="165"/>
      <c r="F61" s="178">
        <f t="shared" si="10"/>
        <v>0</v>
      </c>
      <c r="G61" s="178"/>
      <c r="H61" s="7"/>
      <c r="I61" s="7"/>
      <c r="J61" s="7"/>
      <c r="K61" s="102"/>
      <c r="L61" s="102"/>
    </row>
    <row r="62" spans="1:12" s="45" customFormat="1" ht="21" customHeight="1">
      <c r="A62" s="17">
        <f t="shared" si="11"/>
        <v>2.0599999999999987</v>
      </c>
      <c r="B62" s="122" t="s">
        <v>22</v>
      </c>
      <c r="C62" s="28">
        <v>1</v>
      </c>
      <c r="D62" s="39" t="s">
        <v>19</v>
      </c>
      <c r="E62" s="165"/>
      <c r="F62" s="18">
        <f>ROUND(C62*E62,2)</f>
        <v>0</v>
      </c>
      <c r="G62" s="178"/>
      <c r="H62" s="7"/>
      <c r="I62" s="7"/>
      <c r="J62" s="7"/>
      <c r="K62" s="102"/>
      <c r="L62" s="102"/>
    </row>
    <row r="63" spans="1:12" s="45" customFormat="1" ht="21" customHeight="1">
      <c r="A63" s="17">
        <f t="shared" si="11"/>
        <v>2.0699999999999985</v>
      </c>
      <c r="B63" s="123" t="s">
        <v>23</v>
      </c>
      <c r="C63" s="48">
        <v>1</v>
      </c>
      <c r="D63" s="39" t="s">
        <v>19</v>
      </c>
      <c r="E63" s="165"/>
      <c r="F63" s="178">
        <f t="shared" ref="F63" si="12">ROUND(C63*E63,2)</f>
        <v>0</v>
      </c>
      <c r="G63" s="178"/>
      <c r="H63" s="7"/>
      <c r="I63" s="7"/>
      <c r="J63" s="7"/>
      <c r="K63" s="102"/>
      <c r="L63" s="102"/>
    </row>
    <row r="64" spans="1:12" ht="29.25" customHeight="1">
      <c r="A64" s="17">
        <f t="shared" si="11"/>
        <v>2.0799999999999983</v>
      </c>
      <c r="B64" s="124" t="s">
        <v>24</v>
      </c>
      <c r="C64" s="28">
        <v>1</v>
      </c>
      <c r="D64" s="39" t="s">
        <v>19</v>
      </c>
      <c r="E64" s="165"/>
      <c r="F64" s="18">
        <f>ROUND(C64*E64,2)</f>
        <v>0</v>
      </c>
      <c r="G64" s="18"/>
      <c r="K64" s="102"/>
      <c r="L64" s="102"/>
    </row>
    <row r="65" spans="1:12" ht="23.25" customHeight="1">
      <c r="A65" s="17">
        <f t="shared" si="11"/>
        <v>2.0899999999999981</v>
      </c>
      <c r="B65" s="124" t="s">
        <v>26</v>
      </c>
      <c r="C65" s="48">
        <v>1</v>
      </c>
      <c r="D65" s="47" t="s">
        <v>19</v>
      </c>
      <c r="E65" s="165"/>
      <c r="F65" s="50">
        <f t="shared" ref="F65:F76" si="13">ROUND(C65*E65,2)</f>
        <v>0</v>
      </c>
      <c r="G65" s="18"/>
    </row>
    <row r="66" spans="1:12" ht="23.25" customHeight="1">
      <c r="A66" s="17">
        <f t="shared" si="11"/>
        <v>2.0999999999999979</v>
      </c>
      <c r="B66" s="124" t="s">
        <v>27</v>
      </c>
      <c r="C66" s="48">
        <f>C58+2</f>
        <v>8.3000000000000007</v>
      </c>
      <c r="D66" s="47" t="s">
        <v>16</v>
      </c>
      <c r="E66" s="165"/>
      <c r="F66" s="50">
        <f t="shared" si="13"/>
        <v>0</v>
      </c>
      <c r="G66" s="18"/>
    </row>
    <row r="67" spans="1:12" ht="42" customHeight="1">
      <c r="A67" s="17">
        <f t="shared" si="11"/>
        <v>2.1099999999999977</v>
      </c>
      <c r="B67" s="129" t="s">
        <v>28</v>
      </c>
      <c r="C67" s="48">
        <v>1</v>
      </c>
      <c r="D67" s="47" t="s">
        <v>29</v>
      </c>
      <c r="E67" s="165"/>
      <c r="F67" s="50">
        <f t="shared" si="13"/>
        <v>0</v>
      </c>
      <c r="G67" s="18"/>
    </row>
    <row r="68" spans="1:12" ht="48" customHeight="1">
      <c r="A68" s="17">
        <f t="shared" si="11"/>
        <v>2.1199999999999974</v>
      </c>
      <c r="B68" s="129" t="s">
        <v>30</v>
      </c>
      <c r="C68" s="48">
        <f>C66</f>
        <v>8.3000000000000007</v>
      </c>
      <c r="D68" s="47" t="s">
        <v>16</v>
      </c>
      <c r="E68" s="165"/>
      <c r="F68" s="50">
        <f t="shared" si="13"/>
        <v>0</v>
      </c>
      <c r="G68" s="18"/>
    </row>
    <row r="69" spans="1:12" ht="58.5" customHeight="1">
      <c r="A69" s="17">
        <f t="shared" si="11"/>
        <v>2.1299999999999972</v>
      </c>
      <c r="B69" s="130" t="s">
        <v>31</v>
      </c>
      <c r="C69" s="48">
        <v>4</v>
      </c>
      <c r="D69" s="47" t="s">
        <v>19</v>
      </c>
      <c r="E69" s="165"/>
      <c r="F69" s="50">
        <f t="shared" si="13"/>
        <v>0</v>
      </c>
      <c r="G69" s="18"/>
    </row>
    <row r="70" spans="1:12" ht="23.25" customHeight="1">
      <c r="A70" s="17">
        <f t="shared" si="11"/>
        <v>2.139999999999997</v>
      </c>
      <c r="B70" s="131" t="s">
        <v>32</v>
      </c>
      <c r="C70" s="48">
        <v>1</v>
      </c>
      <c r="D70" s="47" t="s">
        <v>19</v>
      </c>
      <c r="E70" s="165"/>
      <c r="F70" s="50">
        <f t="shared" si="13"/>
        <v>0</v>
      </c>
      <c r="G70" s="18"/>
    </row>
    <row r="71" spans="1:12" ht="33" customHeight="1">
      <c r="A71" s="17">
        <f t="shared" si="11"/>
        <v>2.1499999999999968</v>
      </c>
      <c r="B71" s="131" t="s">
        <v>33</v>
      </c>
      <c r="C71" s="48">
        <v>6</v>
      </c>
      <c r="D71" s="47" t="s">
        <v>16</v>
      </c>
      <c r="E71" s="165"/>
      <c r="F71" s="50">
        <f t="shared" si="13"/>
        <v>0</v>
      </c>
      <c r="G71" s="18"/>
    </row>
    <row r="72" spans="1:12" ht="36.75" customHeight="1">
      <c r="A72" s="17">
        <f t="shared" si="11"/>
        <v>2.1599999999999966</v>
      </c>
      <c r="B72" s="117" t="s">
        <v>34</v>
      </c>
      <c r="C72" s="48">
        <f>C58</f>
        <v>6.3</v>
      </c>
      <c r="D72" s="47" t="s">
        <v>16</v>
      </c>
      <c r="E72" s="165"/>
      <c r="F72" s="50">
        <f t="shared" si="13"/>
        <v>0</v>
      </c>
      <c r="G72" s="18"/>
    </row>
    <row r="73" spans="1:12" ht="45.75" customHeight="1">
      <c r="A73" s="17">
        <f t="shared" si="11"/>
        <v>2.1699999999999964</v>
      </c>
      <c r="B73" s="117" t="s">
        <v>35</v>
      </c>
      <c r="C73" s="48">
        <f>C57</f>
        <v>38.639999999999993</v>
      </c>
      <c r="D73" s="47" t="s">
        <v>16</v>
      </c>
      <c r="E73" s="165"/>
      <c r="F73" s="50">
        <f t="shared" si="13"/>
        <v>0</v>
      </c>
      <c r="G73" s="18"/>
    </row>
    <row r="74" spans="1:12" ht="37.5" customHeight="1">
      <c r="A74" s="17">
        <f t="shared" si="11"/>
        <v>2.1799999999999962</v>
      </c>
      <c r="B74" s="117" t="s">
        <v>37</v>
      </c>
      <c r="C74" s="114">
        <f>C60</f>
        <v>1</v>
      </c>
      <c r="D74" s="115" t="s">
        <v>38</v>
      </c>
      <c r="E74" s="116"/>
      <c r="F74" s="50">
        <f t="shared" si="13"/>
        <v>0</v>
      </c>
      <c r="G74" s="18"/>
    </row>
    <row r="75" spans="1:12" ht="23.25" customHeight="1">
      <c r="A75" s="17">
        <f t="shared" si="11"/>
        <v>2.1899999999999959</v>
      </c>
      <c r="B75" s="124" t="s">
        <v>40</v>
      </c>
      <c r="C75" s="48">
        <v>1</v>
      </c>
      <c r="D75" s="47" t="s">
        <v>19</v>
      </c>
      <c r="E75" s="165"/>
      <c r="F75" s="50">
        <f t="shared" si="13"/>
        <v>0</v>
      </c>
      <c r="G75" s="18"/>
    </row>
    <row r="76" spans="1:12" ht="23.25" customHeight="1">
      <c r="A76" s="17">
        <f t="shared" si="11"/>
        <v>2.1999999999999957</v>
      </c>
      <c r="B76" s="124" t="s">
        <v>41</v>
      </c>
      <c r="C76" s="48">
        <v>1</v>
      </c>
      <c r="D76" s="47" t="s">
        <v>19</v>
      </c>
      <c r="E76" s="165"/>
      <c r="F76" s="50">
        <f t="shared" si="13"/>
        <v>0</v>
      </c>
      <c r="G76" s="18"/>
    </row>
    <row r="77" spans="1:12" ht="32.25" customHeight="1">
      <c r="A77" s="17">
        <f t="shared" si="11"/>
        <v>2.2099999999999955</v>
      </c>
      <c r="B77" s="117" t="s">
        <v>42</v>
      </c>
      <c r="C77" s="114">
        <f>C59</f>
        <v>1</v>
      </c>
      <c r="D77" s="115" t="s">
        <v>38</v>
      </c>
      <c r="E77" s="116"/>
      <c r="F77" s="125">
        <f t="shared" ref="F77" si="14">ROUNDUP(E77*C77,2)</f>
        <v>0</v>
      </c>
      <c r="G77" s="126"/>
    </row>
    <row r="78" spans="1:12" ht="23.25" customHeight="1">
      <c r="A78" s="17">
        <f t="shared" si="11"/>
        <v>2.2199999999999953</v>
      </c>
      <c r="B78" s="124" t="s">
        <v>43</v>
      </c>
      <c r="C78" s="48">
        <v>1</v>
      </c>
      <c r="D78" s="47" t="s">
        <v>19</v>
      </c>
      <c r="E78" s="165"/>
      <c r="F78" s="50">
        <f t="shared" ref="F78" si="15">ROUND(C78*E78,2)</f>
        <v>0</v>
      </c>
      <c r="G78" s="18"/>
    </row>
    <row r="79" spans="1:12" ht="23.25" customHeight="1">
      <c r="A79" s="17">
        <f t="shared" si="11"/>
        <v>2.2299999999999951</v>
      </c>
      <c r="B79" s="117" t="s">
        <v>44</v>
      </c>
      <c r="C79" s="118">
        <v>1</v>
      </c>
      <c r="D79" s="119" t="s">
        <v>38</v>
      </c>
      <c r="E79" s="120"/>
      <c r="F79" s="121">
        <f t="shared" ref="F79" si="16">ROUNDUP(E79*C79,2)</f>
        <v>0</v>
      </c>
      <c r="G79" s="18"/>
    </row>
    <row r="80" spans="1:12" ht="29.25" customHeight="1">
      <c r="A80" s="17">
        <f t="shared" si="11"/>
        <v>2.2399999999999949</v>
      </c>
      <c r="B80" s="130" t="s">
        <v>52</v>
      </c>
      <c r="C80" s="128">
        <v>1</v>
      </c>
      <c r="D80" s="128" t="s">
        <v>19</v>
      </c>
      <c r="E80" s="165"/>
      <c r="F80" s="127">
        <f>ROUND(C80*E80,2)</f>
        <v>0</v>
      </c>
      <c r="G80" s="18"/>
      <c r="K80" s="102"/>
      <c r="L80" s="102"/>
    </row>
    <row r="81" spans="1:12" ht="23.25" customHeight="1">
      <c r="A81" s="17">
        <f t="shared" si="11"/>
        <v>2.2499999999999947</v>
      </c>
      <c r="B81" s="124" t="s">
        <v>46</v>
      </c>
      <c r="C81" s="48">
        <v>1</v>
      </c>
      <c r="D81" s="47" t="s">
        <v>19</v>
      </c>
      <c r="E81" s="165"/>
      <c r="F81" s="50">
        <f t="shared" ref="F81" si="17">ROUND(C81*E81,2)</f>
        <v>0</v>
      </c>
      <c r="G81" s="18"/>
    </row>
    <row r="82" spans="1:12" ht="45" customHeight="1">
      <c r="A82" s="17">
        <f t="shared" si="11"/>
        <v>2.2599999999999945</v>
      </c>
      <c r="B82" s="117" t="s">
        <v>53</v>
      </c>
      <c r="C82" s="114">
        <v>1</v>
      </c>
      <c r="D82" s="115" t="s">
        <v>38</v>
      </c>
      <c r="E82" s="116"/>
      <c r="F82" s="125">
        <f t="shared" ref="F82:F83" si="18">ROUNDUP(E82*C82,2)</f>
        <v>0</v>
      </c>
      <c r="G82" s="18"/>
    </row>
    <row r="83" spans="1:12" ht="72.75" customHeight="1">
      <c r="A83" s="17">
        <f t="shared" si="11"/>
        <v>2.2699999999999942</v>
      </c>
      <c r="B83" s="117" t="s">
        <v>48</v>
      </c>
      <c r="C83" s="114">
        <v>1</v>
      </c>
      <c r="D83" s="115" t="s">
        <v>38</v>
      </c>
      <c r="E83" s="116"/>
      <c r="F83" s="125">
        <f t="shared" si="18"/>
        <v>0</v>
      </c>
      <c r="G83" s="18"/>
    </row>
    <row r="84" spans="1:12" ht="23.25" customHeight="1">
      <c r="A84" s="17">
        <f t="shared" si="11"/>
        <v>2.279999999999994</v>
      </c>
      <c r="B84" s="124" t="s">
        <v>49</v>
      </c>
      <c r="C84" s="48">
        <v>1</v>
      </c>
      <c r="D84" s="47" t="s">
        <v>29</v>
      </c>
      <c r="E84" s="165"/>
      <c r="F84" s="50">
        <f t="shared" ref="F84" si="19">ROUND(C84*E84,2)</f>
        <v>0</v>
      </c>
      <c r="G84" s="18"/>
    </row>
    <row r="85" spans="1:12" ht="21" customHeight="1">
      <c r="A85" s="54"/>
      <c r="B85" s="55" t="s">
        <v>50</v>
      </c>
      <c r="C85" s="56"/>
      <c r="D85" s="57"/>
      <c r="E85" s="58"/>
      <c r="F85" s="58"/>
      <c r="G85" s="59">
        <f>SUM(F57:F84)</f>
        <v>0</v>
      </c>
    </row>
    <row r="86" spans="1:12" s="12" customFormat="1" ht="21" customHeight="1">
      <c r="A86" s="40"/>
      <c r="B86" s="41"/>
      <c r="C86" s="46"/>
      <c r="D86" s="42"/>
      <c r="E86" s="43"/>
      <c r="F86" s="43"/>
      <c r="G86" s="44"/>
    </row>
    <row r="87" spans="1:12" s="12" customFormat="1" ht="21" customHeight="1">
      <c r="A87" s="40"/>
      <c r="B87" s="41"/>
      <c r="C87" s="46"/>
      <c r="D87" s="42"/>
      <c r="E87" s="43"/>
      <c r="F87" s="43"/>
      <c r="G87" s="44"/>
    </row>
    <row r="88" spans="1:12" ht="21" customHeight="1">
      <c r="A88" s="22">
        <v>3</v>
      </c>
      <c r="B88" s="23" t="s">
        <v>54</v>
      </c>
      <c r="C88" s="33"/>
      <c r="D88" s="34"/>
      <c r="E88" s="35"/>
      <c r="F88" s="35"/>
      <c r="G88" s="36"/>
      <c r="K88" s="102"/>
      <c r="L88" s="102"/>
    </row>
    <row r="89" spans="1:12" ht="21" customHeight="1">
      <c r="A89" s="17">
        <f>A88+0.01</f>
        <v>3.01</v>
      </c>
      <c r="B89" s="122" t="s">
        <v>15</v>
      </c>
      <c r="C89" s="28">
        <f>(2.5+2.53)*3*2*1.2</f>
        <v>36.215999999999994</v>
      </c>
      <c r="D89" s="27" t="s">
        <v>16</v>
      </c>
      <c r="E89" s="165"/>
      <c r="F89" s="178">
        <f t="shared" ref="F89:F93" si="20">ROUND(C89*E89,2)</f>
        <v>0</v>
      </c>
      <c r="G89" s="49"/>
      <c r="K89" s="102"/>
      <c r="L89" s="102"/>
    </row>
    <row r="90" spans="1:12" ht="21" customHeight="1">
      <c r="A90" s="17">
        <f t="shared" ref="A90:A119" si="21">A89+0.01</f>
        <v>3.0199999999999996</v>
      </c>
      <c r="B90" s="122" t="s">
        <v>17</v>
      </c>
      <c r="C90" s="28">
        <f>2.55*2.55*1.22</f>
        <v>7.9330499999999988</v>
      </c>
      <c r="D90" s="27" t="s">
        <v>16</v>
      </c>
      <c r="E90" s="165"/>
      <c r="F90" s="178">
        <f t="shared" si="20"/>
        <v>0</v>
      </c>
      <c r="G90" s="49"/>
      <c r="K90" s="102"/>
      <c r="L90" s="102"/>
    </row>
    <row r="91" spans="1:12" ht="21" customHeight="1">
      <c r="A91" s="17">
        <f t="shared" si="21"/>
        <v>3.0299999999999994</v>
      </c>
      <c r="B91" s="122" t="s">
        <v>18</v>
      </c>
      <c r="C91" s="28">
        <v>2</v>
      </c>
      <c r="D91" s="27" t="s">
        <v>19</v>
      </c>
      <c r="E91" s="165"/>
      <c r="F91" s="18">
        <f t="shared" si="20"/>
        <v>0</v>
      </c>
      <c r="G91" s="49"/>
      <c r="K91" s="102"/>
      <c r="L91" s="102"/>
    </row>
    <row r="92" spans="1:12" ht="21" customHeight="1">
      <c r="A92" s="17">
        <f t="shared" si="21"/>
        <v>3.0399999999999991</v>
      </c>
      <c r="B92" s="122" t="s">
        <v>20</v>
      </c>
      <c r="C92" s="28">
        <v>2</v>
      </c>
      <c r="D92" s="39" t="s">
        <v>19</v>
      </c>
      <c r="E92" s="165"/>
      <c r="F92" s="18">
        <f t="shared" si="20"/>
        <v>0</v>
      </c>
      <c r="G92" s="49"/>
      <c r="K92" s="102"/>
      <c r="L92" s="102"/>
    </row>
    <row r="93" spans="1:12" s="45" customFormat="1" ht="21" customHeight="1">
      <c r="A93" s="17">
        <f t="shared" si="21"/>
        <v>3.0499999999999989</v>
      </c>
      <c r="B93" s="122" t="s">
        <v>21</v>
      </c>
      <c r="C93" s="179">
        <v>1</v>
      </c>
      <c r="D93" s="39" t="s">
        <v>19</v>
      </c>
      <c r="E93" s="165"/>
      <c r="F93" s="178">
        <f t="shared" si="20"/>
        <v>0</v>
      </c>
      <c r="G93" s="178"/>
      <c r="H93" s="7"/>
      <c r="I93" s="7"/>
      <c r="J93" s="7"/>
      <c r="K93" s="102"/>
      <c r="L93" s="102"/>
    </row>
    <row r="94" spans="1:12" s="45" customFormat="1" ht="21" customHeight="1">
      <c r="A94" s="17">
        <f t="shared" si="21"/>
        <v>3.0599999999999987</v>
      </c>
      <c r="B94" s="122" t="s">
        <v>22</v>
      </c>
      <c r="C94" s="28">
        <v>1</v>
      </c>
      <c r="D94" s="39" t="s">
        <v>19</v>
      </c>
      <c r="E94" s="165"/>
      <c r="F94" s="18">
        <f>ROUND(C94*E94,2)</f>
        <v>0</v>
      </c>
      <c r="G94" s="178"/>
      <c r="H94" s="7"/>
      <c r="I94" s="7"/>
      <c r="J94" s="7"/>
      <c r="K94" s="102"/>
      <c r="L94" s="102"/>
    </row>
    <row r="95" spans="1:12" s="45" customFormat="1" ht="21" customHeight="1">
      <c r="A95" s="17">
        <f t="shared" si="21"/>
        <v>3.0699999999999985</v>
      </c>
      <c r="B95" s="123" t="s">
        <v>23</v>
      </c>
      <c r="C95" s="48">
        <v>1</v>
      </c>
      <c r="D95" s="39" t="s">
        <v>19</v>
      </c>
      <c r="E95" s="165"/>
      <c r="F95" s="178">
        <f t="shared" ref="F95" si="22">ROUND(C95*E95,2)</f>
        <v>0</v>
      </c>
      <c r="G95" s="178"/>
      <c r="H95" s="7"/>
      <c r="I95" s="7"/>
      <c r="J95" s="7"/>
      <c r="K95" s="102"/>
      <c r="L95" s="102"/>
    </row>
    <row r="96" spans="1:12" ht="29.25" customHeight="1">
      <c r="A96" s="17">
        <f t="shared" si="21"/>
        <v>3.0799999999999983</v>
      </c>
      <c r="B96" s="124" t="s">
        <v>24</v>
      </c>
      <c r="C96" s="28">
        <v>1</v>
      </c>
      <c r="D96" s="39" t="s">
        <v>19</v>
      </c>
      <c r="E96" s="165"/>
      <c r="F96" s="18">
        <f>ROUND(C96*E96,2)</f>
        <v>0</v>
      </c>
      <c r="G96" s="18"/>
      <c r="K96" s="102"/>
      <c r="L96" s="102"/>
    </row>
    <row r="97" spans="1:7" ht="23.25" customHeight="1">
      <c r="A97" s="17">
        <f t="shared" si="21"/>
        <v>3.0899999999999981</v>
      </c>
      <c r="B97" s="124" t="s">
        <v>25</v>
      </c>
      <c r="C97" s="48">
        <f>2.35*3</f>
        <v>7.0500000000000007</v>
      </c>
      <c r="D97" s="47" t="s">
        <v>16</v>
      </c>
      <c r="E97" s="165"/>
      <c r="F97" s="50">
        <f t="shared" ref="F97:F111" si="23">ROUND(C97*E97,2)</f>
        <v>0</v>
      </c>
      <c r="G97" s="18"/>
    </row>
    <row r="98" spans="1:7" ht="23.25" customHeight="1">
      <c r="A98" s="17">
        <f t="shared" si="21"/>
        <v>3.0999999999999979</v>
      </c>
      <c r="B98" s="124" t="s">
        <v>26</v>
      </c>
      <c r="C98" s="48">
        <v>1</v>
      </c>
      <c r="D98" s="47" t="s">
        <v>19</v>
      </c>
      <c r="E98" s="165"/>
      <c r="F98" s="50">
        <f t="shared" si="23"/>
        <v>0</v>
      </c>
      <c r="G98" s="18"/>
    </row>
    <row r="99" spans="1:7" ht="23.25" customHeight="1">
      <c r="A99" s="17">
        <f t="shared" si="21"/>
        <v>3.1099999999999977</v>
      </c>
      <c r="B99" s="124" t="s">
        <v>27</v>
      </c>
      <c r="C99" s="48">
        <f>C90+4</f>
        <v>11.933049999999998</v>
      </c>
      <c r="D99" s="47" t="s">
        <v>16</v>
      </c>
      <c r="E99" s="165"/>
      <c r="F99" s="50">
        <f t="shared" si="23"/>
        <v>0</v>
      </c>
      <c r="G99" s="18"/>
    </row>
    <row r="100" spans="1:7" ht="42" customHeight="1">
      <c r="A100" s="17">
        <f t="shared" si="21"/>
        <v>3.1199999999999974</v>
      </c>
      <c r="B100" s="129" t="s">
        <v>28</v>
      </c>
      <c r="C100" s="48">
        <v>1</v>
      </c>
      <c r="D100" s="47" t="s">
        <v>29</v>
      </c>
      <c r="E100" s="165"/>
      <c r="F100" s="50">
        <f t="shared" si="23"/>
        <v>0</v>
      </c>
      <c r="G100" s="18"/>
    </row>
    <row r="101" spans="1:7" ht="48" customHeight="1">
      <c r="A101" s="17">
        <f t="shared" si="21"/>
        <v>3.1299999999999972</v>
      </c>
      <c r="B101" s="129" t="s">
        <v>30</v>
      </c>
      <c r="C101" s="48">
        <f>C99</f>
        <v>11.933049999999998</v>
      </c>
      <c r="D101" s="47" t="s">
        <v>16</v>
      </c>
      <c r="E101" s="165"/>
      <c r="F101" s="50">
        <f t="shared" si="23"/>
        <v>0</v>
      </c>
      <c r="G101" s="18"/>
    </row>
    <row r="102" spans="1:7" ht="58.5" customHeight="1">
      <c r="A102" s="17">
        <f t="shared" si="21"/>
        <v>3.139999999999997</v>
      </c>
      <c r="B102" s="130" t="s">
        <v>31</v>
      </c>
      <c r="C102" s="48">
        <v>4</v>
      </c>
      <c r="D102" s="47" t="s">
        <v>19</v>
      </c>
      <c r="E102" s="165"/>
      <c r="F102" s="50">
        <f t="shared" si="23"/>
        <v>0</v>
      </c>
      <c r="G102" s="18"/>
    </row>
    <row r="103" spans="1:7" ht="23.25" customHeight="1">
      <c r="A103" s="17">
        <f t="shared" si="21"/>
        <v>3.1499999999999968</v>
      </c>
      <c r="B103" s="131" t="s">
        <v>32</v>
      </c>
      <c r="C103" s="48">
        <v>2</v>
      </c>
      <c r="D103" s="47" t="s">
        <v>19</v>
      </c>
      <c r="E103" s="165"/>
      <c r="F103" s="50">
        <f t="shared" si="23"/>
        <v>0</v>
      </c>
      <c r="G103" s="18"/>
    </row>
    <row r="104" spans="1:7" ht="33" customHeight="1">
      <c r="A104" s="17">
        <f t="shared" si="21"/>
        <v>3.1599999999999966</v>
      </c>
      <c r="B104" s="131" t="s">
        <v>33</v>
      </c>
      <c r="C104" s="48">
        <v>10</v>
      </c>
      <c r="D104" s="47" t="s">
        <v>16</v>
      </c>
      <c r="E104" s="165"/>
      <c r="F104" s="50">
        <f t="shared" si="23"/>
        <v>0</v>
      </c>
      <c r="G104" s="18"/>
    </row>
    <row r="105" spans="1:7" ht="36.75" customHeight="1">
      <c r="A105" s="17">
        <f t="shared" si="21"/>
        <v>3.1699999999999964</v>
      </c>
      <c r="B105" s="117" t="s">
        <v>34</v>
      </c>
      <c r="C105" s="48">
        <f>C90</f>
        <v>7.9330499999999988</v>
      </c>
      <c r="D105" s="47" t="s">
        <v>16</v>
      </c>
      <c r="E105" s="165"/>
      <c r="F105" s="50">
        <f t="shared" si="23"/>
        <v>0</v>
      </c>
      <c r="G105" s="18"/>
    </row>
    <row r="106" spans="1:7" ht="45.75" customHeight="1">
      <c r="A106" s="17">
        <f t="shared" si="21"/>
        <v>3.1799999999999962</v>
      </c>
      <c r="B106" s="117" t="s">
        <v>35</v>
      </c>
      <c r="C106" s="48">
        <f>C89</f>
        <v>36.215999999999994</v>
      </c>
      <c r="D106" s="47" t="s">
        <v>16</v>
      </c>
      <c r="E106" s="165"/>
      <c r="F106" s="50">
        <f t="shared" si="23"/>
        <v>0</v>
      </c>
      <c r="G106" s="18"/>
    </row>
    <row r="107" spans="1:7" ht="23.25" customHeight="1">
      <c r="A107" s="17">
        <f t="shared" si="21"/>
        <v>3.1899999999999959</v>
      </c>
      <c r="B107" s="124" t="s">
        <v>36</v>
      </c>
      <c r="C107" s="48">
        <v>4</v>
      </c>
      <c r="D107" s="47" t="s">
        <v>19</v>
      </c>
      <c r="E107" s="165"/>
      <c r="F107" s="50">
        <f t="shared" si="23"/>
        <v>0</v>
      </c>
      <c r="G107" s="18"/>
    </row>
    <row r="108" spans="1:7" ht="37.5" customHeight="1">
      <c r="A108" s="17">
        <f t="shared" si="21"/>
        <v>3.1999999999999957</v>
      </c>
      <c r="B108" s="117" t="s">
        <v>37</v>
      </c>
      <c r="C108" s="114">
        <f>C92</f>
        <v>2</v>
      </c>
      <c r="D108" s="115" t="s">
        <v>38</v>
      </c>
      <c r="E108" s="116"/>
      <c r="F108" s="50">
        <f t="shared" si="23"/>
        <v>0</v>
      </c>
      <c r="G108" s="18"/>
    </row>
    <row r="109" spans="1:7" ht="37.5" customHeight="1">
      <c r="A109" s="17">
        <f t="shared" si="21"/>
        <v>3.2099999999999955</v>
      </c>
      <c r="B109" s="117" t="s">
        <v>39</v>
      </c>
      <c r="C109" s="114">
        <f>C97</f>
        <v>7.0500000000000007</v>
      </c>
      <c r="D109" s="115" t="s">
        <v>16</v>
      </c>
      <c r="E109" s="116"/>
      <c r="F109" s="50">
        <f t="shared" si="23"/>
        <v>0</v>
      </c>
      <c r="G109" s="18"/>
    </row>
    <row r="110" spans="1:7" ht="23.25" customHeight="1">
      <c r="A110" s="17">
        <f t="shared" si="21"/>
        <v>3.2199999999999953</v>
      </c>
      <c r="B110" s="124" t="s">
        <v>40</v>
      </c>
      <c r="C110" s="48">
        <v>1</v>
      </c>
      <c r="D110" s="47" t="s">
        <v>19</v>
      </c>
      <c r="E110" s="165"/>
      <c r="F110" s="50">
        <f t="shared" si="23"/>
        <v>0</v>
      </c>
      <c r="G110" s="18"/>
    </row>
    <row r="111" spans="1:7" ht="23.25" customHeight="1">
      <c r="A111" s="17">
        <f t="shared" si="21"/>
        <v>3.2299999999999951</v>
      </c>
      <c r="B111" s="124" t="s">
        <v>41</v>
      </c>
      <c r="C111" s="48">
        <v>1</v>
      </c>
      <c r="D111" s="47" t="s">
        <v>19</v>
      </c>
      <c r="E111" s="165"/>
      <c r="F111" s="50">
        <f t="shared" si="23"/>
        <v>0</v>
      </c>
      <c r="G111" s="18"/>
    </row>
    <row r="112" spans="1:7" ht="32.25" customHeight="1">
      <c r="A112" s="17">
        <f t="shared" si="21"/>
        <v>3.2399999999999949</v>
      </c>
      <c r="B112" s="117" t="s">
        <v>42</v>
      </c>
      <c r="C112" s="114">
        <f>C91</f>
        <v>2</v>
      </c>
      <c r="D112" s="115" t="s">
        <v>38</v>
      </c>
      <c r="E112" s="116"/>
      <c r="F112" s="125">
        <f t="shared" ref="F112" si="24">ROUNDUP(E112*C112,2)</f>
        <v>0</v>
      </c>
      <c r="G112" s="126"/>
    </row>
    <row r="113" spans="1:12" ht="23.25" customHeight="1">
      <c r="A113" s="17">
        <f t="shared" si="21"/>
        <v>3.2499999999999947</v>
      </c>
      <c r="B113" s="124" t="s">
        <v>43</v>
      </c>
      <c r="C113" s="48">
        <v>1</v>
      </c>
      <c r="D113" s="47" t="s">
        <v>19</v>
      </c>
      <c r="E113" s="165"/>
      <c r="F113" s="50">
        <f t="shared" ref="F113" si="25">ROUND(C113*E113,2)</f>
        <v>0</v>
      </c>
      <c r="G113" s="18"/>
    </row>
    <row r="114" spans="1:12" ht="23.25" customHeight="1">
      <c r="A114" s="17">
        <f t="shared" si="21"/>
        <v>3.2599999999999945</v>
      </c>
      <c r="B114" s="117" t="s">
        <v>44</v>
      </c>
      <c r="C114" s="118">
        <v>1</v>
      </c>
      <c r="D114" s="119" t="s">
        <v>38</v>
      </c>
      <c r="E114" s="120"/>
      <c r="F114" s="121">
        <f t="shared" ref="F114" si="26">ROUNDUP(E114*C114,2)</f>
        <v>0</v>
      </c>
      <c r="G114" s="18"/>
    </row>
    <row r="115" spans="1:12" ht="29.25" customHeight="1">
      <c r="A115" s="17">
        <f t="shared" si="21"/>
        <v>3.2699999999999942</v>
      </c>
      <c r="B115" s="130" t="s">
        <v>45</v>
      </c>
      <c r="C115" s="128">
        <v>1</v>
      </c>
      <c r="D115" s="128" t="s">
        <v>19</v>
      </c>
      <c r="E115" s="165"/>
      <c r="F115" s="127">
        <f>ROUND(C115*E115,2)</f>
        <v>0</v>
      </c>
      <c r="G115" s="18"/>
      <c r="K115" s="102"/>
      <c r="L115" s="102"/>
    </row>
    <row r="116" spans="1:12" ht="23.25" customHeight="1">
      <c r="A116" s="17">
        <f t="shared" si="21"/>
        <v>3.279999999999994</v>
      </c>
      <c r="B116" s="124" t="s">
        <v>46</v>
      </c>
      <c r="C116" s="48">
        <v>3</v>
      </c>
      <c r="D116" s="47" t="s">
        <v>19</v>
      </c>
      <c r="E116" s="165"/>
      <c r="F116" s="50">
        <f t="shared" ref="F116" si="27">ROUND(C116*E116,2)</f>
        <v>0</v>
      </c>
      <c r="G116" s="18"/>
    </row>
    <row r="117" spans="1:12" ht="45" customHeight="1">
      <c r="A117" s="17">
        <f t="shared" si="21"/>
        <v>3.2899999999999938</v>
      </c>
      <c r="B117" s="117" t="s">
        <v>47</v>
      </c>
      <c r="C117" s="114">
        <v>1</v>
      </c>
      <c r="D117" s="115" t="s">
        <v>38</v>
      </c>
      <c r="E117" s="116"/>
      <c r="F117" s="125">
        <f t="shared" ref="F117:F118" si="28">ROUNDUP(E117*C117,2)</f>
        <v>0</v>
      </c>
      <c r="G117" s="18"/>
    </row>
    <row r="118" spans="1:12" ht="72.75" customHeight="1">
      <c r="A118" s="17">
        <f t="shared" si="21"/>
        <v>3.2999999999999936</v>
      </c>
      <c r="B118" s="117" t="s">
        <v>48</v>
      </c>
      <c r="C118" s="114">
        <v>1</v>
      </c>
      <c r="D118" s="115" t="s">
        <v>38</v>
      </c>
      <c r="E118" s="116"/>
      <c r="F118" s="125">
        <f t="shared" si="28"/>
        <v>0</v>
      </c>
      <c r="G118" s="18"/>
    </row>
    <row r="119" spans="1:12" ht="23.25" customHeight="1">
      <c r="A119" s="17">
        <f t="shared" si="21"/>
        <v>3.3099999999999934</v>
      </c>
      <c r="B119" s="124" t="s">
        <v>49</v>
      </c>
      <c r="C119" s="48">
        <v>1</v>
      </c>
      <c r="D119" s="47" t="s">
        <v>29</v>
      </c>
      <c r="E119" s="165"/>
      <c r="F119" s="50">
        <f t="shared" ref="F119" si="29">ROUND(C119*E119,2)</f>
        <v>0</v>
      </c>
      <c r="G119" s="18"/>
    </row>
    <row r="120" spans="1:12" ht="21" customHeight="1">
      <c r="A120" s="54"/>
      <c r="B120" s="55" t="s">
        <v>50</v>
      </c>
      <c r="C120" s="56"/>
      <c r="D120" s="57"/>
      <c r="E120" s="58"/>
      <c r="F120" s="58"/>
      <c r="G120" s="59">
        <f>SUM(F89:F119)</f>
        <v>0</v>
      </c>
    </row>
    <row r="121" spans="1:12" s="12" customFormat="1" ht="21" customHeight="1">
      <c r="A121" s="40"/>
      <c r="B121" s="41"/>
      <c r="C121" s="46"/>
      <c r="D121" s="42"/>
      <c r="E121" s="43"/>
      <c r="F121" s="43"/>
      <c r="G121" s="44"/>
    </row>
    <row r="122" spans="1:12" ht="21" customHeight="1">
      <c r="A122" s="22">
        <v>4</v>
      </c>
      <c r="B122" s="23" t="s">
        <v>55</v>
      </c>
      <c r="C122" s="33"/>
      <c r="D122" s="34"/>
      <c r="E122" s="35"/>
      <c r="F122" s="35"/>
      <c r="G122" s="36"/>
      <c r="K122" s="102"/>
      <c r="L122" s="102"/>
    </row>
    <row r="123" spans="1:12" ht="21" customHeight="1">
      <c r="A123" s="17">
        <f>A122+0.01</f>
        <v>4.01</v>
      </c>
      <c r="B123" s="122" t="s">
        <v>15</v>
      </c>
      <c r="C123" s="28">
        <f>(2.5+2.1)*2*3.5*1.2</f>
        <v>38.639999999999993</v>
      </c>
      <c r="D123" s="27" t="s">
        <v>16</v>
      </c>
      <c r="E123" s="165"/>
      <c r="F123" s="178">
        <f t="shared" ref="F123:F127" si="30">ROUND(C123*E123,2)</f>
        <v>0</v>
      </c>
      <c r="G123" s="49"/>
      <c r="K123" s="102"/>
      <c r="L123" s="102"/>
    </row>
    <row r="124" spans="1:12" ht="21" customHeight="1">
      <c r="A124" s="17">
        <f t="shared" ref="A124:A150" si="31">A123+0.01</f>
        <v>4.0199999999999996</v>
      </c>
      <c r="B124" s="122" t="s">
        <v>17</v>
      </c>
      <c r="C124" s="28">
        <f>2.5*2.1*1.2</f>
        <v>6.3</v>
      </c>
      <c r="D124" s="27" t="s">
        <v>16</v>
      </c>
      <c r="E124" s="165"/>
      <c r="F124" s="178">
        <f t="shared" si="30"/>
        <v>0</v>
      </c>
      <c r="G124" s="49"/>
      <c r="K124" s="102"/>
      <c r="L124" s="102"/>
    </row>
    <row r="125" spans="1:12" ht="21" customHeight="1">
      <c r="A125" s="17">
        <f t="shared" si="31"/>
        <v>4.0299999999999994</v>
      </c>
      <c r="B125" s="122" t="s">
        <v>18</v>
      </c>
      <c r="C125" s="28">
        <v>1</v>
      </c>
      <c r="D125" s="27" t="s">
        <v>19</v>
      </c>
      <c r="E125" s="165"/>
      <c r="F125" s="18">
        <f t="shared" si="30"/>
        <v>0</v>
      </c>
      <c r="G125" s="49"/>
      <c r="K125" s="102"/>
      <c r="L125" s="102"/>
    </row>
    <row r="126" spans="1:12" ht="21" customHeight="1">
      <c r="A126" s="17">
        <f t="shared" si="31"/>
        <v>4.0399999999999991</v>
      </c>
      <c r="B126" s="122" t="s">
        <v>20</v>
      </c>
      <c r="C126" s="28">
        <v>1</v>
      </c>
      <c r="D126" s="39" t="s">
        <v>19</v>
      </c>
      <c r="E126" s="165"/>
      <c r="F126" s="18">
        <f t="shared" si="30"/>
        <v>0</v>
      </c>
      <c r="G126" s="49"/>
      <c r="K126" s="102"/>
      <c r="L126" s="102"/>
    </row>
    <row r="127" spans="1:12" s="45" customFormat="1" ht="21" customHeight="1">
      <c r="A127" s="17">
        <f t="shared" si="31"/>
        <v>4.0499999999999989</v>
      </c>
      <c r="B127" s="122" t="s">
        <v>21</v>
      </c>
      <c r="C127" s="179">
        <v>1</v>
      </c>
      <c r="D127" s="39" t="s">
        <v>19</v>
      </c>
      <c r="E127" s="165"/>
      <c r="F127" s="178">
        <f t="shared" si="30"/>
        <v>0</v>
      </c>
      <c r="G127" s="178"/>
      <c r="H127" s="7"/>
      <c r="I127" s="7"/>
      <c r="J127" s="7"/>
      <c r="K127" s="102"/>
      <c r="L127" s="102"/>
    </row>
    <row r="128" spans="1:12" s="45" customFormat="1" ht="21" customHeight="1">
      <c r="A128" s="17">
        <f t="shared" si="31"/>
        <v>4.0599999999999987</v>
      </c>
      <c r="B128" s="122" t="s">
        <v>22</v>
      </c>
      <c r="C128" s="28">
        <v>1</v>
      </c>
      <c r="D128" s="39" t="s">
        <v>19</v>
      </c>
      <c r="E128" s="165"/>
      <c r="F128" s="18">
        <f>ROUND(C128*E128,2)</f>
        <v>0</v>
      </c>
      <c r="G128" s="178"/>
      <c r="H128" s="7"/>
      <c r="I128" s="7"/>
      <c r="J128" s="7"/>
      <c r="K128" s="102"/>
      <c r="L128" s="102"/>
    </row>
    <row r="129" spans="1:12" s="45" customFormat="1" ht="21" customHeight="1">
      <c r="A129" s="17">
        <f t="shared" si="31"/>
        <v>4.0699999999999985</v>
      </c>
      <c r="B129" s="123" t="s">
        <v>23</v>
      </c>
      <c r="C129" s="48">
        <v>1</v>
      </c>
      <c r="D129" s="39" t="s">
        <v>19</v>
      </c>
      <c r="E129" s="165"/>
      <c r="F129" s="178">
        <f t="shared" ref="F129" si="32">ROUND(C129*E129,2)</f>
        <v>0</v>
      </c>
      <c r="G129" s="178"/>
      <c r="H129" s="7"/>
      <c r="I129" s="7"/>
      <c r="J129" s="7"/>
      <c r="K129" s="102"/>
      <c r="L129" s="102"/>
    </row>
    <row r="130" spans="1:12" ht="29.25" customHeight="1">
      <c r="A130" s="17">
        <f t="shared" si="31"/>
        <v>4.0799999999999983</v>
      </c>
      <c r="B130" s="124" t="s">
        <v>24</v>
      </c>
      <c r="C130" s="28">
        <v>1</v>
      </c>
      <c r="D130" s="39" t="s">
        <v>19</v>
      </c>
      <c r="E130" s="165"/>
      <c r="F130" s="18">
        <f>ROUND(C130*E130,2)</f>
        <v>0</v>
      </c>
      <c r="G130" s="18"/>
      <c r="K130" s="102"/>
      <c r="L130" s="102"/>
    </row>
    <row r="131" spans="1:12" ht="23.25" customHeight="1">
      <c r="A131" s="17">
        <f t="shared" si="31"/>
        <v>4.0899999999999981</v>
      </c>
      <c r="B131" s="124" t="s">
        <v>26</v>
      </c>
      <c r="C131" s="48">
        <v>1</v>
      </c>
      <c r="D131" s="47" t="s">
        <v>19</v>
      </c>
      <c r="E131" s="165"/>
      <c r="F131" s="50">
        <f t="shared" ref="F131:F142" si="33">ROUND(C131*E131,2)</f>
        <v>0</v>
      </c>
      <c r="G131" s="18"/>
    </row>
    <row r="132" spans="1:12" ht="23.25" customHeight="1">
      <c r="A132" s="17">
        <f t="shared" si="31"/>
        <v>4.0999999999999979</v>
      </c>
      <c r="B132" s="124" t="s">
        <v>27</v>
      </c>
      <c r="C132" s="48">
        <f>C124+2</f>
        <v>8.3000000000000007</v>
      </c>
      <c r="D132" s="47" t="s">
        <v>16</v>
      </c>
      <c r="E132" s="165"/>
      <c r="F132" s="50">
        <f t="shared" si="33"/>
        <v>0</v>
      </c>
      <c r="G132" s="18"/>
    </row>
    <row r="133" spans="1:12" ht="42" customHeight="1">
      <c r="A133" s="17">
        <f t="shared" si="31"/>
        <v>4.1099999999999977</v>
      </c>
      <c r="B133" s="129" t="s">
        <v>28</v>
      </c>
      <c r="C133" s="48">
        <v>1</v>
      </c>
      <c r="D133" s="47" t="s">
        <v>29</v>
      </c>
      <c r="E133" s="165"/>
      <c r="F133" s="50">
        <f t="shared" si="33"/>
        <v>0</v>
      </c>
      <c r="G133" s="18"/>
    </row>
    <row r="134" spans="1:12" ht="48" customHeight="1">
      <c r="A134" s="17">
        <f t="shared" si="31"/>
        <v>4.1199999999999974</v>
      </c>
      <c r="B134" s="129" t="s">
        <v>30</v>
      </c>
      <c r="C134" s="48">
        <f>C132</f>
        <v>8.3000000000000007</v>
      </c>
      <c r="D134" s="47" t="s">
        <v>16</v>
      </c>
      <c r="E134" s="165"/>
      <c r="F134" s="50">
        <f t="shared" si="33"/>
        <v>0</v>
      </c>
      <c r="G134" s="18"/>
    </row>
    <row r="135" spans="1:12" ht="58.5" customHeight="1">
      <c r="A135" s="17">
        <f t="shared" si="31"/>
        <v>4.1299999999999972</v>
      </c>
      <c r="B135" s="130" t="s">
        <v>31</v>
      </c>
      <c r="C135" s="48">
        <v>4</v>
      </c>
      <c r="D135" s="47" t="s">
        <v>19</v>
      </c>
      <c r="E135" s="165"/>
      <c r="F135" s="50">
        <f t="shared" si="33"/>
        <v>0</v>
      </c>
      <c r="G135" s="18"/>
    </row>
    <row r="136" spans="1:12" ht="23.25" customHeight="1">
      <c r="A136" s="17">
        <f t="shared" si="31"/>
        <v>4.139999999999997</v>
      </c>
      <c r="B136" s="131" t="s">
        <v>32</v>
      </c>
      <c r="C136" s="48">
        <v>1</v>
      </c>
      <c r="D136" s="47" t="s">
        <v>19</v>
      </c>
      <c r="E136" s="165"/>
      <c r="F136" s="50">
        <f t="shared" si="33"/>
        <v>0</v>
      </c>
      <c r="G136" s="18"/>
    </row>
    <row r="137" spans="1:12" ht="33" customHeight="1">
      <c r="A137" s="17">
        <f t="shared" si="31"/>
        <v>4.1499999999999968</v>
      </c>
      <c r="B137" s="131" t="s">
        <v>33</v>
      </c>
      <c r="C137" s="48">
        <v>6</v>
      </c>
      <c r="D137" s="47" t="s">
        <v>16</v>
      </c>
      <c r="E137" s="165"/>
      <c r="F137" s="50">
        <f t="shared" si="33"/>
        <v>0</v>
      </c>
      <c r="G137" s="18"/>
    </row>
    <row r="138" spans="1:12" ht="36.75" customHeight="1">
      <c r="A138" s="17">
        <f t="shared" si="31"/>
        <v>4.1599999999999966</v>
      </c>
      <c r="B138" s="117" t="s">
        <v>34</v>
      </c>
      <c r="C138" s="48">
        <f>C124</f>
        <v>6.3</v>
      </c>
      <c r="D138" s="47" t="s">
        <v>16</v>
      </c>
      <c r="E138" s="165"/>
      <c r="F138" s="50">
        <f t="shared" si="33"/>
        <v>0</v>
      </c>
      <c r="G138" s="18"/>
    </row>
    <row r="139" spans="1:12" ht="45.75" customHeight="1">
      <c r="A139" s="17">
        <f t="shared" si="31"/>
        <v>4.1699999999999964</v>
      </c>
      <c r="B139" s="117" t="s">
        <v>35</v>
      </c>
      <c r="C139" s="48">
        <f>C123</f>
        <v>38.639999999999993</v>
      </c>
      <c r="D139" s="47" t="s">
        <v>16</v>
      </c>
      <c r="E139" s="165"/>
      <c r="F139" s="50">
        <f t="shared" si="33"/>
        <v>0</v>
      </c>
      <c r="G139" s="18"/>
    </row>
    <row r="140" spans="1:12" ht="37.5" customHeight="1">
      <c r="A140" s="17">
        <f t="shared" si="31"/>
        <v>4.1799999999999962</v>
      </c>
      <c r="B140" s="117" t="s">
        <v>37</v>
      </c>
      <c r="C140" s="114">
        <f>C126</f>
        <v>1</v>
      </c>
      <c r="D140" s="115" t="s">
        <v>38</v>
      </c>
      <c r="E140" s="116"/>
      <c r="F140" s="50">
        <f t="shared" si="33"/>
        <v>0</v>
      </c>
      <c r="G140" s="18"/>
    </row>
    <row r="141" spans="1:12" ht="23.25" customHeight="1">
      <c r="A141" s="17">
        <f t="shared" si="31"/>
        <v>4.1899999999999959</v>
      </c>
      <c r="B141" s="124" t="s">
        <v>40</v>
      </c>
      <c r="C141" s="48">
        <v>1</v>
      </c>
      <c r="D141" s="47" t="s">
        <v>19</v>
      </c>
      <c r="E141" s="165"/>
      <c r="F141" s="50">
        <f t="shared" si="33"/>
        <v>0</v>
      </c>
      <c r="G141" s="18"/>
    </row>
    <row r="142" spans="1:12" ht="23.25" customHeight="1">
      <c r="A142" s="17">
        <f t="shared" si="31"/>
        <v>4.1999999999999957</v>
      </c>
      <c r="B142" s="124" t="s">
        <v>41</v>
      </c>
      <c r="C142" s="48">
        <v>1</v>
      </c>
      <c r="D142" s="47" t="s">
        <v>19</v>
      </c>
      <c r="E142" s="165"/>
      <c r="F142" s="50">
        <f t="shared" si="33"/>
        <v>0</v>
      </c>
      <c r="G142" s="18"/>
    </row>
    <row r="143" spans="1:12" ht="32.25" customHeight="1">
      <c r="A143" s="17">
        <f t="shared" si="31"/>
        <v>4.2099999999999955</v>
      </c>
      <c r="B143" s="117" t="s">
        <v>42</v>
      </c>
      <c r="C143" s="114">
        <f>C125</f>
        <v>1</v>
      </c>
      <c r="D143" s="115" t="s">
        <v>38</v>
      </c>
      <c r="E143" s="116"/>
      <c r="F143" s="125">
        <f t="shared" ref="F143" si="34">ROUNDUP(E143*C143,2)</f>
        <v>0</v>
      </c>
      <c r="G143" s="126"/>
    </row>
    <row r="144" spans="1:12" ht="23.25" customHeight="1">
      <c r="A144" s="17">
        <f t="shared" si="31"/>
        <v>4.2199999999999953</v>
      </c>
      <c r="B144" s="124" t="s">
        <v>43</v>
      </c>
      <c r="C144" s="48">
        <v>1</v>
      </c>
      <c r="D144" s="47" t="s">
        <v>19</v>
      </c>
      <c r="E144" s="165"/>
      <c r="F144" s="50">
        <f t="shared" ref="F144" si="35">ROUND(C144*E144,2)</f>
        <v>0</v>
      </c>
      <c r="G144" s="18"/>
    </row>
    <row r="145" spans="1:12" ht="23.25" customHeight="1">
      <c r="A145" s="17">
        <f t="shared" si="31"/>
        <v>4.2299999999999951</v>
      </c>
      <c r="B145" s="117" t="s">
        <v>44</v>
      </c>
      <c r="C145" s="118">
        <v>1</v>
      </c>
      <c r="D145" s="119" t="s">
        <v>38</v>
      </c>
      <c r="E145" s="120"/>
      <c r="F145" s="121">
        <f t="shared" ref="F145" si="36">ROUNDUP(E145*C145,2)</f>
        <v>0</v>
      </c>
      <c r="G145" s="18"/>
    </row>
    <row r="146" spans="1:12" ht="29.25" customHeight="1">
      <c r="A146" s="17">
        <f t="shared" si="31"/>
        <v>4.2399999999999949</v>
      </c>
      <c r="B146" s="130" t="s">
        <v>52</v>
      </c>
      <c r="C146" s="128">
        <v>1</v>
      </c>
      <c r="D146" s="128" t="s">
        <v>19</v>
      </c>
      <c r="E146" s="165"/>
      <c r="F146" s="127">
        <f>ROUND(C146*E146,2)</f>
        <v>0</v>
      </c>
      <c r="G146" s="18"/>
      <c r="K146" s="102"/>
      <c r="L146" s="102"/>
    </row>
    <row r="147" spans="1:12" ht="23.25" customHeight="1">
      <c r="A147" s="17">
        <f t="shared" si="31"/>
        <v>4.2499999999999947</v>
      </c>
      <c r="B147" s="124" t="s">
        <v>46</v>
      </c>
      <c r="C147" s="48">
        <v>1</v>
      </c>
      <c r="D147" s="47" t="s">
        <v>19</v>
      </c>
      <c r="E147" s="165"/>
      <c r="F147" s="50">
        <f t="shared" ref="F147" si="37">ROUND(C147*E147,2)</f>
        <v>0</v>
      </c>
      <c r="G147" s="18"/>
    </row>
    <row r="148" spans="1:12" ht="45" customHeight="1">
      <c r="A148" s="17">
        <f t="shared" si="31"/>
        <v>4.2599999999999945</v>
      </c>
      <c r="B148" s="117" t="s">
        <v>53</v>
      </c>
      <c r="C148" s="114">
        <v>1</v>
      </c>
      <c r="D148" s="115" t="s">
        <v>38</v>
      </c>
      <c r="E148" s="116"/>
      <c r="F148" s="125">
        <f t="shared" ref="F148:F149" si="38">ROUNDUP(E148*C148,2)</f>
        <v>0</v>
      </c>
      <c r="G148" s="18"/>
    </row>
    <row r="149" spans="1:12" ht="72.75" customHeight="1">
      <c r="A149" s="17">
        <f t="shared" si="31"/>
        <v>4.2699999999999942</v>
      </c>
      <c r="B149" s="117" t="s">
        <v>48</v>
      </c>
      <c r="C149" s="114">
        <v>1</v>
      </c>
      <c r="D149" s="115" t="s">
        <v>38</v>
      </c>
      <c r="E149" s="116"/>
      <c r="F149" s="125">
        <f t="shared" si="38"/>
        <v>0</v>
      </c>
      <c r="G149" s="18"/>
    </row>
    <row r="150" spans="1:12" ht="23.25" customHeight="1">
      <c r="A150" s="17">
        <f t="shared" si="31"/>
        <v>4.279999999999994</v>
      </c>
      <c r="B150" s="124" t="s">
        <v>49</v>
      </c>
      <c r="C150" s="48">
        <v>1</v>
      </c>
      <c r="D150" s="47" t="s">
        <v>29</v>
      </c>
      <c r="E150" s="165"/>
      <c r="F150" s="50">
        <f t="shared" ref="F150" si="39">ROUND(C150*E150,2)</f>
        <v>0</v>
      </c>
      <c r="G150" s="18"/>
    </row>
    <row r="151" spans="1:12" ht="21" customHeight="1">
      <c r="A151" s="54"/>
      <c r="B151" s="55" t="s">
        <v>50</v>
      </c>
      <c r="C151" s="56"/>
      <c r="D151" s="57"/>
      <c r="E151" s="58"/>
      <c r="F151" s="58"/>
      <c r="G151" s="59">
        <f>SUM(F123:F150)</f>
        <v>0</v>
      </c>
    </row>
    <row r="152" spans="1:12" s="12" customFormat="1" ht="21" customHeight="1">
      <c r="A152" s="40"/>
      <c r="B152" s="41"/>
      <c r="C152" s="46"/>
      <c r="D152" s="42"/>
      <c r="E152" s="43"/>
      <c r="F152" s="43"/>
      <c r="G152" s="44"/>
    </row>
    <row r="153" spans="1:12" ht="21" customHeight="1">
      <c r="A153" s="170" t="s">
        <v>56</v>
      </c>
      <c r="B153" s="170"/>
      <c r="C153" s="170"/>
      <c r="D153" s="170"/>
      <c r="E153" s="170"/>
      <c r="F153" s="170"/>
      <c r="G153" s="170"/>
    </row>
    <row r="154" spans="1:12" ht="15" customHeight="1">
      <c r="A154" s="63"/>
      <c r="B154" s="63"/>
      <c r="C154" s="63"/>
      <c r="D154" s="63"/>
      <c r="E154" s="63"/>
      <c r="F154" s="63"/>
      <c r="G154" s="63"/>
    </row>
    <row r="155" spans="1:12" ht="21" customHeight="1">
      <c r="A155" s="22">
        <v>5</v>
      </c>
      <c r="B155" s="23" t="s">
        <v>57</v>
      </c>
      <c r="C155" s="33"/>
      <c r="D155" s="34"/>
      <c r="E155" s="35"/>
      <c r="F155" s="35"/>
      <c r="G155" s="36"/>
      <c r="K155" s="102"/>
      <c r="L155" s="102"/>
    </row>
    <row r="156" spans="1:12" ht="21" customHeight="1">
      <c r="A156" s="17">
        <f>A155+0.01</f>
        <v>5.01</v>
      </c>
      <c r="B156" s="122" t="s">
        <v>15</v>
      </c>
      <c r="C156" s="28">
        <f>(2.5+2.53)*3*2*1.2</f>
        <v>36.215999999999994</v>
      </c>
      <c r="D156" s="27" t="s">
        <v>16</v>
      </c>
      <c r="E156" s="165"/>
      <c r="F156" s="178">
        <f t="shared" ref="F156:F160" si="40">ROUND(C156*E156,2)</f>
        <v>0</v>
      </c>
      <c r="G156" s="49"/>
      <c r="K156" s="102"/>
      <c r="L156" s="102"/>
    </row>
    <row r="157" spans="1:12" ht="21" customHeight="1">
      <c r="A157" s="17">
        <f t="shared" ref="A157:A186" si="41">A156+0.01</f>
        <v>5.0199999999999996</v>
      </c>
      <c r="B157" s="122" t="s">
        <v>17</v>
      </c>
      <c r="C157" s="28">
        <f>2.55*2.55*1.22</f>
        <v>7.9330499999999988</v>
      </c>
      <c r="D157" s="27" t="s">
        <v>16</v>
      </c>
      <c r="E157" s="165"/>
      <c r="F157" s="178">
        <f t="shared" si="40"/>
        <v>0</v>
      </c>
      <c r="G157" s="49"/>
      <c r="K157" s="102"/>
      <c r="L157" s="102"/>
    </row>
    <row r="158" spans="1:12" ht="21" customHeight="1">
      <c r="A158" s="17">
        <f t="shared" si="41"/>
        <v>5.0299999999999994</v>
      </c>
      <c r="B158" s="122" t="s">
        <v>18</v>
      </c>
      <c r="C158" s="28">
        <v>2</v>
      </c>
      <c r="D158" s="27" t="s">
        <v>19</v>
      </c>
      <c r="E158" s="165"/>
      <c r="F158" s="18">
        <f t="shared" si="40"/>
        <v>0</v>
      </c>
      <c r="G158" s="49"/>
      <c r="K158" s="102"/>
      <c r="L158" s="102"/>
    </row>
    <row r="159" spans="1:12" ht="21" customHeight="1">
      <c r="A159" s="17">
        <f t="shared" si="41"/>
        <v>5.0399999999999991</v>
      </c>
      <c r="B159" s="122" t="s">
        <v>20</v>
      </c>
      <c r="C159" s="28">
        <v>2</v>
      </c>
      <c r="D159" s="39" t="s">
        <v>19</v>
      </c>
      <c r="E159" s="165"/>
      <c r="F159" s="18">
        <f t="shared" si="40"/>
        <v>0</v>
      </c>
      <c r="G159" s="49"/>
      <c r="K159" s="102"/>
      <c r="L159" s="102"/>
    </row>
    <row r="160" spans="1:12" s="45" customFormat="1" ht="21" customHeight="1">
      <c r="A160" s="17">
        <f t="shared" si="41"/>
        <v>5.0499999999999989</v>
      </c>
      <c r="B160" s="122" t="s">
        <v>21</v>
      </c>
      <c r="C160" s="179">
        <v>1</v>
      </c>
      <c r="D160" s="39" t="s">
        <v>19</v>
      </c>
      <c r="E160" s="165"/>
      <c r="F160" s="178">
        <f t="shared" si="40"/>
        <v>0</v>
      </c>
      <c r="G160" s="178"/>
      <c r="H160" s="7"/>
      <c r="I160" s="7"/>
      <c r="J160" s="7"/>
      <c r="K160" s="102"/>
      <c r="L160" s="102"/>
    </row>
    <row r="161" spans="1:12" s="45" customFormat="1" ht="21" customHeight="1">
      <c r="A161" s="17">
        <f t="shared" si="41"/>
        <v>5.0599999999999987</v>
      </c>
      <c r="B161" s="122" t="s">
        <v>22</v>
      </c>
      <c r="C161" s="28">
        <v>1</v>
      </c>
      <c r="D161" s="39" t="s">
        <v>19</v>
      </c>
      <c r="E161" s="165"/>
      <c r="F161" s="18">
        <f>ROUND(C161*E161,2)</f>
        <v>0</v>
      </c>
      <c r="G161" s="178"/>
      <c r="H161" s="7"/>
      <c r="I161" s="7"/>
      <c r="J161" s="7"/>
      <c r="K161" s="102"/>
      <c r="L161" s="102"/>
    </row>
    <row r="162" spans="1:12" s="45" customFormat="1" ht="21" customHeight="1">
      <c r="A162" s="17">
        <f t="shared" si="41"/>
        <v>5.0699999999999985</v>
      </c>
      <c r="B162" s="123" t="s">
        <v>23</v>
      </c>
      <c r="C162" s="48">
        <v>1</v>
      </c>
      <c r="D162" s="39" t="s">
        <v>19</v>
      </c>
      <c r="E162" s="165"/>
      <c r="F162" s="178">
        <f t="shared" ref="F162" si="42">ROUND(C162*E162,2)</f>
        <v>0</v>
      </c>
      <c r="G162" s="178"/>
      <c r="H162" s="7"/>
      <c r="I162" s="7"/>
      <c r="J162" s="7"/>
      <c r="K162" s="102"/>
      <c r="L162" s="102"/>
    </row>
    <row r="163" spans="1:12" ht="29.25" customHeight="1">
      <c r="A163" s="17">
        <f t="shared" si="41"/>
        <v>5.0799999999999983</v>
      </c>
      <c r="B163" s="124" t="s">
        <v>24</v>
      </c>
      <c r="C163" s="28">
        <v>1</v>
      </c>
      <c r="D163" s="39" t="s">
        <v>19</v>
      </c>
      <c r="E163" s="165"/>
      <c r="F163" s="18">
        <f>ROUND(C163*E163,2)</f>
        <v>0</v>
      </c>
      <c r="G163" s="18"/>
      <c r="K163" s="102"/>
      <c r="L163" s="102"/>
    </row>
    <row r="164" spans="1:12" ht="23.25" customHeight="1">
      <c r="A164" s="17">
        <f t="shared" si="41"/>
        <v>5.0899999999999981</v>
      </c>
      <c r="B164" s="124" t="s">
        <v>25</v>
      </c>
      <c r="C164" s="48">
        <f>2.35*3</f>
        <v>7.0500000000000007</v>
      </c>
      <c r="D164" s="47" t="s">
        <v>16</v>
      </c>
      <c r="E164" s="165"/>
      <c r="F164" s="50">
        <f t="shared" ref="F164:F178" si="43">ROUND(C164*E164,2)</f>
        <v>0</v>
      </c>
      <c r="G164" s="18"/>
    </row>
    <row r="165" spans="1:12" ht="23.25" customHeight="1">
      <c r="A165" s="17">
        <f t="shared" si="41"/>
        <v>5.0999999999999979</v>
      </c>
      <c r="B165" s="124" t="s">
        <v>26</v>
      </c>
      <c r="C165" s="48">
        <v>1</v>
      </c>
      <c r="D165" s="47" t="s">
        <v>19</v>
      </c>
      <c r="E165" s="165"/>
      <c r="F165" s="50">
        <f t="shared" si="43"/>
        <v>0</v>
      </c>
      <c r="G165" s="18"/>
    </row>
    <row r="166" spans="1:12" ht="23.25" customHeight="1">
      <c r="A166" s="17">
        <f t="shared" si="41"/>
        <v>5.1099999999999977</v>
      </c>
      <c r="B166" s="124" t="s">
        <v>27</v>
      </c>
      <c r="C166" s="48">
        <f>C157+4</f>
        <v>11.933049999999998</v>
      </c>
      <c r="D166" s="47" t="s">
        <v>16</v>
      </c>
      <c r="E166" s="165"/>
      <c r="F166" s="50">
        <f t="shared" si="43"/>
        <v>0</v>
      </c>
      <c r="G166" s="18"/>
    </row>
    <row r="167" spans="1:12" ht="42" customHeight="1">
      <c r="A167" s="17">
        <f t="shared" si="41"/>
        <v>5.1199999999999974</v>
      </c>
      <c r="B167" s="129" t="s">
        <v>28</v>
      </c>
      <c r="C167" s="48">
        <v>1</v>
      </c>
      <c r="D167" s="47" t="s">
        <v>29</v>
      </c>
      <c r="E167" s="165"/>
      <c r="F167" s="50">
        <f t="shared" si="43"/>
        <v>0</v>
      </c>
      <c r="G167" s="18"/>
    </row>
    <row r="168" spans="1:12" ht="48" customHeight="1">
      <c r="A168" s="17">
        <f t="shared" si="41"/>
        <v>5.1299999999999972</v>
      </c>
      <c r="B168" s="129" t="s">
        <v>30</v>
      </c>
      <c r="C168" s="48">
        <f>C166</f>
        <v>11.933049999999998</v>
      </c>
      <c r="D168" s="47" t="s">
        <v>16</v>
      </c>
      <c r="E168" s="165"/>
      <c r="F168" s="50">
        <f t="shared" si="43"/>
        <v>0</v>
      </c>
      <c r="G168" s="18"/>
    </row>
    <row r="169" spans="1:12" ht="58.5" customHeight="1">
      <c r="A169" s="17">
        <f t="shared" si="41"/>
        <v>5.139999999999997</v>
      </c>
      <c r="B169" s="130" t="s">
        <v>31</v>
      </c>
      <c r="C169" s="48">
        <v>4</v>
      </c>
      <c r="D169" s="47" t="s">
        <v>19</v>
      </c>
      <c r="E169" s="165"/>
      <c r="F169" s="50">
        <f t="shared" si="43"/>
        <v>0</v>
      </c>
      <c r="G169" s="18"/>
    </row>
    <row r="170" spans="1:12" ht="23.25" customHeight="1">
      <c r="A170" s="17">
        <f t="shared" si="41"/>
        <v>5.1499999999999968</v>
      </c>
      <c r="B170" s="131" t="s">
        <v>32</v>
      </c>
      <c r="C170" s="48">
        <v>2</v>
      </c>
      <c r="D170" s="47" t="s">
        <v>19</v>
      </c>
      <c r="E170" s="165"/>
      <c r="F170" s="50">
        <f t="shared" si="43"/>
        <v>0</v>
      </c>
      <c r="G170" s="18"/>
    </row>
    <row r="171" spans="1:12" ht="33" customHeight="1">
      <c r="A171" s="17">
        <f t="shared" si="41"/>
        <v>5.1599999999999966</v>
      </c>
      <c r="B171" s="131" t="s">
        <v>33</v>
      </c>
      <c r="C171" s="48">
        <v>10</v>
      </c>
      <c r="D171" s="47" t="s">
        <v>16</v>
      </c>
      <c r="E171" s="165"/>
      <c r="F171" s="50">
        <f t="shared" si="43"/>
        <v>0</v>
      </c>
      <c r="G171" s="18"/>
    </row>
    <row r="172" spans="1:12" ht="36.75" customHeight="1">
      <c r="A172" s="17">
        <f t="shared" si="41"/>
        <v>5.1699999999999964</v>
      </c>
      <c r="B172" s="117" t="s">
        <v>34</v>
      </c>
      <c r="C172" s="48">
        <f>C157</f>
        <v>7.9330499999999988</v>
      </c>
      <c r="D172" s="47" t="s">
        <v>16</v>
      </c>
      <c r="E172" s="165"/>
      <c r="F172" s="50">
        <f t="shared" si="43"/>
        <v>0</v>
      </c>
      <c r="G172" s="18"/>
    </row>
    <row r="173" spans="1:12" ht="45.75" customHeight="1">
      <c r="A173" s="17">
        <f t="shared" si="41"/>
        <v>5.1799999999999962</v>
      </c>
      <c r="B173" s="117" t="s">
        <v>35</v>
      </c>
      <c r="C173" s="48">
        <f>C156</f>
        <v>36.215999999999994</v>
      </c>
      <c r="D173" s="47" t="s">
        <v>16</v>
      </c>
      <c r="E173" s="165"/>
      <c r="F173" s="50">
        <f t="shared" si="43"/>
        <v>0</v>
      </c>
      <c r="G173" s="18"/>
    </row>
    <row r="174" spans="1:12" ht="23.25" customHeight="1">
      <c r="A174" s="17">
        <f t="shared" si="41"/>
        <v>5.1899999999999959</v>
      </c>
      <c r="B174" s="124" t="s">
        <v>36</v>
      </c>
      <c r="C174" s="48">
        <v>4</v>
      </c>
      <c r="D174" s="47" t="s">
        <v>19</v>
      </c>
      <c r="E174" s="165"/>
      <c r="F174" s="50">
        <f t="shared" si="43"/>
        <v>0</v>
      </c>
      <c r="G174" s="18"/>
    </row>
    <row r="175" spans="1:12" ht="37.5" customHeight="1">
      <c r="A175" s="17">
        <f t="shared" si="41"/>
        <v>5.1999999999999957</v>
      </c>
      <c r="B175" s="117" t="s">
        <v>37</v>
      </c>
      <c r="C175" s="114">
        <f>C159</f>
        <v>2</v>
      </c>
      <c r="D175" s="115" t="s">
        <v>38</v>
      </c>
      <c r="E175" s="116"/>
      <c r="F175" s="50">
        <f t="shared" si="43"/>
        <v>0</v>
      </c>
      <c r="G175" s="18"/>
    </row>
    <row r="176" spans="1:12" ht="37.5" customHeight="1">
      <c r="A176" s="17">
        <f t="shared" si="41"/>
        <v>5.2099999999999955</v>
      </c>
      <c r="B176" s="117" t="s">
        <v>39</v>
      </c>
      <c r="C176" s="114">
        <f>C164</f>
        <v>7.0500000000000007</v>
      </c>
      <c r="D176" s="115" t="s">
        <v>16</v>
      </c>
      <c r="E176" s="116"/>
      <c r="F176" s="50">
        <f t="shared" si="43"/>
        <v>0</v>
      </c>
      <c r="G176" s="18"/>
    </row>
    <row r="177" spans="1:12" ht="23.25" customHeight="1">
      <c r="A177" s="17">
        <f t="shared" si="41"/>
        <v>5.2199999999999953</v>
      </c>
      <c r="B177" s="124" t="s">
        <v>40</v>
      </c>
      <c r="C177" s="48">
        <v>1</v>
      </c>
      <c r="D177" s="47" t="s">
        <v>19</v>
      </c>
      <c r="E177" s="165"/>
      <c r="F177" s="50">
        <f t="shared" si="43"/>
        <v>0</v>
      </c>
      <c r="G177" s="18"/>
    </row>
    <row r="178" spans="1:12" ht="23.25" customHeight="1">
      <c r="A178" s="17">
        <f t="shared" si="41"/>
        <v>5.2299999999999951</v>
      </c>
      <c r="B178" s="124" t="s">
        <v>41</v>
      </c>
      <c r="C178" s="48">
        <v>1</v>
      </c>
      <c r="D178" s="47" t="s">
        <v>19</v>
      </c>
      <c r="E178" s="165"/>
      <c r="F178" s="50">
        <f t="shared" si="43"/>
        <v>0</v>
      </c>
      <c r="G178" s="18"/>
    </row>
    <row r="179" spans="1:12" ht="32.25" customHeight="1">
      <c r="A179" s="17">
        <f t="shared" si="41"/>
        <v>5.2399999999999949</v>
      </c>
      <c r="B179" s="117" t="s">
        <v>42</v>
      </c>
      <c r="C179" s="114">
        <f>C158</f>
        <v>2</v>
      </c>
      <c r="D179" s="115" t="s">
        <v>38</v>
      </c>
      <c r="E179" s="116"/>
      <c r="F179" s="125">
        <f t="shared" ref="F179" si="44">ROUNDUP(E179*C179,2)</f>
        <v>0</v>
      </c>
      <c r="G179" s="126"/>
    </row>
    <row r="180" spans="1:12" ht="23.25" customHeight="1">
      <c r="A180" s="17">
        <f t="shared" si="41"/>
        <v>5.2499999999999947</v>
      </c>
      <c r="B180" s="124" t="s">
        <v>43</v>
      </c>
      <c r="C180" s="48">
        <v>1</v>
      </c>
      <c r="D180" s="47" t="s">
        <v>19</v>
      </c>
      <c r="E180" s="165"/>
      <c r="F180" s="50">
        <f t="shared" ref="F180" si="45">ROUND(C180*E180,2)</f>
        <v>0</v>
      </c>
      <c r="G180" s="18"/>
    </row>
    <row r="181" spans="1:12" ht="23.25" customHeight="1">
      <c r="A181" s="17">
        <f t="shared" si="41"/>
        <v>5.2599999999999945</v>
      </c>
      <c r="B181" s="117" t="s">
        <v>44</v>
      </c>
      <c r="C181" s="118">
        <v>1</v>
      </c>
      <c r="D181" s="119" t="s">
        <v>38</v>
      </c>
      <c r="E181" s="120"/>
      <c r="F181" s="121">
        <f t="shared" ref="F181" si="46">ROUNDUP(E181*C181,2)</f>
        <v>0</v>
      </c>
      <c r="G181" s="18"/>
    </row>
    <row r="182" spans="1:12" ht="29.25" customHeight="1">
      <c r="A182" s="17">
        <f t="shared" si="41"/>
        <v>5.2699999999999942</v>
      </c>
      <c r="B182" s="130" t="s">
        <v>45</v>
      </c>
      <c r="C182" s="128">
        <v>1</v>
      </c>
      <c r="D182" s="128" t="s">
        <v>19</v>
      </c>
      <c r="E182" s="165"/>
      <c r="F182" s="127">
        <f>ROUND(C182*E182,2)</f>
        <v>0</v>
      </c>
      <c r="G182" s="18"/>
      <c r="K182" s="102"/>
      <c r="L182" s="102"/>
    </row>
    <row r="183" spans="1:12" ht="23.25" customHeight="1">
      <c r="A183" s="17">
        <f t="shared" si="41"/>
        <v>5.279999999999994</v>
      </c>
      <c r="B183" s="124" t="s">
        <v>46</v>
      </c>
      <c r="C183" s="48">
        <v>3</v>
      </c>
      <c r="D183" s="47" t="s">
        <v>19</v>
      </c>
      <c r="E183" s="165"/>
      <c r="F183" s="50">
        <f t="shared" ref="F183" si="47">ROUND(C183*E183,2)</f>
        <v>0</v>
      </c>
      <c r="G183" s="18"/>
    </row>
    <row r="184" spans="1:12" ht="45" customHeight="1">
      <c r="A184" s="17">
        <f t="shared" si="41"/>
        <v>5.2899999999999938</v>
      </c>
      <c r="B184" s="117" t="s">
        <v>47</v>
      </c>
      <c r="C184" s="114">
        <v>1</v>
      </c>
      <c r="D184" s="115" t="s">
        <v>38</v>
      </c>
      <c r="E184" s="116"/>
      <c r="F184" s="125">
        <f t="shared" ref="F184:F185" si="48">ROUNDUP(E184*C184,2)</f>
        <v>0</v>
      </c>
      <c r="G184" s="18"/>
    </row>
    <row r="185" spans="1:12" ht="72.75" customHeight="1">
      <c r="A185" s="17">
        <f t="shared" si="41"/>
        <v>5.2999999999999936</v>
      </c>
      <c r="B185" s="117" t="s">
        <v>48</v>
      </c>
      <c r="C185" s="114">
        <v>1</v>
      </c>
      <c r="D185" s="115" t="s">
        <v>38</v>
      </c>
      <c r="E185" s="116"/>
      <c r="F185" s="125">
        <f t="shared" si="48"/>
        <v>0</v>
      </c>
      <c r="G185" s="18"/>
    </row>
    <row r="186" spans="1:12" ht="23.25" customHeight="1">
      <c r="A186" s="17">
        <f t="shared" si="41"/>
        <v>5.3099999999999934</v>
      </c>
      <c r="B186" s="124" t="s">
        <v>49</v>
      </c>
      <c r="C186" s="48">
        <v>1</v>
      </c>
      <c r="D186" s="47" t="s">
        <v>29</v>
      </c>
      <c r="E186" s="165"/>
      <c r="F186" s="50">
        <f t="shared" ref="F186" si="49">ROUND(C186*E186,2)</f>
        <v>0</v>
      </c>
      <c r="G186" s="18"/>
    </row>
    <row r="187" spans="1:12" ht="21" customHeight="1">
      <c r="A187" s="54"/>
      <c r="B187" s="55" t="s">
        <v>50</v>
      </c>
      <c r="C187" s="56"/>
      <c r="D187" s="57"/>
      <c r="E187" s="58"/>
      <c r="F187" s="58"/>
      <c r="G187" s="59">
        <f>SUM(F156:F186)</f>
        <v>0</v>
      </c>
    </row>
    <row r="188" spans="1:12" s="31" customFormat="1" ht="21" customHeight="1">
      <c r="A188" s="132"/>
      <c r="B188" s="133"/>
      <c r="C188" s="134"/>
      <c r="D188" s="135"/>
      <c r="E188" s="136"/>
      <c r="F188" s="136"/>
      <c r="G188" s="137"/>
    </row>
    <row r="189" spans="1:12" ht="21" customHeight="1">
      <c r="A189" s="22">
        <v>6</v>
      </c>
      <c r="B189" s="23" t="s">
        <v>58</v>
      </c>
      <c r="C189" s="33"/>
      <c r="D189" s="34"/>
      <c r="E189" s="35"/>
      <c r="F189" s="35"/>
      <c r="G189" s="36"/>
      <c r="K189" s="102"/>
      <c r="L189" s="102"/>
    </row>
    <row r="190" spans="1:12" ht="21" customHeight="1">
      <c r="A190" s="17">
        <f>A189+0.01</f>
        <v>6.01</v>
      </c>
      <c r="B190" s="122" t="s">
        <v>15</v>
      </c>
      <c r="C190" s="28">
        <f>(2.5+2.1)*2*3.5*1.2</f>
        <v>38.639999999999993</v>
      </c>
      <c r="D190" s="27" t="s">
        <v>16</v>
      </c>
      <c r="E190" s="165"/>
      <c r="F190" s="178">
        <f t="shared" ref="F190:F194" si="50">ROUND(C190*E190,2)</f>
        <v>0</v>
      </c>
      <c r="G190" s="49"/>
      <c r="K190" s="102"/>
      <c r="L190" s="102"/>
    </row>
    <row r="191" spans="1:12" ht="21" customHeight="1">
      <c r="A191" s="17">
        <f t="shared" ref="A191:A217" si="51">A190+0.01</f>
        <v>6.02</v>
      </c>
      <c r="B191" s="122" t="s">
        <v>17</v>
      </c>
      <c r="C191" s="28">
        <f>2.5*2.1*1.2</f>
        <v>6.3</v>
      </c>
      <c r="D191" s="27" t="s">
        <v>16</v>
      </c>
      <c r="E191" s="165"/>
      <c r="F191" s="178">
        <f t="shared" si="50"/>
        <v>0</v>
      </c>
      <c r="G191" s="49"/>
      <c r="K191" s="102"/>
      <c r="L191" s="102"/>
    </row>
    <row r="192" spans="1:12" ht="21" customHeight="1">
      <c r="A192" s="17">
        <f t="shared" si="51"/>
        <v>6.0299999999999994</v>
      </c>
      <c r="B192" s="122" t="s">
        <v>18</v>
      </c>
      <c r="C192" s="28">
        <v>1</v>
      </c>
      <c r="D192" s="27" t="s">
        <v>19</v>
      </c>
      <c r="E192" s="165"/>
      <c r="F192" s="18">
        <f t="shared" si="50"/>
        <v>0</v>
      </c>
      <c r="G192" s="49"/>
      <c r="K192" s="102"/>
      <c r="L192" s="102"/>
    </row>
    <row r="193" spans="1:12" ht="21" customHeight="1">
      <c r="A193" s="17">
        <f t="shared" si="51"/>
        <v>6.0399999999999991</v>
      </c>
      <c r="B193" s="122" t="s">
        <v>20</v>
      </c>
      <c r="C193" s="28">
        <v>1</v>
      </c>
      <c r="D193" s="39" t="s">
        <v>19</v>
      </c>
      <c r="E193" s="165"/>
      <c r="F193" s="18">
        <f t="shared" si="50"/>
        <v>0</v>
      </c>
      <c r="G193" s="49"/>
      <c r="K193" s="102"/>
      <c r="L193" s="102"/>
    </row>
    <row r="194" spans="1:12" s="45" customFormat="1" ht="21" customHeight="1">
      <c r="A194" s="17">
        <f t="shared" si="51"/>
        <v>6.0499999999999989</v>
      </c>
      <c r="B194" s="122" t="s">
        <v>21</v>
      </c>
      <c r="C194" s="179">
        <v>1</v>
      </c>
      <c r="D194" s="39" t="s">
        <v>19</v>
      </c>
      <c r="E194" s="165"/>
      <c r="F194" s="178">
        <f t="shared" si="50"/>
        <v>0</v>
      </c>
      <c r="G194" s="178"/>
      <c r="H194" s="7"/>
      <c r="I194" s="7"/>
      <c r="J194" s="7"/>
      <c r="K194" s="102"/>
      <c r="L194" s="102"/>
    </row>
    <row r="195" spans="1:12" s="45" customFormat="1" ht="21" customHeight="1">
      <c r="A195" s="17">
        <f t="shared" si="51"/>
        <v>6.0599999999999987</v>
      </c>
      <c r="B195" s="122" t="s">
        <v>22</v>
      </c>
      <c r="C195" s="28">
        <v>1</v>
      </c>
      <c r="D195" s="39" t="s">
        <v>19</v>
      </c>
      <c r="E195" s="165"/>
      <c r="F195" s="18">
        <f>ROUND(C195*E195,2)</f>
        <v>0</v>
      </c>
      <c r="G195" s="178"/>
      <c r="H195" s="7"/>
      <c r="I195" s="7"/>
      <c r="J195" s="7"/>
      <c r="K195" s="102"/>
      <c r="L195" s="102"/>
    </row>
    <row r="196" spans="1:12" s="45" customFormat="1" ht="21" customHeight="1">
      <c r="A196" s="17">
        <f t="shared" si="51"/>
        <v>6.0699999999999985</v>
      </c>
      <c r="B196" s="123" t="s">
        <v>23</v>
      </c>
      <c r="C196" s="48">
        <v>1</v>
      </c>
      <c r="D196" s="39" t="s">
        <v>19</v>
      </c>
      <c r="E196" s="165"/>
      <c r="F196" s="178">
        <f t="shared" ref="F196" si="52">ROUND(C196*E196,2)</f>
        <v>0</v>
      </c>
      <c r="G196" s="178"/>
      <c r="H196" s="7"/>
      <c r="I196" s="7"/>
      <c r="J196" s="7"/>
      <c r="K196" s="102"/>
      <c r="L196" s="102"/>
    </row>
    <row r="197" spans="1:12" ht="29.25" customHeight="1">
      <c r="A197" s="17">
        <f t="shared" si="51"/>
        <v>6.0799999999999983</v>
      </c>
      <c r="B197" s="124" t="s">
        <v>24</v>
      </c>
      <c r="C197" s="28">
        <v>1</v>
      </c>
      <c r="D197" s="39" t="s">
        <v>19</v>
      </c>
      <c r="E197" s="165"/>
      <c r="F197" s="18">
        <f>ROUND(C197*E197,2)</f>
        <v>0</v>
      </c>
      <c r="G197" s="18"/>
      <c r="K197" s="102"/>
      <c r="L197" s="102"/>
    </row>
    <row r="198" spans="1:12" ht="23.25" customHeight="1">
      <c r="A198" s="17">
        <f t="shared" si="51"/>
        <v>6.0899999999999981</v>
      </c>
      <c r="B198" s="124" t="s">
        <v>26</v>
      </c>
      <c r="C198" s="48">
        <v>1</v>
      </c>
      <c r="D198" s="47" t="s">
        <v>19</v>
      </c>
      <c r="E198" s="165"/>
      <c r="F198" s="50">
        <f t="shared" ref="F198:F209" si="53">ROUND(C198*E198,2)</f>
        <v>0</v>
      </c>
      <c r="G198" s="18"/>
    </row>
    <row r="199" spans="1:12" ht="23.25" customHeight="1">
      <c r="A199" s="17">
        <f t="shared" si="51"/>
        <v>6.0999999999999979</v>
      </c>
      <c r="B199" s="124" t="s">
        <v>27</v>
      </c>
      <c r="C199" s="48">
        <f>C191+2</f>
        <v>8.3000000000000007</v>
      </c>
      <c r="D199" s="47" t="s">
        <v>16</v>
      </c>
      <c r="E199" s="165"/>
      <c r="F199" s="50">
        <f t="shared" si="53"/>
        <v>0</v>
      </c>
      <c r="G199" s="18"/>
    </row>
    <row r="200" spans="1:12" ht="42" customHeight="1">
      <c r="A200" s="17">
        <f t="shared" si="51"/>
        <v>6.1099999999999977</v>
      </c>
      <c r="B200" s="129" t="s">
        <v>28</v>
      </c>
      <c r="C200" s="48">
        <v>1</v>
      </c>
      <c r="D200" s="47" t="s">
        <v>29</v>
      </c>
      <c r="E200" s="165"/>
      <c r="F200" s="50">
        <f t="shared" si="53"/>
        <v>0</v>
      </c>
      <c r="G200" s="18"/>
    </row>
    <row r="201" spans="1:12" ht="48" customHeight="1">
      <c r="A201" s="17">
        <f t="shared" si="51"/>
        <v>6.1199999999999974</v>
      </c>
      <c r="B201" s="129" t="s">
        <v>30</v>
      </c>
      <c r="C201" s="48">
        <f>C199</f>
        <v>8.3000000000000007</v>
      </c>
      <c r="D201" s="47" t="s">
        <v>16</v>
      </c>
      <c r="E201" s="165"/>
      <c r="F201" s="50">
        <f t="shared" si="53"/>
        <v>0</v>
      </c>
      <c r="G201" s="18"/>
    </row>
    <row r="202" spans="1:12" ht="58.5" customHeight="1">
      <c r="A202" s="17">
        <f t="shared" si="51"/>
        <v>6.1299999999999972</v>
      </c>
      <c r="B202" s="130" t="s">
        <v>31</v>
      </c>
      <c r="C202" s="48">
        <v>4</v>
      </c>
      <c r="D202" s="47" t="s">
        <v>19</v>
      </c>
      <c r="E202" s="165"/>
      <c r="F202" s="50">
        <f t="shared" si="53"/>
        <v>0</v>
      </c>
      <c r="G202" s="18"/>
    </row>
    <row r="203" spans="1:12" ht="23.25" customHeight="1">
      <c r="A203" s="17">
        <f t="shared" si="51"/>
        <v>6.139999999999997</v>
      </c>
      <c r="B203" s="131" t="s">
        <v>32</v>
      </c>
      <c r="C203" s="48">
        <v>1</v>
      </c>
      <c r="D203" s="47" t="s">
        <v>19</v>
      </c>
      <c r="E203" s="165"/>
      <c r="F203" s="50">
        <f t="shared" si="53"/>
        <v>0</v>
      </c>
      <c r="G203" s="18"/>
    </row>
    <row r="204" spans="1:12" ht="33" customHeight="1">
      <c r="A204" s="17">
        <f t="shared" si="51"/>
        <v>6.1499999999999968</v>
      </c>
      <c r="B204" s="131" t="s">
        <v>33</v>
      </c>
      <c r="C204" s="48">
        <v>6</v>
      </c>
      <c r="D204" s="47" t="s">
        <v>16</v>
      </c>
      <c r="E204" s="165"/>
      <c r="F204" s="50">
        <f t="shared" si="53"/>
        <v>0</v>
      </c>
      <c r="G204" s="18"/>
    </row>
    <row r="205" spans="1:12" ht="36.75" customHeight="1">
      <c r="A205" s="17">
        <f t="shared" si="51"/>
        <v>6.1599999999999966</v>
      </c>
      <c r="B205" s="117" t="s">
        <v>34</v>
      </c>
      <c r="C205" s="48">
        <f>C191</f>
        <v>6.3</v>
      </c>
      <c r="D205" s="47" t="s">
        <v>16</v>
      </c>
      <c r="E205" s="165"/>
      <c r="F205" s="50">
        <f t="shared" si="53"/>
        <v>0</v>
      </c>
      <c r="G205" s="18"/>
    </row>
    <row r="206" spans="1:12" ht="45.75" customHeight="1">
      <c r="A206" s="17">
        <f t="shared" si="51"/>
        <v>6.1699999999999964</v>
      </c>
      <c r="B206" s="117" t="s">
        <v>35</v>
      </c>
      <c r="C206" s="48">
        <f>C190</f>
        <v>38.639999999999993</v>
      </c>
      <c r="D206" s="47" t="s">
        <v>16</v>
      </c>
      <c r="E206" s="165"/>
      <c r="F206" s="50">
        <f t="shared" si="53"/>
        <v>0</v>
      </c>
      <c r="G206" s="18"/>
    </row>
    <row r="207" spans="1:12" ht="37.5" customHeight="1">
      <c r="A207" s="17">
        <f t="shared" si="51"/>
        <v>6.1799999999999962</v>
      </c>
      <c r="B207" s="117" t="s">
        <v>37</v>
      </c>
      <c r="C207" s="114">
        <f>C193</f>
        <v>1</v>
      </c>
      <c r="D207" s="115" t="s">
        <v>38</v>
      </c>
      <c r="E207" s="116"/>
      <c r="F207" s="50">
        <f t="shared" si="53"/>
        <v>0</v>
      </c>
      <c r="G207" s="18"/>
    </row>
    <row r="208" spans="1:12" ht="23.25" customHeight="1">
      <c r="A208" s="17">
        <f t="shared" si="51"/>
        <v>6.1899999999999959</v>
      </c>
      <c r="B208" s="124" t="s">
        <v>40</v>
      </c>
      <c r="C208" s="48">
        <v>1</v>
      </c>
      <c r="D208" s="47" t="s">
        <v>19</v>
      </c>
      <c r="E208" s="165"/>
      <c r="F208" s="50">
        <f t="shared" si="53"/>
        <v>0</v>
      </c>
      <c r="G208" s="18"/>
    </row>
    <row r="209" spans="1:12" ht="23.25" customHeight="1">
      <c r="A209" s="17">
        <f t="shared" si="51"/>
        <v>6.1999999999999957</v>
      </c>
      <c r="B209" s="124" t="s">
        <v>41</v>
      </c>
      <c r="C209" s="48">
        <v>1</v>
      </c>
      <c r="D209" s="47" t="s">
        <v>19</v>
      </c>
      <c r="E209" s="165"/>
      <c r="F209" s="50">
        <f t="shared" si="53"/>
        <v>0</v>
      </c>
      <c r="G209" s="18"/>
    </row>
    <row r="210" spans="1:12" ht="32.25" customHeight="1">
      <c r="A210" s="17">
        <f t="shared" si="51"/>
        <v>6.2099999999999955</v>
      </c>
      <c r="B210" s="117" t="s">
        <v>42</v>
      </c>
      <c r="C210" s="114">
        <f>C192</f>
        <v>1</v>
      </c>
      <c r="D210" s="115" t="s">
        <v>38</v>
      </c>
      <c r="E210" s="116"/>
      <c r="F210" s="125">
        <f t="shared" ref="F210" si="54">ROUNDUP(E210*C210,2)</f>
        <v>0</v>
      </c>
      <c r="G210" s="126"/>
    </row>
    <row r="211" spans="1:12" ht="23.25" customHeight="1">
      <c r="A211" s="17">
        <f t="shared" si="51"/>
        <v>6.2199999999999953</v>
      </c>
      <c r="B211" s="124" t="s">
        <v>43</v>
      </c>
      <c r="C211" s="48">
        <v>1</v>
      </c>
      <c r="D211" s="47" t="s">
        <v>19</v>
      </c>
      <c r="E211" s="165"/>
      <c r="F211" s="50">
        <f t="shared" ref="F211" si="55">ROUND(C211*E211,2)</f>
        <v>0</v>
      </c>
      <c r="G211" s="18"/>
    </row>
    <row r="212" spans="1:12" ht="23.25" customHeight="1">
      <c r="A212" s="17">
        <f t="shared" si="51"/>
        <v>6.2299999999999951</v>
      </c>
      <c r="B212" s="117" t="s">
        <v>44</v>
      </c>
      <c r="C212" s="118">
        <v>1</v>
      </c>
      <c r="D212" s="119" t="s">
        <v>38</v>
      </c>
      <c r="E212" s="120"/>
      <c r="F212" s="121">
        <f t="shared" ref="F212" si="56">ROUNDUP(E212*C212,2)</f>
        <v>0</v>
      </c>
      <c r="G212" s="18"/>
    </row>
    <row r="213" spans="1:12" ht="29.25" customHeight="1">
      <c r="A213" s="17">
        <f t="shared" si="51"/>
        <v>6.2399999999999949</v>
      </c>
      <c r="B213" s="130" t="s">
        <v>52</v>
      </c>
      <c r="C213" s="128">
        <v>1</v>
      </c>
      <c r="D213" s="128" t="s">
        <v>19</v>
      </c>
      <c r="E213" s="165"/>
      <c r="F213" s="127">
        <f>ROUND(C213*E213,2)</f>
        <v>0</v>
      </c>
      <c r="G213" s="18"/>
      <c r="K213" s="102"/>
      <c r="L213" s="102"/>
    </row>
    <row r="214" spans="1:12" ht="23.25" customHeight="1">
      <c r="A214" s="17">
        <f t="shared" si="51"/>
        <v>6.2499999999999947</v>
      </c>
      <c r="B214" s="124" t="s">
        <v>46</v>
      </c>
      <c r="C214" s="48">
        <v>1</v>
      </c>
      <c r="D214" s="47" t="s">
        <v>19</v>
      </c>
      <c r="E214" s="165"/>
      <c r="F214" s="50">
        <f t="shared" ref="F214" si="57">ROUND(C214*E214,2)</f>
        <v>0</v>
      </c>
      <c r="G214" s="18"/>
    </row>
    <row r="215" spans="1:12" ht="45" customHeight="1">
      <c r="A215" s="17">
        <f t="shared" si="51"/>
        <v>6.2599999999999945</v>
      </c>
      <c r="B215" s="117" t="s">
        <v>53</v>
      </c>
      <c r="C215" s="114">
        <v>1</v>
      </c>
      <c r="D215" s="115" t="s">
        <v>38</v>
      </c>
      <c r="E215" s="116"/>
      <c r="F215" s="125">
        <f t="shared" ref="F215:F216" si="58">ROUNDUP(E215*C215,2)</f>
        <v>0</v>
      </c>
      <c r="G215" s="18"/>
    </row>
    <row r="216" spans="1:12" ht="72.75" customHeight="1">
      <c r="A216" s="17">
        <f t="shared" si="51"/>
        <v>6.2699999999999942</v>
      </c>
      <c r="B216" s="117" t="s">
        <v>48</v>
      </c>
      <c r="C216" s="114">
        <v>1</v>
      </c>
      <c r="D216" s="115" t="s">
        <v>38</v>
      </c>
      <c r="E216" s="116"/>
      <c r="F216" s="125">
        <f t="shared" si="58"/>
        <v>0</v>
      </c>
      <c r="G216" s="18"/>
    </row>
    <row r="217" spans="1:12" ht="23.25" customHeight="1">
      <c r="A217" s="17">
        <f t="shared" si="51"/>
        <v>6.279999999999994</v>
      </c>
      <c r="B217" s="124" t="s">
        <v>49</v>
      </c>
      <c r="C217" s="48">
        <v>1</v>
      </c>
      <c r="D217" s="47" t="s">
        <v>29</v>
      </c>
      <c r="E217" s="165"/>
      <c r="F217" s="50">
        <f t="shared" ref="F217" si="59">ROUND(C217*E217,2)</f>
        <v>0</v>
      </c>
      <c r="G217" s="18"/>
    </row>
    <row r="218" spans="1:12" ht="21" customHeight="1">
      <c r="A218" s="54"/>
      <c r="B218" s="55" t="s">
        <v>50</v>
      </c>
      <c r="C218" s="56"/>
      <c r="D218" s="57"/>
      <c r="E218" s="58"/>
      <c r="F218" s="58"/>
      <c r="G218" s="59">
        <f>SUM(F190:F217)</f>
        <v>0</v>
      </c>
    </row>
    <row r="219" spans="1:12" s="31" customFormat="1" ht="21" customHeight="1">
      <c r="A219" s="132"/>
      <c r="B219" s="133"/>
      <c r="C219" s="134"/>
      <c r="D219" s="135"/>
      <c r="E219" s="136"/>
      <c r="F219" s="136"/>
      <c r="G219" s="137"/>
    </row>
    <row r="220" spans="1:12" s="31" customFormat="1" ht="21" customHeight="1">
      <c r="A220" s="132"/>
      <c r="B220" s="133"/>
      <c r="C220" s="134"/>
      <c r="D220" s="135"/>
      <c r="E220" s="136"/>
      <c r="F220" s="136"/>
      <c r="G220" s="137"/>
    </row>
    <row r="221" spans="1:12" ht="21" customHeight="1">
      <c r="A221" s="22">
        <v>7</v>
      </c>
      <c r="B221" s="23" t="s">
        <v>59</v>
      </c>
      <c r="C221" s="33"/>
      <c r="D221" s="34"/>
      <c r="E221" s="35"/>
      <c r="F221" s="35"/>
      <c r="G221" s="36"/>
      <c r="K221" s="102"/>
      <c r="L221" s="102"/>
    </row>
    <row r="222" spans="1:12" ht="21" customHeight="1">
      <c r="A222" s="17">
        <f>A221+0.01</f>
        <v>7.01</v>
      </c>
      <c r="B222" s="122" t="s">
        <v>15</v>
      </c>
      <c r="C222" s="28">
        <f>(2.5+2.53)*3*2*1.2</f>
        <v>36.215999999999994</v>
      </c>
      <c r="D222" s="27" t="s">
        <v>16</v>
      </c>
      <c r="E222" s="165"/>
      <c r="F222" s="178">
        <f t="shared" ref="F222:F226" si="60">ROUND(C222*E222,2)</f>
        <v>0</v>
      </c>
      <c r="G222" s="49"/>
      <c r="K222" s="102"/>
      <c r="L222" s="102"/>
    </row>
    <row r="223" spans="1:12" ht="21" customHeight="1">
      <c r="A223" s="17">
        <f t="shared" ref="A223:A252" si="61">A222+0.01</f>
        <v>7.02</v>
      </c>
      <c r="B223" s="122" t="s">
        <v>17</v>
      </c>
      <c r="C223" s="28">
        <f>2.55*2.55*1.22</f>
        <v>7.9330499999999988</v>
      </c>
      <c r="D223" s="27" t="s">
        <v>16</v>
      </c>
      <c r="E223" s="165"/>
      <c r="F223" s="178">
        <f t="shared" si="60"/>
        <v>0</v>
      </c>
      <c r="G223" s="49"/>
      <c r="K223" s="102"/>
      <c r="L223" s="102"/>
    </row>
    <row r="224" spans="1:12" ht="21" customHeight="1">
      <c r="A224" s="17">
        <f t="shared" si="61"/>
        <v>7.0299999999999994</v>
      </c>
      <c r="B224" s="122" t="s">
        <v>18</v>
      </c>
      <c r="C224" s="28">
        <v>2</v>
      </c>
      <c r="D224" s="27" t="s">
        <v>19</v>
      </c>
      <c r="E224" s="165"/>
      <c r="F224" s="18">
        <f t="shared" si="60"/>
        <v>0</v>
      </c>
      <c r="G224" s="49"/>
      <c r="K224" s="102"/>
      <c r="L224" s="102"/>
    </row>
    <row r="225" spans="1:12" ht="21" customHeight="1">
      <c r="A225" s="17">
        <f t="shared" si="61"/>
        <v>7.0399999999999991</v>
      </c>
      <c r="B225" s="122" t="s">
        <v>20</v>
      </c>
      <c r="C225" s="28">
        <v>2</v>
      </c>
      <c r="D225" s="39" t="s">
        <v>19</v>
      </c>
      <c r="E225" s="165"/>
      <c r="F225" s="18">
        <f t="shared" si="60"/>
        <v>0</v>
      </c>
      <c r="G225" s="49"/>
      <c r="K225" s="102"/>
      <c r="L225" s="102"/>
    </row>
    <row r="226" spans="1:12" s="45" customFormat="1" ht="21" customHeight="1">
      <c r="A226" s="17">
        <f t="shared" si="61"/>
        <v>7.0499999999999989</v>
      </c>
      <c r="B226" s="122" t="s">
        <v>21</v>
      </c>
      <c r="C226" s="179">
        <v>1</v>
      </c>
      <c r="D226" s="39" t="s">
        <v>19</v>
      </c>
      <c r="E226" s="165"/>
      <c r="F226" s="178">
        <f t="shared" si="60"/>
        <v>0</v>
      </c>
      <c r="G226" s="178"/>
      <c r="H226" s="7"/>
      <c r="I226" s="7"/>
      <c r="J226" s="7"/>
      <c r="K226" s="102"/>
      <c r="L226" s="102"/>
    </row>
    <row r="227" spans="1:12" s="45" customFormat="1" ht="21" customHeight="1">
      <c r="A227" s="17">
        <f t="shared" si="61"/>
        <v>7.0599999999999987</v>
      </c>
      <c r="B227" s="122" t="s">
        <v>22</v>
      </c>
      <c r="C227" s="28">
        <v>1</v>
      </c>
      <c r="D227" s="39" t="s">
        <v>19</v>
      </c>
      <c r="E227" s="165"/>
      <c r="F227" s="18">
        <f>ROUND(C227*E227,2)</f>
        <v>0</v>
      </c>
      <c r="G227" s="178"/>
      <c r="H227" s="7"/>
      <c r="I227" s="7"/>
      <c r="J227" s="7"/>
      <c r="K227" s="102"/>
      <c r="L227" s="102"/>
    </row>
    <row r="228" spans="1:12" s="45" customFormat="1" ht="21" customHeight="1">
      <c r="A228" s="17">
        <f t="shared" si="61"/>
        <v>7.0699999999999985</v>
      </c>
      <c r="B228" s="123" t="s">
        <v>23</v>
      </c>
      <c r="C228" s="48">
        <v>1</v>
      </c>
      <c r="D228" s="39" t="s">
        <v>19</v>
      </c>
      <c r="E228" s="165"/>
      <c r="F228" s="178">
        <f t="shared" ref="F228" si="62">ROUND(C228*E228,2)</f>
        <v>0</v>
      </c>
      <c r="G228" s="178"/>
      <c r="H228" s="7"/>
      <c r="I228" s="7"/>
      <c r="J228" s="7"/>
      <c r="K228" s="102"/>
      <c r="L228" s="102"/>
    </row>
    <row r="229" spans="1:12" ht="29.25" customHeight="1">
      <c r="A229" s="17">
        <f t="shared" si="61"/>
        <v>7.0799999999999983</v>
      </c>
      <c r="B229" s="124" t="s">
        <v>24</v>
      </c>
      <c r="C229" s="28">
        <v>1</v>
      </c>
      <c r="D229" s="39" t="s">
        <v>19</v>
      </c>
      <c r="E229" s="165"/>
      <c r="F229" s="18">
        <f>ROUND(C229*E229,2)</f>
        <v>0</v>
      </c>
      <c r="G229" s="18"/>
      <c r="K229" s="102"/>
      <c r="L229" s="102"/>
    </row>
    <row r="230" spans="1:12" ht="23.25" customHeight="1">
      <c r="A230" s="17">
        <f t="shared" si="61"/>
        <v>7.0899999999999981</v>
      </c>
      <c r="B230" s="124" t="s">
        <v>25</v>
      </c>
      <c r="C230" s="48">
        <f>2.35*3</f>
        <v>7.0500000000000007</v>
      </c>
      <c r="D230" s="47" t="s">
        <v>16</v>
      </c>
      <c r="E230" s="165"/>
      <c r="F230" s="50">
        <f t="shared" ref="F230:F244" si="63">ROUND(C230*E230,2)</f>
        <v>0</v>
      </c>
      <c r="G230" s="18"/>
    </row>
    <row r="231" spans="1:12" ht="23.25" customHeight="1">
      <c r="A231" s="17">
        <f t="shared" si="61"/>
        <v>7.0999999999999979</v>
      </c>
      <c r="B231" s="124" t="s">
        <v>26</v>
      </c>
      <c r="C231" s="48">
        <v>1</v>
      </c>
      <c r="D231" s="47" t="s">
        <v>19</v>
      </c>
      <c r="E231" s="165"/>
      <c r="F231" s="50">
        <f t="shared" si="63"/>
        <v>0</v>
      </c>
      <c r="G231" s="18"/>
    </row>
    <row r="232" spans="1:12" ht="23.25" customHeight="1">
      <c r="A232" s="17">
        <f t="shared" si="61"/>
        <v>7.1099999999999977</v>
      </c>
      <c r="B232" s="124" t="s">
        <v>27</v>
      </c>
      <c r="C232" s="48">
        <f>C223+4</f>
        <v>11.933049999999998</v>
      </c>
      <c r="D232" s="47" t="s">
        <v>16</v>
      </c>
      <c r="E232" s="165"/>
      <c r="F232" s="50">
        <f t="shared" si="63"/>
        <v>0</v>
      </c>
      <c r="G232" s="18"/>
    </row>
    <row r="233" spans="1:12" ht="42" customHeight="1">
      <c r="A233" s="17">
        <f t="shared" si="61"/>
        <v>7.1199999999999974</v>
      </c>
      <c r="B233" s="129" t="s">
        <v>28</v>
      </c>
      <c r="C233" s="48">
        <v>1</v>
      </c>
      <c r="D233" s="47" t="s">
        <v>29</v>
      </c>
      <c r="E233" s="165"/>
      <c r="F233" s="50">
        <f t="shared" si="63"/>
        <v>0</v>
      </c>
      <c r="G233" s="18"/>
    </row>
    <row r="234" spans="1:12" ht="48" customHeight="1">
      <c r="A234" s="17">
        <f t="shared" si="61"/>
        <v>7.1299999999999972</v>
      </c>
      <c r="B234" s="129" t="s">
        <v>30</v>
      </c>
      <c r="C234" s="48">
        <f>C232</f>
        <v>11.933049999999998</v>
      </c>
      <c r="D234" s="47" t="s">
        <v>16</v>
      </c>
      <c r="E234" s="165"/>
      <c r="F234" s="50">
        <f t="shared" si="63"/>
        <v>0</v>
      </c>
      <c r="G234" s="18"/>
    </row>
    <row r="235" spans="1:12" ht="58.5" customHeight="1">
      <c r="A235" s="17">
        <f t="shared" si="61"/>
        <v>7.139999999999997</v>
      </c>
      <c r="B235" s="130" t="s">
        <v>31</v>
      </c>
      <c r="C235" s="48">
        <v>4</v>
      </c>
      <c r="D235" s="47" t="s">
        <v>19</v>
      </c>
      <c r="E235" s="165"/>
      <c r="F235" s="50">
        <f t="shared" si="63"/>
        <v>0</v>
      </c>
      <c r="G235" s="18"/>
    </row>
    <row r="236" spans="1:12" ht="23.25" customHeight="1">
      <c r="A236" s="17">
        <f t="shared" si="61"/>
        <v>7.1499999999999968</v>
      </c>
      <c r="B236" s="131" t="s">
        <v>32</v>
      </c>
      <c r="C236" s="48">
        <v>2</v>
      </c>
      <c r="D236" s="47" t="s">
        <v>19</v>
      </c>
      <c r="E236" s="165"/>
      <c r="F236" s="50">
        <f t="shared" si="63"/>
        <v>0</v>
      </c>
      <c r="G236" s="18"/>
    </row>
    <row r="237" spans="1:12" ht="33" customHeight="1">
      <c r="A237" s="17">
        <f t="shared" si="61"/>
        <v>7.1599999999999966</v>
      </c>
      <c r="B237" s="131" t="s">
        <v>33</v>
      </c>
      <c r="C237" s="48">
        <v>10</v>
      </c>
      <c r="D237" s="47" t="s">
        <v>16</v>
      </c>
      <c r="E237" s="165"/>
      <c r="F237" s="50">
        <f t="shared" si="63"/>
        <v>0</v>
      </c>
      <c r="G237" s="18"/>
    </row>
    <row r="238" spans="1:12" ht="36.75" customHeight="1">
      <c r="A238" s="17">
        <f t="shared" si="61"/>
        <v>7.1699999999999964</v>
      </c>
      <c r="B238" s="117" t="s">
        <v>34</v>
      </c>
      <c r="C238" s="48">
        <f>C223</f>
        <v>7.9330499999999988</v>
      </c>
      <c r="D238" s="47" t="s">
        <v>16</v>
      </c>
      <c r="E238" s="165"/>
      <c r="F238" s="50">
        <f t="shared" si="63"/>
        <v>0</v>
      </c>
      <c r="G238" s="18"/>
    </row>
    <row r="239" spans="1:12" ht="45.75" customHeight="1">
      <c r="A239" s="17">
        <f t="shared" si="61"/>
        <v>7.1799999999999962</v>
      </c>
      <c r="B239" s="117" t="s">
        <v>35</v>
      </c>
      <c r="C239" s="48">
        <f>C222</f>
        <v>36.215999999999994</v>
      </c>
      <c r="D239" s="47" t="s">
        <v>16</v>
      </c>
      <c r="E239" s="165"/>
      <c r="F239" s="50">
        <f t="shared" si="63"/>
        <v>0</v>
      </c>
      <c r="G239" s="18"/>
    </row>
    <row r="240" spans="1:12" ht="23.25" customHeight="1">
      <c r="A240" s="17">
        <f t="shared" si="61"/>
        <v>7.1899999999999959</v>
      </c>
      <c r="B240" s="124" t="s">
        <v>36</v>
      </c>
      <c r="C240" s="48">
        <v>4</v>
      </c>
      <c r="D240" s="47" t="s">
        <v>19</v>
      </c>
      <c r="E240" s="165"/>
      <c r="F240" s="50">
        <f t="shared" si="63"/>
        <v>0</v>
      </c>
      <c r="G240" s="18"/>
    </row>
    <row r="241" spans="1:12" ht="37.5" customHeight="1">
      <c r="A241" s="17">
        <f t="shared" si="61"/>
        <v>7.1999999999999957</v>
      </c>
      <c r="B241" s="117" t="s">
        <v>37</v>
      </c>
      <c r="C241" s="114">
        <f>C225</f>
        <v>2</v>
      </c>
      <c r="D241" s="115" t="s">
        <v>38</v>
      </c>
      <c r="E241" s="116"/>
      <c r="F241" s="50">
        <f t="shared" si="63"/>
        <v>0</v>
      </c>
      <c r="G241" s="18"/>
    </row>
    <row r="242" spans="1:12" ht="37.5" customHeight="1">
      <c r="A242" s="17">
        <f t="shared" si="61"/>
        <v>7.2099999999999955</v>
      </c>
      <c r="B242" s="117" t="s">
        <v>39</v>
      </c>
      <c r="C242" s="114">
        <f>C230</f>
        <v>7.0500000000000007</v>
      </c>
      <c r="D242" s="115" t="s">
        <v>16</v>
      </c>
      <c r="E242" s="116"/>
      <c r="F242" s="50">
        <f t="shared" si="63"/>
        <v>0</v>
      </c>
      <c r="G242" s="18"/>
    </row>
    <row r="243" spans="1:12" ht="23.25" customHeight="1">
      <c r="A243" s="17">
        <f t="shared" si="61"/>
        <v>7.2199999999999953</v>
      </c>
      <c r="B243" s="124" t="s">
        <v>40</v>
      </c>
      <c r="C243" s="48">
        <v>1</v>
      </c>
      <c r="D243" s="47" t="s">
        <v>19</v>
      </c>
      <c r="E243" s="165"/>
      <c r="F243" s="50">
        <f t="shared" si="63"/>
        <v>0</v>
      </c>
      <c r="G243" s="18"/>
    </row>
    <row r="244" spans="1:12" ht="23.25" customHeight="1">
      <c r="A244" s="17">
        <f t="shared" si="61"/>
        <v>7.2299999999999951</v>
      </c>
      <c r="B244" s="124" t="s">
        <v>41</v>
      </c>
      <c r="C244" s="48">
        <v>1</v>
      </c>
      <c r="D244" s="47" t="s">
        <v>19</v>
      </c>
      <c r="E244" s="165"/>
      <c r="F244" s="50">
        <f t="shared" si="63"/>
        <v>0</v>
      </c>
      <c r="G244" s="18"/>
    </row>
    <row r="245" spans="1:12" ht="32.25" customHeight="1">
      <c r="A245" s="17">
        <f t="shared" si="61"/>
        <v>7.2399999999999949</v>
      </c>
      <c r="B245" s="117" t="s">
        <v>42</v>
      </c>
      <c r="C245" s="114">
        <f>C224</f>
        <v>2</v>
      </c>
      <c r="D245" s="115" t="s">
        <v>38</v>
      </c>
      <c r="E245" s="116"/>
      <c r="F245" s="125">
        <f t="shared" ref="F245" si="64">ROUNDUP(E245*C245,2)</f>
        <v>0</v>
      </c>
      <c r="G245" s="126"/>
    </row>
    <row r="246" spans="1:12" ht="23.25" customHeight="1">
      <c r="A246" s="17">
        <f t="shared" si="61"/>
        <v>7.2499999999999947</v>
      </c>
      <c r="B246" s="124" t="s">
        <v>43</v>
      </c>
      <c r="C246" s="48">
        <v>1</v>
      </c>
      <c r="D246" s="47" t="s">
        <v>19</v>
      </c>
      <c r="E246" s="165"/>
      <c r="F246" s="50">
        <f t="shared" ref="F246" si="65">ROUND(C246*E246,2)</f>
        <v>0</v>
      </c>
      <c r="G246" s="18"/>
    </row>
    <row r="247" spans="1:12" ht="23.25" customHeight="1">
      <c r="A247" s="17">
        <f t="shared" si="61"/>
        <v>7.2599999999999945</v>
      </c>
      <c r="B247" s="117" t="s">
        <v>44</v>
      </c>
      <c r="C247" s="118">
        <v>1</v>
      </c>
      <c r="D247" s="119" t="s">
        <v>38</v>
      </c>
      <c r="E247" s="120"/>
      <c r="F247" s="121">
        <f t="shared" ref="F247" si="66">ROUNDUP(E247*C247,2)</f>
        <v>0</v>
      </c>
      <c r="G247" s="18"/>
    </row>
    <row r="248" spans="1:12" ht="29.25" customHeight="1">
      <c r="A248" s="17">
        <f t="shared" si="61"/>
        <v>7.2699999999999942</v>
      </c>
      <c r="B248" s="130" t="s">
        <v>45</v>
      </c>
      <c r="C248" s="128">
        <v>1</v>
      </c>
      <c r="D248" s="128" t="s">
        <v>19</v>
      </c>
      <c r="E248" s="165"/>
      <c r="F248" s="127">
        <f>ROUND(C248*E248,2)</f>
        <v>0</v>
      </c>
      <c r="G248" s="18"/>
      <c r="K248" s="102"/>
      <c r="L248" s="102"/>
    </row>
    <row r="249" spans="1:12" ht="23.25" customHeight="1">
      <c r="A249" s="17">
        <f t="shared" si="61"/>
        <v>7.279999999999994</v>
      </c>
      <c r="B249" s="124" t="s">
        <v>46</v>
      </c>
      <c r="C249" s="48">
        <v>3</v>
      </c>
      <c r="D249" s="47" t="s">
        <v>19</v>
      </c>
      <c r="E249" s="165"/>
      <c r="F249" s="50">
        <f t="shared" ref="F249" si="67">ROUND(C249*E249,2)</f>
        <v>0</v>
      </c>
      <c r="G249" s="18"/>
    </row>
    <row r="250" spans="1:12" ht="45" customHeight="1">
      <c r="A250" s="17">
        <f t="shared" si="61"/>
        <v>7.2899999999999938</v>
      </c>
      <c r="B250" s="117" t="s">
        <v>47</v>
      </c>
      <c r="C250" s="114">
        <v>1</v>
      </c>
      <c r="D250" s="115" t="s">
        <v>38</v>
      </c>
      <c r="E250" s="116"/>
      <c r="F250" s="125">
        <f t="shared" ref="F250:F251" si="68">ROUNDUP(E250*C250,2)</f>
        <v>0</v>
      </c>
      <c r="G250" s="18"/>
    </row>
    <row r="251" spans="1:12" ht="72.75" customHeight="1">
      <c r="A251" s="17">
        <f t="shared" si="61"/>
        <v>7.2999999999999936</v>
      </c>
      <c r="B251" s="117" t="s">
        <v>48</v>
      </c>
      <c r="C251" s="114">
        <v>1</v>
      </c>
      <c r="D251" s="115" t="s">
        <v>38</v>
      </c>
      <c r="E251" s="116"/>
      <c r="F251" s="125">
        <f t="shared" si="68"/>
        <v>0</v>
      </c>
      <c r="G251" s="18"/>
    </row>
    <row r="252" spans="1:12" ht="23.25" customHeight="1">
      <c r="A252" s="17">
        <f t="shared" si="61"/>
        <v>7.3099999999999934</v>
      </c>
      <c r="B252" s="124" t="s">
        <v>49</v>
      </c>
      <c r="C252" s="48">
        <v>1</v>
      </c>
      <c r="D252" s="47" t="s">
        <v>29</v>
      </c>
      <c r="E252" s="165"/>
      <c r="F252" s="50">
        <f t="shared" ref="F252" si="69">ROUND(C252*E252,2)</f>
        <v>0</v>
      </c>
      <c r="G252" s="18"/>
    </row>
    <row r="253" spans="1:12" ht="21" customHeight="1">
      <c r="A253" s="54"/>
      <c r="B253" s="55" t="s">
        <v>50</v>
      </c>
      <c r="C253" s="56"/>
      <c r="D253" s="57"/>
      <c r="E253" s="58"/>
      <c r="F253" s="58"/>
      <c r="G253" s="59">
        <f>SUM(F222:F252)</f>
        <v>0</v>
      </c>
    </row>
    <row r="254" spans="1:12" s="31" customFormat="1" ht="21" customHeight="1">
      <c r="A254" s="132"/>
      <c r="B254" s="133"/>
      <c r="C254" s="134"/>
      <c r="D254" s="135"/>
      <c r="E254" s="136"/>
      <c r="F254" s="136"/>
      <c r="G254" s="137"/>
    </row>
    <row r="255" spans="1:12" ht="21" customHeight="1">
      <c r="A255" s="22">
        <v>8</v>
      </c>
      <c r="B255" s="23" t="s">
        <v>60</v>
      </c>
      <c r="C255" s="33"/>
      <c r="D255" s="34"/>
      <c r="E255" s="35"/>
      <c r="F255" s="35"/>
      <c r="G255" s="36"/>
      <c r="K255" s="102"/>
      <c r="L255" s="102"/>
    </row>
    <row r="256" spans="1:12" ht="21" customHeight="1">
      <c r="A256" s="17">
        <f>A255+0.01</f>
        <v>8.01</v>
      </c>
      <c r="B256" s="122" t="s">
        <v>15</v>
      </c>
      <c r="C256" s="28">
        <f>(2.5+2.1)*2*3.5*1.2</f>
        <v>38.639999999999993</v>
      </c>
      <c r="D256" s="27" t="s">
        <v>16</v>
      </c>
      <c r="E256" s="165"/>
      <c r="F256" s="178">
        <f t="shared" ref="F256:F260" si="70">ROUND(C256*E256,2)</f>
        <v>0</v>
      </c>
      <c r="G256" s="49"/>
      <c r="K256" s="102"/>
      <c r="L256" s="102"/>
    </row>
    <row r="257" spans="1:12" ht="21" customHeight="1">
      <c r="A257" s="17">
        <f t="shared" ref="A257:A283" si="71">A256+0.01</f>
        <v>8.02</v>
      </c>
      <c r="B257" s="122" t="s">
        <v>17</v>
      </c>
      <c r="C257" s="28">
        <f>2.5*2.1*1.2</f>
        <v>6.3</v>
      </c>
      <c r="D257" s="27" t="s">
        <v>16</v>
      </c>
      <c r="E257" s="165"/>
      <c r="F257" s="178">
        <f t="shared" si="70"/>
        <v>0</v>
      </c>
      <c r="G257" s="49"/>
      <c r="K257" s="102"/>
      <c r="L257" s="102"/>
    </row>
    <row r="258" spans="1:12" ht="21" customHeight="1">
      <c r="A258" s="17">
        <f t="shared" si="71"/>
        <v>8.0299999999999994</v>
      </c>
      <c r="B258" s="122" t="s">
        <v>18</v>
      </c>
      <c r="C258" s="28">
        <v>1</v>
      </c>
      <c r="D258" s="27" t="s">
        <v>19</v>
      </c>
      <c r="E258" s="165"/>
      <c r="F258" s="18">
        <f t="shared" si="70"/>
        <v>0</v>
      </c>
      <c r="G258" s="49"/>
      <c r="K258" s="102"/>
      <c r="L258" s="102"/>
    </row>
    <row r="259" spans="1:12" ht="21" customHeight="1">
      <c r="A259" s="17">
        <f t="shared" si="71"/>
        <v>8.0399999999999991</v>
      </c>
      <c r="B259" s="122" t="s">
        <v>20</v>
      </c>
      <c r="C259" s="28">
        <v>1</v>
      </c>
      <c r="D259" s="39" t="s">
        <v>19</v>
      </c>
      <c r="E259" s="165"/>
      <c r="F259" s="18">
        <f t="shared" si="70"/>
        <v>0</v>
      </c>
      <c r="G259" s="49"/>
      <c r="K259" s="102"/>
      <c r="L259" s="102"/>
    </row>
    <row r="260" spans="1:12" s="45" customFormat="1" ht="21" customHeight="1">
      <c r="A260" s="17">
        <f t="shared" si="71"/>
        <v>8.0499999999999989</v>
      </c>
      <c r="B260" s="122" t="s">
        <v>21</v>
      </c>
      <c r="C260" s="179">
        <v>1</v>
      </c>
      <c r="D260" s="39" t="s">
        <v>19</v>
      </c>
      <c r="E260" s="165"/>
      <c r="F260" s="178">
        <f t="shared" si="70"/>
        <v>0</v>
      </c>
      <c r="G260" s="178"/>
      <c r="H260" s="7"/>
      <c r="I260" s="7"/>
      <c r="J260" s="7"/>
      <c r="K260" s="102"/>
      <c r="L260" s="102"/>
    </row>
    <row r="261" spans="1:12" s="45" customFormat="1" ht="21" customHeight="1">
      <c r="A261" s="17">
        <f t="shared" si="71"/>
        <v>8.0599999999999987</v>
      </c>
      <c r="B261" s="122" t="s">
        <v>22</v>
      </c>
      <c r="C261" s="28">
        <v>1</v>
      </c>
      <c r="D261" s="39" t="s">
        <v>19</v>
      </c>
      <c r="E261" s="165"/>
      <c r="F261" s="18">
        <f>ROUND(C261*E261,2)</f>
        <v>0</v>
      </c>
      <c r="G261" s="178"/>
      <c r="H261" s="7"/>
      <c r="I261" s="7"/>
      <c r="J261" s="7"/>
      <c r="K261" s="102"/>
      <c r="L261" s="102"/>
    </row>
    <row r="262" spans="1:12" s="45" customFormat="1" ht="21" customHeight="1">
      <c r="A262" s="17">
        <f t="shared" si="71"/>
        <v>8.0699999999999985</v>
      </c>
      <c r="B262" s="123" t="s">
        <v>23</v>
      </c>
      <c r="C262" s="48">
        <v>1</v>
      </c>
      <c r="D262" s="39" t="s">
        <v>19</v>
      </c>
      <c r="E262" s="165"/>
      <c r="F262" s="178">
        <f t="shared" ref="F262" si="72">ROUND(C262*E262,2)</f>
        <v>0</v>
      </c>
      <c r="G262" s="178"/>
      <c r="H262" s="7"/>
      <c r="I262" s="7"/>
      <c r="J262" s="7"/>
      <c r="K262" s="102"/>
      <c r="L262" s="102"/>
    </row>
    <row r="263" spans="1:12" ht="29.25" customHeight="1">
      <c r="A263" s="17">
        <f t="shared" si="71"/>
        <v>8.0799999999999983</v>
      </c>
      <c r="B263" s="124" t="s">
        <v>24</v>
      </c>
      <c r="C263" s="28">
        <v>1</v>
      </c>
      <c r="D263" s="39" t="s">
        <v>19</v>
      </c>
      <c r="E263" s="165"/>
      <c r="F263" s="18">
        <f>ROUND(C263*E263,2)</f>
        <v>0</v>
      </c>
      <c r="G263" s="18"/>
      <c r="K263" s="102"/>
      <c r="L263" s="102"/>
    </row>
    <row r="264" spans="1:12" ht="23.25" customHeight="1">
      <c r="A264" s="17">
        <f t="shared" si="71"/>
        <v>8.0899999999999981</v>
      </c>
      <c r="B264" s="124" t="s">
        <v>26</v>
      </c>
      <c r="C264" s="48">
        <v>1</v>
      </c>
      <c r="D264" s="47" t="s">
        <v>19</v>
      </c>
      <c r="E264" s="165"/>
      <c r="F264" s="50">
        <f t="shared" ref="F264:F275" si="73">ROUND(C264*E264,2)</f>
        <v>0</v>
      </c>
      <c r="G264" s="18"/>
    </row>
    <row r="265" spans="1:12" ht="23.25" customHeight="1">
      <c r="A265" s="17">
        <f t="shared" si="71"/>
        <v>8.0999999999999979</v>
      </c>
      <c r="B265" s="124" t="s">
        <v>27</v>
      </c>
      <c r="C265" s="48">
        <f>C257+2</f>
        <v>8.3000000000000007</v>
      </c>
      <c r="D265" s="47" t="s">
        <v>16</v>
      </c>
      <c r="E265" s="165"/>
      <c r="F265" s="50">
        <f t="shared" si="73"/>
        <v>0</v>
      </c>
      <c r="G265" s="18"/>
    </row>
    <row r="266" spans="1:12" ht="42" customHeight="1">
      <c r="A266" s="17">
        <f t="shared" si="71"/>
        <v>8.1099999999999977</v>
      </c>
      <c r="B266" s="129" t="s">
        <v>28</v>
      </c>
      <c r="C266" s="48">
        <v>1</v>
      </c>
      <c r="D266" s="47" t="s">
        <v>29</v>
      </c>
      <c r="E266" s="165"/>
      <c r="F266" s="50">
        <f t="shared" si="73"/>
        <v>0</v>
      </c>
      <c r="G266" s="18"/>
    </row>
    <row r="267" spans="1:12" ht="48" customHeight="1">
      <c r="A267" s="17">
        <f t="shared" si="71"/>
        <v>8.1199999999999974</v>
      </c>
      <c r="B267" s="129" t="s">
        <v>30</v>
      </c>
      <c r="C267" s="48">
        <f>C265</f>
        <v>8.3000000000000007</v>
      </c>
      <c r="D267" s="47" t="s">
        <v>16</v>
      </c>
      <c r="E267" s="165"/>
      <c r="F267" s="50">
        <f t="shared" si="73"/>
        <v>0</v>
      </c>
      <c r="G267" s="18"/>
    </row>
    <row r="268" spans="1:12" ht="58.5" customHeight="1">
      <c r="A268" s="17">
        <f t="shared" si="71"/>
        <v>8.1299999999999972</v>
      </c>
      <c r="B268" s="130" t="s">
        <v>31</v>
      </c>
      <c r="C268" s="48">
        <v>4</v>
      </c>
      <c r="D268" s="47" t="s">
        <v>19</v>
      </c>
      <c r="E268" s="165"/>
      <c r="F268" s="50">
        <f t="shared" si="73"/>
        <v>0</v>
      </c>
      <c r="G268" s="18"/>
    </row>
    <row r="269" spans="1:12" ht="23.25" customHeight="1">
      <c r="A269" s="17">
        <f t="shared" si="71"/>
        <v>8.139999999999997</v>
      </c>
      <c r="B269" s="131" t="s">
        <v>32</v>
      </c>
      <c r="C269" s="48">
        <v>1</v>
      </c>
      <c r="D269" s="47" t="s">
        <v>19</v>
      </c>
      <c r="E269" s="165"/>
      <c r="F269" s="50">
        <f t="shared" si="73"/>
        <v>0</v>
      </c>
      <c r="G269" s="18"/>
    </row>
    <row r="270" spans="1:12" ht="33" customHeight="1">
      <c r="A270" s="17">
        <f t="shared" si="71"/>
        <v>8.1499999999999968</v>
      </c>
      <c r="B270" s="131" t="s">
        <v>33</v>
      </c>
      <c r="C270" s="48">
        <v>6</v>
      </c>
      <c r="D270" s="47" t="s">
        <v>16</v>
      </c>
      <c r="E270" s="165"/>
      <c r="F270" s="50">
        <f t="shared" si="73"/>
        <v>0</v>
      </c>
      <c r="G270" s="18"/>
    </row>
    <row r="271" spans="1:12" ht="36.75" customHeight="1">
      <c r="A271" s="17">
        <f t="shared" si="71"/>
        <v>8.1599999999999966</v>
      </c>
      <c r="B271" s="117" t="s">
        <v>34</v>
      </c>
      <c r="C271" s="48">
        <f>C257</f>
        <v>6.3</v>
      </c>
      <c r="D271" s="47" t="s">
        <v>16</v>
      </c>
      <c r="E271" s="165"/>
      <c r="F271" s="50">
        <f t="shared" si="73"/>
        <v>0</v>
      </c>
      <c r="G271" s="18"/>
    </row>
    <row r="272" spans="1:12" ht="45.75" customHeight="1">
      <c r="A272" s="17">
        <f t="shared" si="71"/>
        <v>8.1699999999999964</v>
      </c>
      <c r="B272" s="117" t="s">
        <v>35</v>
      </c>
      <c r="C272" s="48">
        <f>C256</f>
        <v>38.639999999999993</v>
      </c>
      <c r="D272" s="47" t="s">
        <v>16</v>
      </c>
      <c r="E272" s="165"/>
      <c r="F272" s="50">
        <f t="shared" si="73"/>
        <v>0</v>
      </c>
      <c r="G272" s="18"/>
    </row>
    <row r="273" spans="1:12" ht="37.5" customHeight="1">
      <c r="A273" s="17">
        <f t="shared" si="71"/>
        <v>8.1799999999999962</v>
      </c>
      <c r="B273" s="117" t="s">
        <v>37</v>
      </c>
      <c r="C273" s="114">
        <f>C259</f>
        <v>1</v>
      </c>
      <c r="D273" s="115" t="s">
        <v>38</v>
      </c>
      <c r="E273" s="116"/>
      <c r="F273" s="50">
        <f t="shared" si="73"/>
        <v>0</v>
      </c>
      <c r="G273" s="18"/>
    </row>
    <row r="274" spans="1:12" ht="23.25" customHeight="1">
      <c r="A274" s="17">
        <f t="shared" si="71"/>
        <v>8.1899999999999959</v>
      </c>
      <c r="B274" s="124" t="s">
        <v>40</v>
      </c>
      <c r="C274" s="48">
        <v>1</v>
      </c>
      <c r="D274" s="47" t="s">
        <v>19</v>
      </c>
      <c r="E274" s="165"/>
      <c r="F274" s="50">
        <f t="shared" si="73"/>
        <v>0</v>
      </c>
      <c r="G274" s="18"/>
    </row>
    <row r="275" spans="1:12" ht="23.25" customHeight="1">
      <c r="A275" s="17">
        <f t="shared" si="71"/>
        <v>8.1999999999999957</v>
      </c>
      <c r="B275" s="124" t="s">
        <v>41</v>
      </c>
      <c r="C275" s="48">
        <v>1</v>
      </c>
      <c r="D275" s="47" t="s">
        <v>19</v>
      </c>
      <c r="E275" s="165"/>
      <c r="F275" s="50">
        <f t="shared" si="73"/>
        <v>0</v>
      </c>
      <c r="G275" s="18"/>
    </row>
    <row r="276" spans="1:12" ht="32.25" customHeight="1">
      <c r="A276" s="17">
        <f t="shared" si="71"/>
        <v>8.2099999999999955</v>
      </c>
      <c r="B276" s="117" t="s">
        <v>42</v>
      </c>
      <c r="C276" s="114">
        <f>C258</f>
        <v>1</v>
      </c>
      <c r="D276" s="115" t="s">
        <v>38</v>
      </c>
      <c r="E276" s="116"/>
      <c r="F276" s="125">
        <f t="shared" ref="F276" si="74">ROUNDUP(E276*C276,2)</f>
        <v>0</v>
      </c>
      <c r="G276" s="126"/>
    </row>
    <row r="277" spans="1:12" ht="23.25" customHeight="1">
      <c r="A277" s="17">
        <f t="shared" si="71"/>
        <v>8.2199999999999953</v>
      </c>
      <c r="B277" s="124" t="s">
        <v>43</v>
      </c>
      <c r="C277" s="48">
        <v>1</v>
      </c>
      <c r="D277" s="47" t="s">
        <v>19</v>
      </c>
      <c r="E277" s="165"/>
      <c r="F277" s="50">
        <f t="shared" ref="F277" si="75">ROUND(C277*E277,2)</f>
        <v>0</v>
      </c>
      <c r="G277" s="18"/>
    </row>
    <row r="278" spans="1:12" ht="23.25" customHeight="1">
      <c r="A278" s="17">
        <f t="shared" si="71"/>
        <v>8.2299999999999951</v>
      </c>
      <c r="B278" s="117" t="s">
        <v>44</v>
      </c>
      <c r="C278" s="118">
        <v>1</v>
      </c>
      <c r="D278" s="119" t="s">
        <v>38</v>
      </c>
      <c r="E278" s="120"/>
      <c r="F278" s="121">
        <f t="shared" ref="F278" si="76">ROUNDUP(E278*C278,2)</f>
        <v>0</v>
      </c>
      <c r="G278" s="18"/>
    </row>
    <row r="279" spans="1:12" ht="29.25" customHeight="1">
      <c r="A279" s="17">
        <f t="shared" si="71"/>
        <v>8.2399999999999949</v>
      </c>
      <c r="B279" s="130" t="s">
        <v>52</v>
      </c>
      <c r="C279" s="128">
        <v>1</v>
      </c>
      <c r="D279" s="128" t="s">
        <v>19</v>
      </c>
      <c r="E279" s="165"/>
      <c r="F279" s="127">
        <f>ROUND(C279*E279,2)</f>
        <v>0</v>
      </c>
      <c r="G279" s="18"/>
      <c r="K279" s="102"/>
      <c r="L279" s="102"/>
    </row>
    <row r="280" spans="1:12" ht="23.25" customHeight="1">
      <c r="A280" s="17">
        <f t="shared" si="71"/>
        <v>8.2499999999999947</v>
      </c>
      <c r="B280" s="124" t="s">
        <v>46</v>
      </c>
      <c r="C280" s="48">
        <v>1</v>
      </c>
      <c r="D280" s="47" t="s">
        <v>19</v>
      </c>
      <c r="E280" s="165"/>
      <c r="F280" s="50">
        <f t="shared" ref="F280" si="77">ROUND(C280*E280,2)</f>
        <v>0</v>
      </c>
      <c r="G280" s="18"/>
    </row>
    <row r="281" spans="1:12" ht="45" customHeight="1">
      <c r="A281" s="17">
        <f t="shared" si="71"/>
        <v>8.2599999999999945</v>
      </c>
      <c r="B281" s="117" t="s">
        <v>53</v>
      </c>
      <c r="C281" s="114">
        <v>1</v>
      </c>
      <c r="D281" s="115" t="s">
        <v>38</v>
      </c>
      <c r="E281" s="116"/>
      <c r="F281" s="125">
        <f t="shared" ref="F281:F282" si="78">ROUNDUP(E281*C281,2)</f>
        <v>0</v>
      </c>
      <c r="G281" s="18"/>
    </row>
    <row r="282" spans="1:12" ht="72.75" customHeight="1">
      <c r="A282" s="17">
        <f t="shared" si="71"/>
        <v>8.2699999999999942</v>
      </c>
      <c r="B282" s="117" t="s">
        <v>48</v>
      </c>
      <c r="C282" s="114">
        <v>1</v>
      </c>
      <c r="D282" s="115" t="s">
        <v>38</v>
      </c>
      <c r="E282" s="116"/>
      <c r="F282" s="125">
        <f t="shared" si="78"/>
        <v>0</v>
      </c>
      <c r="G282" s="18"/>
    </row>
    <row r="283" spans="1:12" ht="23.25" customHeight="1">
      <c r="A283" s="17">
        <f t="shared" si="71"/>
        <v>8.279999999999994</v>
      </c>
      <c r="B283" s="124" t="s">
        <v>49</v>
      </c>
      <c r="C283" s="48">
        <v>1</v>
      </c>
      <c r="D283" s="47" t="s">
        <v>29</v>
      </c>
      <c r="E283" s="165"/>
      <c r="F283" s="50">
        <f t="shared" ref="F283" si="79">ROUND(C283*E283,2)</f>
        <v>0</v>
      </c>
      <c r="G283" s="18"/>
    </row>
    <row r="284" spans="1:12" ht="21" customHeight="1">
      <c r="A284" s="54"/>
      <c r="B284" s="55" t="s">
        <v>50</v>
      </c>
      <c r="C284" s="56"/>
      <c r="D284" s="57"/>
      <c r="E284" s="58"/>
      <c r="F284" s="58"/>
      <c r="G284" s="59">
        <f>SUM(F256:F283)</f>
        <v>0</v>
      </c>
    </row>
    <row r="285" spans="1:12" s="12" customFormat="1" ht="21" customHeight="1">
      <c r="A285" s="40"/>
      <c r="B285" s="41"/>
      <c r="C285" s="46"/>
      <c r="D285" s="42"/>
      <c r="E285" s="43"/>
      <c r="F285" s="43"/>
      <c r="G285" s="44"/>
    </row>
    <row r="286" spans="1:12" ht="21" customHeight="1">
      <c r="A286" s="170" t="s">
        <v>61</v>
      </c>
      <c r="B286" s="170"/>
      <c r="C286" s="170"/>
      <c r="D286" s="170"/>
      <c r="E286" s="170"/>
      <c r="F286" s="170"/>
      <c r="G286" s="170"/>
    </row>
    <row r="287" spans="1:12" s="12" customFormat="1" ht="21" customHeight="1">
      <c r="A287" s="40"/>
      <c r="B287" s="41"/>
      <c r="C287" s="46"/>
      <c r="D287" s="42"/>
      <c r="E287" s="43"/>
      <c r="F287" s="43"/>
      <c r="G287" s="44"/>
    </row>
    <row r="288" spans="1:12" ht="21" customHeight="1">
      <c r="A288" s="22">
        <v>9</v>
      </c>
      <c r="B288" s="23" t="s">
        <v>60</v>
      </c>
      <c r="C288" s="33"/>
      <c r="D288" s="34"/>
      <c r="E288" s="35"/>
      <c r="F288" s="35"/>
      <c r="G288" s="36"/>
      <c r="K288" s="102"/>
      <c r="L288" s="102"/>
    </row>
    <row r="289" spans="1:12" ht="21" customHeight="1">
      <c r="A289" s="17">
        <f>A288+0.01</f>
        <v>9.01</v>
      </c>
      <c r="B289" s="122" t="s">
        <v>15</v>
      </c>
      <c r="C289" s="28">
        <f>(2.5+2.1)*2*3.5*1.2</f>
        <v>38.639999999999993</v>
      </c>
      <c r="D289" s="27" t="s">
        <v>16</v>
      </c>
      <c r="E289" s="165"/>
      <c r="F289" s="178">
        <f t="shared" ref="F289:F293" si="80">ROUND(C289*E289,2)</f>
        <v>0</v>
      </c>
      <c r="G289" s="49"/>
      <c r="K289" s="102"/>
      <c r="L289" s="102"/>
    </row>
    <row r="290" spans="1:12" ht="21" customHeight="1">
      <c r="A290" s="17">
        <f t="shared" ref="A290:A316" si="81">A289+0.01</f>
        <v>9.02</v>
      </c>
      <c r="B290" s="122" t="s">
        <v>17</v>
      </c>
      <c r="C290" s="28">
        <f>2.5*2.1*1.2</f>
        <v>6.3</v>
      </c>
      <c r="D290" s="27" t="s">
        <v>16</v>
      </c>
      <c r="E290" s="165"/>
      <c r="F290" s="178">
        <f t="shared" si="80"/>
        <v>0</v>
      </c>
      <c r="G290" s="49"/>
      <c r="K290" s="102"/>
      <c r="L290" s="102"/>
    </row>
    <row r="291" spans="1:12" ht="21" customHeight="1">
      <c r="A291" s="17">
        <f t="shared" si="81"/>
        <v>9.0299999999999994</v>
      </c>
      <c r="B291" s="122" t="s">
        <v>18</v>
      </c>
      <c r="C291" s="28">
        <v>1</v>
      </c>
      <c r="D291" s="27" t="s">
        <v>19</v>
      </c>
      <c r="E291" s="165"/>
      <c r="F291" s="18">
        <f t="shared" si="80"/>
        <v>0</v>
      </c>
      <c r="G291" s="49"/>
      <c r="K291" s="102"/>
      <c r="L291" s="102"/>
    </row>
    <row r="292" spans="1:12" ht="21" customHeight="1">
      <c r="A292" s="17">
        <f t="shared" si="81"/>
        <v>9.0399999999999991</v>
      </c>
      <c r="B292" s="122" t="s">
        <v>20</v>
      </c>
      <c r="C292" s="28">
        <v>1</v>
      </c>
      <c r="D292" s="39" t="s">
        <v>19</v>
      </c>
      <c r="E292" s="165"/>
      <c r="F292" s="18">
        <f t="shared" si="80"/>
        <v>0</v>
      </c>
      <c r="G292" s="49"/>
      <c r="K292" s="102"/>
      <c r="L292" s="102"/>
    </row>
    <row r="293" spans="1:12" s="45" customFormat="1" ht="21" customHeight="1">
      <c r="A293" s="17">
        <f t="shared" si="81"/>
        <v>9.0499999999999989</v>
      </c>
      <c r="B293" s="122" t="s">
        <v>21</v>
      </c>
      <c r="C293" s="179">
        <v>1</v>
      </c>
      <c r="D293" s="39" t="s">
        <v>19</v>
      </c>
      <c r="E293" s="165"/>
      <c r="F293" s="178">
        <f t="shared" si="80"/>
        <v>0</v>
      </c>
      <c r="G293" s="178"/>
      <c r="H293" s="7"/>
      <c r="I293" s="7"/>
      <c r="J293" s="7"/>
      <c r="K293" s="102"/>
      <c r="L293" s="102"/>
    </row>
    <row r="294" spans="1:12" s="45" customFormat="1" ht="21" customHeight="1">
      <c r="A294" s="17">
        <f t="shared" si="81"/>
        <v>9.0599999999999987</v>
      </c>
      <c r="B294" s="122" t="s">
        <v>22</v>
      </c>
      <c r="C294" s="28">
        <v>1</v>
      </c>
      <c r="D294" s="39" t="s">
        <v>19</v>
      </c>
      <c r="E294" s="165"/>
      <c r="F294" s="18">
        <f>ROUND(C294*E294,2)</f>
        <v>0</v>
      </c>
      <c r="G294" s="178"/>
      <c r="H294" s="7"/>
      <c r="I294" s="7"/>
      <c r="J294" s="7"/>
      <c r="K294" s="102"/>
      <c r="L294" s="102"/>
    </row>
    <row r="295" spans="1:12" s="45" customFormat="1" ht="21" customHeight="1">
      <c r="A295" s="17">
        <f t="shared" si="81"/>
        <v>9.0699999999999985</v>
      </c>
      <c r="B295" s="123" t="s">
        <v>23</v>
      </c>
      <c r="C295" s="48">
        <v>1</v>
      </c>
      <c r="D295" s="39" t="s">
        <v>19</v>
      </c>
      <c r="E295" s="165"/>
      <c r="F295" s="178">
        <f t="shared" ref="F295" si="82">ROUND(C295*E295,2)</f>
        <v>0</v>
      </c>
      <c r="G295" s="178"/>
      <c r="H295" s="7"/>
      <c r="I295" s="7"/>
      <c r="J295" s="7"/>
      <c r="K295" s="102"/>
      <c r="L295" s="102"/>
    </row>
    <row r="296" spans="1:12" ht="29.25" customHeight="1">
      <c r="A296" s="17">
        <f t="shared" si="81"/>
        <v>9.0799999999999983</v>
      </c>
      <c r="B296" s="124" t="s">
        <v>24</v>
      </c>
      <c r="C296" s="28">
        <v>1</v>
      </c>
      <c r="D296" s="39" t="s">
        <v>19</v>
      </c>
      <c r="E296" s="165"/>
      <c r="F296" s="18">
        <f>ROUND(C296*E296,2)</f>
        <v>0</v>
      </c>
      <c r="G296" s="18"/>
      <c r="K296" s="102"/>
      <c r="L296" s="102"/>
    </row>
    <row r="297" spans="1:12" ht="23.25" customHeight="1">
      <c r="A297" s="17">
        <f t="shared" si="81"/>
        <v>9.0899999999999981</v>
      </c>
      <c r="B297" s="124" t="s">
        <v>26</v>
      </c>
      <c r="C297" s="48">
        <v>1</v>
      </c>
      <c r="D297" s="47" t="s">
        <v>19</v>
      </c>
      <c r="E297" s="165"/>
      <c r="F297" s="50">
        <f t="shared" ref="F297:F308" si="83">ROUND(C297*E297,2)</f>
        <v>0</v>
      </c>
      <c r="G297" s="18"/>
    </row>
    <row r="298" spans="1:12" ht="23.25" customHeight="1">
      <c r="A298" s="17">
        <f t="shared" si="81"/>
        <v>9.0999999999999979</v>
      </c>
      <c r="B298" s="124" t="s">
        <v>27</v>
      </c>
      <c r="C298" s="48">
        <f>C290+2</f>
        <v>8.3000000000000007</v>
      </c>
      <c r="D298" s="47" t="s">
        <v>16</v>
      </c>
      <c r="E298" s="165"/>
      <c r="F298" s="50">
        <f t="shared" si="83"/>
        <v>0</v>
      </c>
      <c r="G298" s="18"/>
    </row>
    <row r="299" spans="1:12" ht="42" customHeight="1">
      <c r="A299" s="17">
        <f t="shared" si="81"/>
        <v>9.1099999999999977</v>
      </c>
      <c r="B299" s="129" t="s">
        <v>28</v>
      </c>
      <c r="C299" s="48">
        <v>1</v>
      </c>
      <c r="D299" s="47" t="s">
        <v>29</v>
      </c>
      <c r="E299" s="165"/>
      <c r="F299" s="50">
        <f t="shared" si="83"/>
        <v>0</v>
      </c>
      <c r="G299" s="18"/>
    </row>
    <row r="300" spans="1:12" ht="48" customHeight="1">
      <c r="A300" s="17">
        <f t="shared" si="81"/>
        <v>9.1199999999999974</v>
      </c>
      <c r="B300" s="129" t="s">
        <v>30</v>
      </c>
      <c r="C300" s="48">
        <f>C298</f>
        <v>8.3000000000000007</v>
      </c>
      <c r="D300" s="47" t="s">
        <v>16</v>
      </c>
      <c r="E300" s="165"/>
      <c r="F300" s="50">
        <f t="shared" si="83"/>
        <v>0</v>
      </c>
      <c r="G300" s="18"/>
    </row>
    <row r="301" spans="1:12" ht="58.5" customHeight="1">
      <c r="A301" s="17">
        <f t="shared" si="81"/>
        <v>9.1299999999999972</v>
      </c>
      <c r="B301" s="130" t="s">
        <v>31</v>
      </c>
      <c r="C301" s="48">
        <v>4</v>
      </c>
      <c r="D301" s="47" t="s">
        <v>19</v>
      </c>
      <c r="E301" s="165"/>
      <c r="F301" s="50">
        <f t="shared" si="83"/>
        <v>0</v>
      </c>
      <c r="G301" s="18"/>
    </row>
    <row r="302" spans="1:12" ht="23.25" customHeight="1">
      <c r="A302" s="17">
        <f t="shared" si="81"/>
        <v>9.139999999999997</v>
      </c>
      <c r="B302" s="131" t="s">
        <v>32</v>
      </c>
      <c r="C302" s="48">
        <v>1</v>
      </c>
      <c r="D302" s="47" t="s">
        <v>19</v>
      </c>
      <c r="E302" s="165"/>
      <c r="F302" s="50">
        <f t="shared" si="83"/>
        <v>0</v>
      </c>
      <c r="G302" s="18"/>
    </row>
    <row r="303" spans="1:12" ht="33" customHeight="1">
      <c r="A303" s="17">
        <f t="shared" si="81"/>
        <v>9.1499999999999968</v>
      </c>
      <c r="B303" s="131" t="s">
        <v>33</v>
      </c>
      <c r="C303" s="48">
        <v>6</v>
      </c>
      <c r="D303" s="47" t="s">
        <v>16</v>
      </c>
      <c r="E303" s="165"/>
      <c r="F303" s="50">
        <f t="shared" si="83"/>
        <v>0</v>
      </c>
      <c r="G303" s="18"/>
    </row>
    <row r="304" spans="1:12" ht="36.75" customHeight="1">
      <c r="A304" s="17">
        <f t="shared" si="81"/>
        <v>9.1599999999999966</v>
      </c>
      <c r="B304" s="117" t="s">
        <v>34</v>
      </c>
      <c r="C304" s="48">
        <f>C290</f>
        <v>6.3</v>
      </c>
      <c r="D304" s="47" t="s">
        <v>16</v>
      </c>
      <c r="E304" s="165"/>
      <c r="F304" s="50">
        <f t="shared" si="83"/>
        <v>0</v>
      </c>
      <c r="G304" s="18"/>
    </row>
    <row r="305" spans="1:12" ht="45.75" customHeight="1">
      <c r="A305" s="17">
        <f t="shared" si="81"/>
        <v>9.1699999999999964</v>
      </c>
      <c r="B305" s="117" t="s">
        <v>35</v>
      </c>
      <c r="C305" s="48">
        <f>C289</f>
        <v>38.639999999999993</v>
      </c>
      <c r="D305" s="47" t="s">
        <v>16</v>
      </c>
      <c r="E305" s="165"/>
      <c r="F305" s="50">
        <f t="shared" si="83"/>
        <v>0</v>
      </c>
      <c r="G305" s="18"/>
    </row>
    <row r="306" spans="1:12" ht="37.5" customHeight="1">
      <c r="A306" s="17">
        <f t="shared" si="81"/>
        <v>9.1799999999999962</v>
      </c>
      <c r="B306" s="117" t="s">
        <v>37</v>
      </c>
      <c r="C306" s="114">
        <f>C292</f>
        <v>1</v>
      </c>
      <c r="D306" s="115" t="s">
        <v>38</v>
      </c>
      <c r="E306" s="116"/>
      <c r="F306" s="50">
        <f t="shared" si="83"/>
        <v>0</v>
      </c>
      <c r="G306" s="18"/>
    </row>
    <row r="307" spans="1:12" ht="23.25" customHeight="1">
      <c r="A307" s="17">
        <f t="shared" si="81"/>
        <v>9.1899999999999959</v>
      </c>
      <c r="B307" s="124" t="s">
        <v>40</v>
      </c>
      <c r="C307" s="48">
        <v>1</v>
      </c>
      <c r="D307" s="47" t="s">
        <v>19</v>
      </c>
      <c r="E307" s="165"/>
      <c r="F307" s="50">
        <f t="shared" si="83"/>
        <v>0</v>
      </c>
      <c r="G307" s="18"/>
    </row>
    <row r="308" spans="1:12" ht="23.25" customHeight="1">
      <c r="A308" s="17">
        <f t="shared" si="81"/>
        <v>9.1999999999999957</v>
      </c>
      <c r="B308" s="124" t="s">
        <v>41</v>
      </c>
      <c r="C308" s="48">
        <v>1</v>
      </c>
      <c r="D308" s="47" t="s">
        <v>19</v>
      </c>
      <c r="E308" s="165"/>
      <c r="F308" s="50">
        <f t="shared" si="83"/>
        <v>0</v>
      </c>
      <c r="G308" s="18"/>
    </row>
    <row r="309" spans="1:12" ht="32.25" customHeight="1">
      <c r="A309" s="17">
        <f t="shared" si="81"/>
        <v>9.2099999999999955</v>
      </c>
      <c r="B309" s="117" t="s">
        <v>42</v>
      </c>
      <c r="C309" s="114">
        <f>C291</f>
        <v>1</v>
      </c>
      <c r="D309" s="115" t="s">
        <v>38</v>
      </c>
      <c r="E309" s="116"/>
      <c r="F309" s="125">
        <f t="shared" ref="F309" si="84">ROUNDUP(E309*C309,2)</f>
        <v>0</v>
      </c>
      <c r="G309" s="126"/>
    </row>
    <row r="310" spans="1:12" ht="23.25" customHeight="1">
      <c r="A310" s="17">
        <f t="shared" si="81"/>
        <v>9.2199999999999953</v>
      </c>
      <c r="B310" s="124" t="s">
        <v>43</v>
      </c>
      <c r="C310" s="48">
        <v>1</v>
      </c>
      <c r="D310" s="47" t="s">
        <v>19</v>
      </c>
      <c r="E310" s="165"/>
      <c r="F310" s="50">
        <f t="shared" ref="F310" si="85">ROUND(C310*E310,2)</f>
        <v>0</v>
      </c>
      <c r="G310" s="18"/>
    </row>
    <row r="311" spans="1:12" ht="23.25" customHeight="1">
      <c r="A311" s="17">
        <f t="shared" si="81"/>
        <v>9.2299999999999951</v>
      </c>
      <c r="B311" s="117" t="s">
        <v>44</v>
      </c>
      <c r="C311" s="118">
        <v>1</v>
      </c>
      <c r="D311" s="119" t="s">
        <v>38</v>
      </c>
      <c r="E311" s="120"/>
      <c r="F311" s="121">
        <f t="shared" ref="F311" si="86">ROUNDUP(E311*C311,2)</f>
        <v>0</v>
      </c>
      <c r="G311" s="18"/>
    </row>
    <row r="312" spans="1:12" ht="29.25" customHeight="1">
      <c r="A312" s="17">
        <f t="shared" si="81"/>
        <v>9.2399999999999949</v>
      </c>
      <c r="B312" s="130" t="s">
        <v>52</v>
      </c>
      <c r="C312" s="128">
        <v>1</v>
      </c>
      <c r="D312" s="128" t="s">
        <v>19</v>
      </c>
      <c r="E312" s="165"/>
      <c r="F312" s="127">
        <f>ROUND(C312*E312,2)</f>
        <v>0</v>
      </c>
      <c r="G312" s="18"/>
      <c r="K312" s="102"/>
      <c r="L312" s="102"/>
    </row>
    <row r="313" spans="1:12" ht="23.25" customHeight="1">
      <c r="A313" s="17">
        <f t="shared" si="81"/>
        <v>9.2499999999999947</v>
      </c>
      <c r="B313" s="124" t="s">
        <v>46</v>
      </c>
      <c r="C313" s="48">
        <v>1</v>
      </c>
      <c r="D313" s="47" t="s">
        <v>19</v>
      </c>
      <c r="E313" s="165"/>
      <c r="F313" s="50">
        <f t="shared" ref="F313" si="87">ROUND(C313*E313,2)</f>
        <v>0</v>
      </c>
      <c r="G313" s="18"/>
    </row>
    <row r="314" spans="1:12" ht="45" customHeight="1">
      <c r="A314" s="17">
        <f t="shared" si="81"/>
        <v>9.2599999999999945</v>
      </c>
      <c r="B314" s="117" t="s">
        <v>53</v>
      </c>
      <c r="C314" s="114">
        <v>1</v>
      </c>
      <c r="D314" s="115" t="s">
        <v>38</v>
      </c>
      <c r="E314" s="116"/>
      <c r="F314" s="125">
        <f t="shared" ref="F314:F315" si="88">ROUNDUP(E314*C314,2)</f>
        <v>0</v>
      </c>
      <c r="G314" s="18"/>
    </row>
    <row r="315" spans="1:12" ht="72.75" customHeight="1">
      <c r="A315" s="17">
        <f t="shared" si="81"/>
        <v>9.2699999999999942</v>
      </c>
      <c r="B315" s="117" t="s">
        <v>48</v>
      </c>
      <c r="C315" s="114">
        <v>1</v>
      </c>
      <c r="D315" s="115" t="s">
        <v>38</v>
      </c>
      <c r="E315" s="116"/>
      <c r="F315" s="125">
        <f t="shared" si="88"/>
        <v>0</v>
      </c>
      <c r="G315" s="18"/>
    </row>
    <row r="316" spans="1:12" ht="23.25" customHeight="1">
      <c r="A316" s="17">
        <f t="shared" si="81"/>
        <v>9.279999999999994</v>
      </c>
      <c r="B316" s="124" t="s">
        <v>49</v>
      </c>
      <c r="C316" s="48">
        <v>1</v>
      </c>
      <c r="D316" s="47" t="s">
        <v>29</v>
      </c>
      <c r="E316" s="165"/>
      <c r="F316" s="50">
        <f t="shared" ref="F316" si="89">ROUND(C316*E316,2)</f>
        <v>0</v>
      </c>
      <c r="G316" s="18"/>
    </row>
    <row r="317" spans="1:12" ht="21" customHeight="1">
      <c r="A317" s="54"/>
      <c r="B317" s="55" t="s">
        <v>50</v>
      </c>
      <c r="C317" s="56"/>
      <c r="D317" s="57"/>
      <c r="E317" s="58"/>
      <c r="F317" s="58"/>
      <c r="G317" s="59">
        <f>SUM(F289:F316)</f>
        <v>0</v>
      </c>
    </row>
    <row r="318" spans="1:12" s="12" customFormat="1" ht="21" customHeight="1">
      <c r="A318" s="40"/>
      <c r="B318" s="41"/>
      <c r="C318" s="46"/>
      <c r="D318" s="42"/>
      <c r="E318" s="43"/>
      <c r="F318" s="43"/>
      <c r="G318" s="44"/>
    </row>
    <row r="319" spans="1:12" s="12" customFormat="1" ht="21" customHeight="1">
      <c r="A319" s="40"/>
      <c r="B319" s="41"/>
      <c r="C319" s="46"/>
      <c r="D319" s="42"/>
      <c r="E319" s="43"/>
      <c r="F319" s="43"/>
      <c r="G319" s="44"/>
    </row>
    <row r="320" spans="1:12" ht="21" customHeight="1">
      <c r="A320" s="170" t="s">
        <v>62</v>
      </c>
      <c r="B320" s="170"/>
      <c r="C320" s="170"/>
      <c r="D320" s="170"/>
      <c r="E320" s="170"/>
      <c r="F320" s="170"/>
      <c r="G320" s="170"/>
    </row>
    <row r="321" spans="1:70" ht="21" customHeight="1">
      <c r="A321" s="22">
        <v>10</v>
      </c>
      <c r="B321" s="23" t="s">
        <v>63</v>
      </c>
      <c r="C321" s="33"/>
      <c r="D321" s="34"/>
      <c r="E321" s="35"/>
      <c r="F321" s="35"/>
      <c r="G321" s="36"/>
      <c r="K321" s="102"/>
      <c r="L321" s="102"/>
    </row>
    <row r="322" spans="1:70" ht="21" customHeight="1">
      <c r="A322" s="17">
        <f>A321+0.01</f>
        <v>10.01</v>
      </c>
      <c r="B322" s="138" t="s">
        <v>64</v>
      </c>
      <c r="C322" s="28">
        <v>20</v>
      </c>
      <c r="D322" s="27" t="s">
        <v>16</v>
      </c>
      <c r="E322" s="165"/>
      <c r="F322" s="178">
        <f t="shared" ref="F322:F325" si="90">ROUND(C322*E322,2)</f>
        <v>0</v>
      </c>
      <c r="G322" s="49"/>
      <c r="K322" s="102"/>
      <c r="L322" s="102"/>
    </row>
    <row r="323" spans="1:70" ht="45.75" customHeight="1">
      <c r="A323" s="17">
        <f t="shared" ref="A323:A327" si="91">A322+0.01</f>
        <v>10.02</v>
      </c>
      <c r="B323" s="139" t="s">
        <v>65</v>
      </c>
      <c r="C323" s="28">
        <v>30</v>
      </c>
      <c r="D323" s="39" t="s">
        <v>16</v>
      </c>
      <c r="E323" s="165"/>
      <c r="F323" s="178">
        <f t="shared" si="90"/>
        <v>0</v>
      </c>
      <c r="G323" s="18"/>
    </row>
    <row r="324" spans="1:70" ht="37.5" customHeight="1">
      <c r="A324" s="17">
        <f t="shared" si="91"/>
        <v>10.029999999999999</v>
      </c>
      <c r="B324" s="129" t="s">
        <v>66</v>
      </c>
      <c r="C324" s="28">
        <v>20</v>
      </c>
      <c r="D324" s="39" t="s">
        <v>16</v>
      </c>
      <c r="E324" s="166"/>
      <c r="F324" s="178">
        <f t="shared" si="90"/>
        <v>0</v>
      </c>
      <c r="G324" s="18"/>
    </row>
    <row r="325" spans="1:70" ht="37.5" customHeight="1">
      <c r="A325" s="17">
        <f>A324+0.01</f>
        <v>10.039999999999999</v>
      </c>
      <c r="B325" s="138" t="s">
        <v>67</v>
      </c>
      <c r="C325" s="28">
        <v>25</v>
      </c>
      <c r="D325" s="39" t="s">
        <v>16</v>
      </c>
      <c r="E325" s="165"/>
      <c r="F325" s="178">
        <f t="shared" si="90"/>
        <v>0</v>
      </c>
      <c r="G325" s="18"/>
    </row>
    <row r="326" spans="1:70" ht="37.5" customHeight="1">
      <c r="A326" s="17">
        <f t="shared" si="91"/>
        <v>10.049999999999999</v>
      </c>
      <c r="B326" s="138" t="s">
        <v>68</v>
      </c>
      <c r="C326" s="28">
        <v>20</v>
      </c>
      <c r="D326" s="39" t="s">
        <v>16</v>
      </c>
      <c r="E326" s="165"/>
      <c r="F326" s="18">
        <f>ROUND(C326*E326,2)</f>
        <v>0</v>
      </c>
      <c r="G326" s="18"/>
    </row>
    <row r="327" spans="1:70" ht="37.5" customHeight="1">
      <c r="A327" s="17">
        <f t="shared" si="91"/>
        <v>10.059999999999999</v>
      </c>
      <c r="B327" s="130" t="s">
        <v>69</v>
      </c>
      <c r="C327" s="28">
        <v>10</v>
      </c>
      <c r="D327" s="39" t="s">
        <v>16</v>
      </c>
      <c r="E327" s="165"/>
      <c r="F327" s="178">
        <f t="shared" ref="F327" si="92">ROUND(C327*E327,2)</f>
        <v>0</v>
      </c>
      <c r="G327" s="18"/>
    </row>
    <row r="328" spans="1:70" ht="37.5" customHeight="1">
      <c r="A328" s="17">
        <f t="shared" ref="A328" si="93">A327+0.01</f>
        <v>10.069999999999999</v>
      </c>
      <c r="B328" s="130" t="s">
        <v>70</v>
      </c>
      <c r="C328" s="28">
        <v>10</v>
      </c>
      <c r="D328" s="39" t="s">
        <v>16</v>
      </c>
      <c r="E328" s="165"/>
      <c r="F328" s="178">
        <f t="shared" ref="F328" si="94">ROUND(C328*E328,2)</f>
        <v>0</v>
      </c>
      <c r="G328" s="18"/>
    </row>
    <row r="329" spans="1:70" ht="21" customHeight="1">
      <c r="A329" s="54"/>
      <c r="B329" s="55" t="s">
        <v>50</v>
      </c>
      <c r="C329" s="56"/>
      <c r="D329" s="57"/>
      <c r="E329" s="58"/>
      <c r="F329" s="58"/>
      <c r="G329" s="59">
        <f>SUM(F322:F327)</f>
        <v>0</v>
      </c>
    </row>
    <row r="330" spans="1:70" s="12" customFormat="1" ht="21" customHeight="1">
      <c r="A330" s="40"/>
      <c r="B330" s="41"/>
      <c r="C330" s="46"/>
      <c r="D330" s="42"/>
      <c r="E330" s="43"/>
      <c r="F330" s="43"/>
      <c r="G330" s="44"/>
    </row>
    <row r="331" spans="1:70" ht="18.75" customHeight="1">
      <c r="A331" s="60"/>
      <c r="B331" s="61" t="s">
        <v>71</v>
      </c>
      <c r="C331" s="61"/>
      <c r="D331" s="61"/>
      <c r="E331" s="61"/>
      <c r="F331" s="61"/>
      <c r="G331" s="62">
        <f>SUM(G20:G329)</f>
        <v>0</v>
      </c>
      <c r="H331" s="20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  <c r="Y331" s="112"/>
      <c r="Z331" s="112"/>
      <c r="AA331" s="112"/>
      <c r="AB331" s="112"/>
      <c r="AC331" s="112"/>
      <c r="AD331" s="112"/>
      <c r="AE331" s="112"/>
      <c r="AF331" s="112"/>
      <c r="AG331" s="112"/>
      <c r="AH331" s="112"/>
      <c r="AI331" s="112"/>
      <c r="AJ331" s="112"/>
      <c r="AK331" s="112"/>
      <c r="AL331" s="112"/>
      <c r="AM331" s="112"/>
      <c r="AN331" s="112"/>
      <c r="AO331" s="112"/>
      <c r="AP331" s="112"/>
      <c r="AQ331" s="112"/>
      <c r="AR331" s="112"/>
      <c r="AS331" s="112"/>
      <c r="AT331" s="112"/>
      <c r="AU331" s="112"/>
      <c r="AV331" s="112"/>
      <c r="AW331" s="112"/>
      <c r="AX331" s="112"/>
      <c r="AY331" s="112"/>
      <c r="AZ331" s="112"/>
      <c r="BA331" s="112"/>
      <c r="BB331" s="112"/>
      <c r="BC331" s="112"/>
      <c r="BD331" s="112"/>
      <c r="BE331" s="112"/>
      <c r="BF331" s="112"/>
      <c r="BG331" s="112"/>
      <c r="BH331" s="112"/>
      <c r="BI331" s="112"/>
      <c r="BJ331" s="112"/>
      <c r="BK331" s="112"/>
      <c r="BL331" s="112"/>
      <c r="BM331" s="112"/>
      <c r="BN331" s="112"/>
      <c r="BO331" s="112"/>
      <c r="BP331" s="112"/>
      <c r="BQ331" s="167"/>
      <c r="BR331" s="167"/>
    </row>
    <row r="332" spans="1:70" ht="18.75" customHeight="1">
      <c r="A332" s="13"/>
      <c r="B332" s="14"/>
      <c r="C332" s="168"/>
      <c r="D332" s="168"/>
      <c r="E332" s="168"/>
      <c r="F332" s="15"/>
      <c r="G332" s="16"/>
      <c r="H332" s="102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/>
      <c r="AT332" s="113"/>
      <c r="AU332" s="113"/>
      <c r="AV332" s="113"/>
      <c r="AW332" s="113"/>
      <c r="AX332" s="113"/>
      <c r="AY332" s="113"/>
      <c r="AZ332" s="113"/>
      <c r="BA332" s="113"/>
      <c r="BB332" s="113"/>
      <c r="BC332" s="113"/>
      <c r="BD332" s="113"/>
      <c r="BE332" s="113"/>
      <c r="BF332" s="113"/>
      <c r="BG332" s="113"/>
      <c r="BH332" s="113"/>
      <c r="BI332" s="113"/>
      <c r="BJ332" s="113"/>
      <c r="BK332" s="113"/>
      <c r="BL332" s="113"/>
      <c r="BM332" s="113"/>
      <c r="BN332" s="113"/>
      <c r="BO332" s="113"/>
      <c r="BP332" s="113"/>
      <c r="BQ332" s="169"/>
      <c r="BR332" s="169"/>
    </row>
    <row r="333" spans="1:70" customFormat="1" ht="18.75" customHeight="1">
      <c r="A333" s="164">
        <v>11</v>
      </c>
      <c r="B333" s="144" t="s">
        <v>72</v>
      </c>
      <c r="C333" s="145"/>
      <c r="D333" s="146"/>
      <c r="E333" s="146"/>
      <c r="F333" s="147"/>
      <c r="G333" s="146"/>
      <c r="H333" s="102"/>
      <c r="I333" s="98"/>
      <c r="J333" s="99"/>
    </row>
    <row r="334" spans="1:70" customFormat="1" ht="18.75" customHeight="1">
      <c r="A334" s="157" t="s">
        <v>73</v>
      </c>
      <c r="B334" s="157" t="s">
        <v>8</v>
      </c>
      <c r="C334" s="157"/>
      <c r="D334" s="158" t="s">
        <v>74</v>
      </c>
      <c r="E334" s="158"/>
      <c r="F334" s="158"/>
      <c r="G334" s="158" t="s">
        <v>75</v>
      </c>
      <c r="H334" s="102"/>
      <c r="I334" s="7"/>
      <c r="J334" s="7"/>
    </row>
    <row r="335" spans="1:70" customFormat="1" ht="18.75" customHeight="1">
      <c r="A335" s="148"/>
      <c r="B335" s="149"/>
      <c r="C335" s="145"/>
      <c r="D335" s="146"/>
      <c r="E335" s="150"/>
      <c r="F335" s="151"/>
      <c r="G335" s="152"/>
      <c r="H335" s="102"/>
      <c r="I335" s="7"/>
      <c r="J335" s="7"/>
    </row>
    <row r="336" spans="1:70" customFormat="1" ht="18.75" customHeight="1">
      <c r="A336" s="145">
        <f>A333+0.01</f>
        <v>11.01</v>
      </c>
      <c r="B336" s="149" t="s">
        <v>76</v>
      </c>
      <c r="C336" s="145"/>
      <c r="D336" s="154">
        <v>0.1</v>
      </c>
      <c r="E336" s="150"/>
      <c r="F336" s="151"/>
      <c r="G336" s="150">
        <f>ROUND(D336*G$331,2)</f>
        <v>0</v>
      </c>
      <c r="H336" s="103"/>
      <c r="I336" s="7"/>
      <c r="J336" s="7"/>
    </row>
    <row r="337" spans="1:11" customFormat="1" ht="18.75" customHeight="1">
      <c r="A337" s="145">
        <f>A336+0.01</f>
        <v>11.02</v>
      </c>
      <c r="B337" s="149" t="s">
        <v>77</v>
      </c>
      <c r="C337" s="145"/>
      <c r="D337" s="154">
        <v>0.03</v>
      </c>
      <c r="E337" s="150"/>
      <c r="F337" s="151"/>
      <c r="G337" s="150">
        <f t="shared" ref="G337:G338" si="95">ROUND(D337*G$331,2)</f>
        <v>0</v>
      </c>
      <c r="H337" s="102"/>
      <c r="I337" s="7"/>
      <c r="J337" s="7"/>
    </row>
    <row r="338" spans="1:11" customFormat="1" ht="18.75" customHeight="1">
      <c r="A338" s="145">
        <f>A337+0.01</f>
        <v>11.03</v>
      </c>
      <c r="B338" s="149" t="s">
        <v>78</v>
      </c>
      <c r="C338" s="145"/>
      <c r="D338" s="154">
        <v>2.5000000000000001E-2</v>
      </c>
      <c r="E338" s="150"/>
      <c r="F338" s="151"/>
      <c r="G338" s="150">
        <f t="shared" si="95"/>
        <v>0</v>
      </c>
      <c r="H338" s="102"/>
      <c r="I338" s="7"/>
      <c r="J338" s="7"/>
    </row>
    <row r="339" spans="1:11" customFormat="1" ht="18.75" customHeight="1">
      <c r="A339" s="159"/>
      <c r="B339" s="159" t="s">
        <v>50</v>
      </c>
      <c r="C339" s="159"/>
      <c r="D339" s="160"/>
      <c r="E339" s="161"/>
      <c r="F339" s="159"/>
      <c r="G339" s="161">
        <f>SUM(G336:G338)</f>
        <v>0</v>
      </c>
      <c r="H339" s="102"/>
      <c r="I339" s="7"/>
      <c r="J339" s="7"/>
      <c r="K339" s="100"/>
    </row>
    <row r="340" spans="1:11" customFormat="1" ht="18.75" customHeight="1">
      <c r="A340" s="153"/>
      <c r="B340" s="149"/>
      <c r="C340" s="145"/>
      <c r="D340" s="154"/>
      <c r="E340" s="150"/>
      <c r="F340" s="151"/>
      <c r="G340" s="150"/>
      <c r="H340" s="102"/>
      <c r="I340" s="7"/>
      <c r="J340" s="7"/>
    </row>
    <row r="341" spans="1:11" customFormat="1" ht="18.75" customHeight="1">
      <c r="A341" s="159"/>
      <c r="B341" s="159" t="s">
        <v>79</v>
      </c>
      <c r="C341" s="159"/>
      <c r="D341" s="160"/>
      <c r="E341" s="162"/>
      <c r="F341" s="159"/>
      <c r="G341" s="162">
        <f>G339+G331</f>
        <v>0</v>
      </c>
      <c r="H341" s="102"/>
      <c r="I341" s="7"/>
      <c r="J341" s="7"/>
      <c r="K341" s="100"/>
    </row>
    <row r="342" spans="1:11" customFormat="1" ht="18.75" customHeight="1">
      <c r="A342" s="153"/>
      <c r="B342" s="149"/>
      <c r="C342" s="145"/>
      <c r="D342" s="154"/>
      <c r="E342" s="150"/>
      <c r="F342" s="151"/>
      <c r="G342" s="150"/>
      <c r="H342" s="102"/>
      <c r="I342" s="7"/>
      <c r="J342" s="7"/>
    </row>
    <row r="343" spans="1:11" customFormat="1" ht="18.75" customHeight="1">
      <c r="A343" s="159"/>
      <c r="B343" s="159" t="s">
        <v>80</v>
      </c>
      <c r="C343" s="159"/>
      <c r="D343" s="163">
        <v>0.1</v>
      </c>
      <c r="E343" s="161"/>
      <c r="F343" s="159"/>
      <c r="G343" s="161">
        <f>ROUND(D343*G341,2)</f>
        <v>0</v>
      </c>
      <c r="H343" s="102"/>
      <c r="I343" s="9"/>
      <c r="J343" s="7"/>
      <c r="K343" s="100"/>
    </row>
    <row r="344" spans="1:11" customFormat="1" ht="18.75" customHeight="1">
      <c r="A344" s="153"/>
      <c r="B344" s="149"/>
      <c r="C344" s="145"/>
      <c r="D344" s="154"/>
      <c r="E344" s="150"/>
      <c r="F344" s="151"/>
      <c r="G344" s="150"/>
      <c r="H344" s="102"/>
      <c r="I344" s="7"/>
      <c r="J344" s="7"/>
    </row>
    <row r="345" spans="1:11" customFormat="1" ht="18.75" customHeight="1">
      <c r="A345" s="145">
        <f>A338+0.01</f>
        <v>11.04</v>
      </c>
      <c r="B345" s="149" t="s">
        <v>81</v>
      </c>
      <c r="C345" s="145"/>
      <c r="D345" s="154">
        <v>0.18</v>
      </c>
      <c r="E345" s="150"/>
      <c r="F345" s="151"/>
      <c r="G345" s="150">
        <f>ROUND(D345*G$343,2)</f>
        <v>0</v>
      </c>
      <c r="H345" s="102"/>
      <c r="I345" s="7"/>
      <c r="J345" s="7"/>
    </row>
    <row r="346" spans="1:11" customFormat="1" ht="18.75" customHeight="1">
      <c r="A346" s="145">
        <f>A345+0.01</f>
        <v>11.049999999999999</v>
      </c>
      <c r="B346" s="149" t="s">
        <v>82</v>
      </c>
      <c r="C346" s="145"/>
      <c r="D346" s="154">
        <v>4.4999999999999998E-2</v>
      </c>
      <c r="E346" s="150"/>
      <c r="F346" s="151"/>
      <c r="G346" s="150">
        <f>ROUND(D346*G$331,2)</f>
        <v>0</v>
      </c>
      <c r="H346" s="102"/>
      <c r="I346" s="7"/>
      <c r="J346" s="7"/>
    </row>
    <row r="347" spans="1:11" customFormat="1" ht="18.75" customHeight="1">
      <c r="A347" s="145">
        <f t="shared" ref="A347:A350" si="96">A346+0.01</f>
        <v>11.059999999999999</v>
      </c>
      <c r="B347" s="149" t="s">
        <v>83</v>
      </c>
      <c r="C347" s="145"/>
      <c r="D347" s="154">
        <v>0.01</v>
      </c>
      <c r="E347" s="150"/>
      <c r="F347" s="151"/>
      <c r="G347" s="150">
        <f t="shared" ref="G347:G350" si="97">ROUND(D347*G$331,2)</f>
        <v>0</v>
      </c>
      <c r="H347" s="102"/>
      <c r="I347" s="9"/>
      <c r="J347" s="7"/>
    </row>
    <row r="348" spans="1:11" customFormat="1" ht="18.75" customHeight="1">
      <c r="A348" s="145">
        <f t="shared" si="96"/>
        <v>11.069999999999999</v>
      </c>
      <c r="B348" s="149" t="s">
        <v>84</v>
      </c>
      <c r="C348" s="145"/>
      <c r="D348" s="154">
        <v>1E-3</v>
      </c>
      <c r="E348" s="150"/>
      <c r="F348" s="151"/>
      <c r="G348" s="150">
        <f t="shared" si="97"/>
        <v>0</v>
      </c>
      <c r="H348" s="102"/>
      <c r="I348" s="7"/>
      <c r="J348" s="7"/>
    </row>
    <row r="349" spans="1:11" customFormat="1" ht="18.75" customHeight="1">
      <c r="A349" s="145">
        <f t="shared" si="96"/>
        <v>11.079999999999998</v>
      </c>
      <c r="B349" s="149" t="s">
        <v>85</v>
      </c>
      <c r="C349" s="145"/>
      <c r="D349" s="154">
        <v>0.01</v>
      </c>
      <c r="E349" s="150"/>
      <c r="F349" s="151"/>
      <c r="G349" s="150">
        <f t="shared" si="97"/>
        <v>0</v>
      </c>
      <c r="H349" s="102"/>
      <c r="I349" s="7"/>
      <c r="J349" s="7"/>
    </row>
    <row r="350" spans="1:11" customFormat="1" ht="18.75" customHeight="1">
      <c r="A350" s="145">
        <f t="shared" si="96"/>
        <v>11.089999999999998</v>
      </c>
      <c r="B350" s="149" t="s">
        <v>86</v>
      </c>
      <c r="C350" s="145"/>
      <c r="D350" s="154">
        <v>0.02</v>
      </c>
      <c r="E350" s="150"/>
      <c r="F350" s="151"/>
      <c r="G350" s="150">
        <f t="shared" si="97"/>
        <v>0</v>
      </c>
      <c r="H350" s="102"/>
      <c r="I350" s="7"/>
      <c r="J350" s="7"/>
    </row>
    <row r="351" spans="1:11" customFormat="1" ht="18.75" customHeight="1">
      <c r="A351" s="155"/>
      <c r="B351" s="140" t="s">
        <v>50</v>
      </c>
      <c r="C351" s="141"/>
      <c r="D351" s="142"/>
      <c r="E351" s="143"/>
      <c r="F351" s="143"/>
      <c r="G351" s="161">
        <f>SUM(G345:G350)</f>
        <v>0</v>
      </c>
      <c r="H351" s="102"/>
      <c r="I351" s="7"/>
      <c r="J351" s="7"/>
      <c r="K351" s="100"/>
    </row>
    <row r="352" spans="1:11" customFormat="1" ht="18.75" customHeight="1">
      <c r="A352" s="153"/>
      <c r="B352" s="149"/>
      <c r="C352" s="145"/>
      <c r="D352" s="154"/>
      <c r="E352" s="150"/>
      <c r="F352" s="151"/>
      <c r="G352" s="150"/>
      <c r="H352" s="102"/>
      <c r="I352" s="7"/>
      <c r="J352" s="7"/>
    </row>
    <row r="353" spans="1:11" customFormat="1" ht="18.75" customHeight="1">
      <c r="A353" s="159"/>
      <c r="B353" s="159" t="s">
        <v>87</v>
      </c>
      <c r="C353" s="159"/>
      <c r="D353" s="160"/>
      <c r="E353" s="159"/>
      <c r="F353" s="159"/>
      <c r="G353" s="161">
        <f>G351+G339</f>
        <v>0</v>
      </c>
      <c r="H353" s="102"/>
      <c r="I353" s="7"/>
      <c r="J353" s="7"/>
    </row>
    <row r="354" spans="1:11" customFormat="1" ht="18.75" customHeight="1">
      <c r="A354" s="148"/>
      <c r="B354" s="149"/>
      <c r="C354" s="145"/>
      <c r="D354" s="154"/>
      <c r="E354" s="150"/>
      <c r="F354" s="151"/>
      <c r="G354" s="152"/>
      <c r="H354" s="102"/>
      <c r="I354" s="7"/>
      <c r="J354" s="7"/>
      <c r="K354" s="100"/>
    </row>
    <row r="355" spans="1:11" customFormat="1" ht="18.75" customHeight="1">
      <c r="A355" s="145">
        <v>11.1</v>
      </c>
      <c r="B355" s="149" t="s">
        <v>88</v>
      </c>
      <c r="C355" s="145"/>
      <c r="D355" s="154">
        <v>0.05</v>
      </c>
      <c r="E355" s="150"/>
      <c r="F355" s="156"/>
      <c r="G355" s="150">
        <f>ROUND(D355*G$331,2)</f>
        <v>0</v>
      </c>
      <c r="H355" s="102"/>
      <c r="I355" s="7"/>
      <c r="J355" s="7"/>
    </row>
    <row r="356" spans="1:11" customFormat="1" ht="18.75" customHeight="1">
      <c r="A356" s="148"/>
      <c r="B356" s="149"/>
      <c r="C356" s="145"/>
      <c r="D356" s="146"/>
      <c r="E356" s="150"/>
      <c r="F356" s="151"/>
      <c r="G356" s="152"/>
      <c r="H356" s="102"/>
      <c r="I356" s="7"/>
      <c r="J356" s="7"/>
    </row>
    <row r="357" spans="1:11" customFormat="1" ht="18.75" customHeight="1">
      <c r="A357" s="159"/>
      <c r="B357" s="159" t="s">
        <v>89</v>
      </c>
      <c r="C357" s="159"/>
      <c r="D357" s="159"/>
      <c r="E357" s="159"/>
      <c r="F357" s="159"/>
      <c r="G357" s="162">
        <f>G355+G353+G331</f>
        <v>0</v>
      </c>
      <c r="H357" s="102"/>
      <c r="I357" s="7"/>
      <c r="J357" s="7"/>
      <c r="K357" s="101"/>
    </row>
    <row r="358" spans="1:11">
      <c r="H358" s="102"/>
    </row>
    <row r="359" spans="1:11">
      <c r="H359" s="102"/>
    </row>
    <row r="360" spans="1:11">
      <c r="H360" s="102"/>
    </row>
    <row r="361" spans="1:11">
      <c r="H361" s="102"/>
    </row>
    <row r="362" spans="1:11">
      <c r="H362" s="102"/>
    </row>
    <row r="363" spans="1:11">
      <c r="H363" s="102"/>
    </row>
    <row r="364" spans="1:11">
      <c r="H364" s="102"/>
    </row>
  </sheetData>
  <sheetProtection password="8A36" sheet="1" objects="1" scenarios="1"/>
  <mergeCells count="16">
    <mergeCell ref="A7:G7"/>
    <mergeCell ref="A8:G8"/>
    <mergeCell ref="A9:G9"/>
    <mergeCell ref="A10:G10"/>
    <mergeCell ref="F15:G15"/>
    <mergeCell ref="A12:A13"/>
    <mergeCell ref="B12:G13"/>
    <mergeCell ref="B15:B16"/>
    <mergeCell ref="BQ331:BR331"/>
    <mergeCell ref="C332:E332"/>
    <mergeCell ref="BQ332:BR332"/>
    <mergeCell ref="A20:G20"/>
    <mergeCell ref="F16:G16"/>
    <mergeCell ref="A153:G153"/>
    <mergeCell ref="A286:G286"/>
    <mergeCell ref="A320:G320"/>
  </mergeCells>
  <phoneticPr fontId="21" type="noConversion"/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0"/>
  <sheetViews>
    <sheetView zoomScaleNormal="100" workbookViewId="0">
      <selection activeCell="M16" sqref="M16"/>
    </sheetView>
  </sheetViews>
  <sheetFormatPr defaultColWidth="11.42578125" defaultRowHeight="15" outlineLevelRow="1"/>
  <cols>
    <col min="2" max="2" width="35" customWidth="1"/>
    <col min="6" max="6" width="20.7109375" customWidth="1"/>
    <col min="9" max="9" width="35.7109375" customWidth="1"/>
    <col min="11" max="11" width="18.7109375" customWidth="1"/>
    <col min="13" max="13" width="22.85546875" customWidth="1"/>
  </cols>
  <sheetData>
    <row r="2" spans="1:13" ht="21">
      <c r="B2" s="177" t="s">
        <v>90</v>
      </c>
      <c r="C2" s="177"/>
      <c r="D2" s="177"/>
      <c r="E2" s="177"/>
      <c r="F2" s="177"/>
      <c r="G2" s="177"/>
      <c r="H2" s="177"/>
      <c r="I2" s="177"/>
    </row>
    <row r="4" spans="1:13">
      <c r="B4" s="64" t="s">
        <v>91</v>
      </c>
      <c r="C4" s="65"/>
      <c r="I4" s="66">
        <f>SUM(K6:K20)</f>
        <v>452555.37599999999</v>
      </c>
      <c r="K4" s="66">
        <f>SUM(K6:K20)</f>
        <v>452555.37599999999</v>
      </c>
    </row>
    <row r="5" spans="1:13" outlineLevel="1">
      <c r="B5" s="67"/>
      <c r="C5" s="68"/>
      <c r="L5" s="102"/>
      <c r="M5" s="102"/>
    </row>
    <row r="6" spans="1:13" outlineLevel="1">
      <c r="A6" s="69"/>
      <c r="B6" s="70" t="s">
        <v>92</v>
      </c>
      <c r="C6" s="68"/>
      <c r="D6" s="71"/>
      <c r="E6" s="72"/>
      <c r="F6" s="72"/>
      <c r="G6" s="73"/>
      <c r="H6" s="73"/>
      <c r="I6" s="73"/>
      <c r="J6" s="74" t="s">
        <v>93</v>
      </c>
      <c r="K6" s="66">
        <f>F18</f>
        <v>452555.37599999999</v>
      </c>
      <c r="L6" s="102"/>
      <c r="M6" s="102"/>
    </row>
    <row r="7" spans="1:13" outlineLevel="1">
      <c r="A7" s="75" t="s">
        <v>73</v>
      </c>
      <c r="B7" s="76" t="s">
        <v>94</v>
      </c>
      <c r="C7" s="76" t="s">
        <v>95</v>
      </c>
      <c r="D7" s="77" t="s">
        <v>96</v>
      </c>
      <c r="E7" s="77" t="s">
        <v>97</v>
      </c>
      <c r="F7" s="78" t="s">
        <v>98</v>
      </c>
      <c r="G7" s="77" t="s">
        <v>99</v>
      </c>
      <c r="H7" s="77" t="s">
        <v>100</v>
      </c>
      <c r="I7" s="77" t="s">
        <v>101</v>
      </c>
      <c r="J7" s="79"/>
      <c r="K7" s="66"/>
      <c r="L7" s="102"/>
      <c r="M7" s="102"/>
    </row>
    <row r="8" spans="1:13" outlineLevel="1">
      <c r="A8" s="80"/>
      <c r="B8" s="81" t="s">
        <v>102</v>
      </c>
      <c r="C8" s="82" t="s">
        <v>16</v>
      </c>
      <c r="D8" s="83">
        <v>18.72</v>
      </c>
      <c r="E8" s="83">
        <v>12.16</v>
      </c>
      <c r="F8" s="83">
        <v>1</v>
      </c>
      <c r="G8" s="84">
        <f t="shared" ref="G8:G10" si="0">D8*E8*F8</f>
        <v>227.6352</v>
      </c>
      <c r="H8" s="104">
        <v>1</v>
      </c>
      <c r="I8" s="85">
        <f>H8*G8</f>
        <v>227.6352</v>
      </c>
      <c r="J8" s="86"/>
      <c r="L8" s="102"/>
      <c r="M8" s="102"/>
    </row>
    <row r="9" spans="1:13" outlineLevel="1">
      <c r="A9" s="80"/>
      <c r="B9" s="81" t="s">
        <v>103</v>
      </c>
      <c r="C9" s="82" t="s">
        <v>16</v>
      </c>
      <c r="D9" s="83">
        <v>6.78</v>
      </c>
      <c r="E9" s="83">
        <v>30.42</v>
      </c>
      <c r="F9" s="83">
        <v>1</v>
      </c>
      <c r="G9" s="84">
        <f t="shared" si="0"/>
        <v>206.24760000000001</v>
      </c>
      <c r="H9" s="105">
        <v>1</v>
      </c>
      <c r="I9" s="85">
        <f t="shared" ref="I9:I10" si="1">H9*G9</f>
        <v>206.24760000000001</v>
      </c>
      <c r="J9" s="87"/>
      <c r="L9" s="102"/>
      <c r="M9" s="102"/>
    </row>
    <row r="10" spans="1:13" outlineLevel="1">
      <c r="A10" s="80"/>
      <c r="B10" s="81" t="s">
        <v>104</v>
      </c>
      <c r="C10" s="82" t="s">
        <v>16</v>
      </c>
      <c r="D10" s="83">
        <v>5.73</v>
      </c>
      <c r="E10" s="83">
        <v>4.7</v>
      </c>
      <c r="F10" s="83">
        <v>1</v>
      </c>
      <c r="G10" s="84">
        <f t="shared" si="0"/>
        <v>26.931000000000004</v>
      </c>
      <c r="H10" s="105">
        <v>1</v>
      </c>
      <c r="I10" s="85">
        <f t="shared" si="1"/>
        <v>26.931000000000004</v>
      </c>
      <c r="J10" s="87"/>
      <c r="L10" s="102"/>
      <c r="M10" s="102"/>
    </row>
    <row r="11" spans="1:13" outlineLevel="1">
      <c r="A11" s="80"/>
      <c r="B11" s="81" t="s">
        <v>105</v>
      </c>
      <c r="C11" s="82" t="s">
        <v>16</v>
      </c>
      <c r="D11" s="83">
        <f>(D10+E10)</f>
        <v>10.43</v>
      </c>
      <c r="E11" s="83">
        <v>0.9</v>
      </c>
      <c r="F11" s="83">
        <v>1</v>
      </c>
      <c r="G11" s="84">
        <f t="shared" ref="G11:G15" si="2">D11*E11*F11</f>
        <v>9.3870000000000005</v>
      </c>
      <c r="H11" s="105">
        <v>1</v>
      </c>
      <c r="I11" s="85">
        <f t="shared" ref="I11:I15" si="3">H11*G11</f>
        <v>9.3870000000000005</v>
      </c>
      <c r="J11" s="87"/>
    </row>
    <row r="12" spans="1:13" outlineLevel="1">
      <c r="A12" s="80"/>
      <c r="B12" s="81" t="s">
        <v>106</v>
      </c>
      <c r="C12" s="82" t="s">
        <v>16</v>
      </c>
      <c r="D12" s="83">
        <f>(D8+E8)*2</f>
        <v>61.76</v>
      </c>
      <c r="E12" s="83">
        <v>0.6</v>
      </c>
      <c r="F12" s="83">
        <v>1</v>
      </c>
      <c r="G12" s="84">
        <f t="shared" si="2"/>
        <v>37.055999999999997</v>
      </c>
      <c r="H12" s="105">
        <v>1</v>
      </c>
      <c r="I12" s="85">
        <f t="shared" si="3"/>
        <v>37.055999999999997</v>
      </c>
      <c r="J12" s="87"/>
    </row>
    <row r="13" spans="1:13" outlineLevel="1">
      <c r="A13" s="80"/>
      <c r="B13" s="81" t="s">
        <v>107</v>
      </c>
      <c r="C13" s="82" t="s">
        <v>16</v>
      </c>
      <c r="D13" s="83">
        <f>(D9+E9)*2</f>
        <v>74.400000000000006</v>
      </c>
      <c r="E13" s="83">
        <v>0.6</v>
      </c>
      <c r="F13" s="83">
        <v>1</v>
      </c>
      <c r="G13" s="84">
        <f t="shared" si="2"/>
        <v>44.64</v>
      </c>
      <c r="H13" s="105">
        <v>1</v>
      </c>
      <c r="I13" s="85">
        <f t="shared" si="3"/>
        <v>44.64</v>
      </c>
      <c r="J13" s="87"/>
    </row>
    <row r="14" spans="1:13" outlineLevel="1">
      <c r="A14" s="80"/>
      <c r="B14" s="81" t="s">
        <v>108</v>
      </c>
      <c r="C14" s="82" t="s">
        <v>16</v>
      </c>
      <c r="D14" s="83"/>
      <c r="E14" s="83"/>
      <c r="F14" s="83">
        <v>1</v>
      </c>
      <c r="G14" s="84">
        <f t="shared" si="2"/>
        <v>0</v>
      </c>
      <c r="H14" s="105">
        <v>1</v>
      </c>
      <c r="I14" s="85">
        <f t="shared" si="3"/>
        <v>0</v>
      </c>
      <c r="J14" s="87"/>
    </row>
    <row r="15" spans="1:13" outlineLevel="1">
      <c r="A15" s="80"/>
      <c r="B15" s="81" t="s">
        <v>109</v>
      </c>
      <c r="C15" s="82" t="s">
        <v>16</v>
      </c>
      <c r="D15" s="83"/>
      <c r="E15" s="83"/>
      <c r="F15" s="83">
        <v>1</v>
      </c>
      <c r="G15" s="84">
        <f t="shared" si="2"/>
        <v>0</v>
      </c>
      <c r="H15" s="105">
        <v>1</v>
      </c>
      <c r="I15" s="85">
        <f t="shared" si="3"/>
        <v>0</v>
      </c>
      <c r="J15" s="87"/>
      <c r="L15" s="100"/>
    </row>
    <row r="16" spans="1:13" outlineLevel="1">
      <c r="A16" s="80"/>
      <c r="B16" s="81" t="s">
        <v>110</v>
      </c>
      <c r="C16" s="82" t="s">
        <v>16</v>
      </c>
      <c r="D16" s="83"/>
      <c r="E16" s="83"/>
      <c r="F16" s="83">
        <v>1</v>
      </c>
      <c r="G16" s="84">
        <f t="shared" ref="G16" si="4">D16*E16*F16</f>
        <v>0</v>
      </c>
      <c r="H16" s="105">
        <v>1</v>
      </c>
      <c r="I16" s="85">
        <f t="shared" ref="I16" si="5">H16*G16</f>
        <v>0</v>
      </c>
      <c r="J16" s="87"/>
    </row>
    <row r="17" spans="1:10" outlineLevel="1">
      <c r="A17" s="88"/>
      <c r="B17" s="89"/>
      <c r="C17" s="90"/>
      <c r="D17" s="91"/>
      <c r="E17" s="91"/>
      <c r="F17" s="91"/>
      <c r="G17" s="92">
        <f>SUM(G8:G16)</f>
        <v>551.89679999999998</v>
      </c>
      <c r="H17" s="106">
        <v>1</v>
      </c>
      <c r="I17" s="93">
        <f>SUM(I8:I10)/G17</f>
        <v>0.83496371060676555</v>
      </c>
      <c r="J17" s="79"/>
    </row>
    <row r="18" spans="1:10" ht="15.75" outlineLevel="1" thickBot="1">
      <c r="B18" s="94" t="s">
        <v>99</v>
      </c>
      <c r="C18" s="95">
        <f>G17</f>
        <v>551.89679999999998</v>
      </c>
      <c r="D18" s="96">
        <v>820</v>
      </c>
      <c r="F18" s="97">
        <f>C18*D18</f>
        <v>452555.37599999999</v>
      </c>
    </row>
    <row r="19" spans="1:10" ht="15.75" outlineLevel="1" thickBot="1">
      <c r="B19" s="107" t="s">
        <v>111</v>
      </c>
      <c r="C19" s="108">
        <f>C18*I17</f>
        <v>460.81379999999996</v>
      </c>
      <c r="D19" s="109">
        <v>2343.9899999999998</v>
      </c>
      <c r="E19" s="110"/>
      <c r="F19" s="111">
        <f>C19*D19</f>
        <v>1080142.9390619998</v>
      </c>
    </row>
    <row r="20" spans="1:10" outlineLevel="1"/>
  </sheetData>
  <mergeCells count="1">
    <mergeCell ref="B2:I2"/>
  </mergeCells>
  <phoneticPr fontId="21" type="noConversion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1" ma:contentTypeDescription="Crear nuevo documento." ma:contentTypeScope="" ma:versionID="2d1b3424657637caa6d4f14ed9927fb1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c2897d655e1f92b41b8ac5d128b8d1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734E59-77F6-4CF9-8943-6EFDBC75F013}"/>
</file>

<file path=customXml/itemProps2.xml><?xml version="1.0" encoding="utf-8"?>
<ds:datastoreItem xmlns:ds="http://schemas.openxmlformats.org/officeDocument/2006/customXml" ds:itemID="{E7DAAF5D-B0A4-48F6-9520-0ED32BAD9C72}"/>
</file>

<file path=customXml/itemProps3.xml><?xml version="1.0" encoding="utf-8"?>
<ds:datastoreItem xmlns:ds="http://schemas.openxmlformats.org/officeDocument/2006/customXml" ds:itemID="{D04CB7C6-B977-4C23-89BA-0863AE7FD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/>
  <cp:revision/>
  <dcterms:created xsi:type="dcterms:W3CDTF">2021-04-12T16:10:30Z</dcterms:created>
  <dcterms:modified xsi:type="dcterms:W3CDTF">2022-11-24T18:48:17Z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