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4b\AC\Temp\"/>
    </mc:Choice>
  </mc:AlternateContent>
  <xr:revisionPtr revIDLastSave="0" documentId="8_{752065C3-D3FA-456A-9B87-2C1C2E2587A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esupuesto" sheetId="5" r:id="rId1"/>
    <sheet name="Análisis" sheetId="6" r:id="rId2"/>
  </sheets>
  <definedNames>
    <definedName name="_xlnm.Print_Area" localSheetId="0">Presupuesto!$A$1:$G$102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5" l="1"/>
  <c r="F37" i="5"/>
  <c r="F30" i="5"/>
  <c r="F27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F42" i="5"/>
  <c r="F43" i="5"/>
  <c r="F44" i="5"/>
  <c r="F23" i="5"/>
  <c r="F29" i="5"/>
  <c r="F28" i="5"/>
  <c r="F36" i="5"/>
  <c r="F35" i="5"/>
  <c r="F31" i="5"/>
  <c r="F26" i="5"/>
  <c r="F25" i="5"/>
  <c r="F40" i="5"/>
  <c r="F39" i="5"/>
  <c r="F38" i="5"/>
  <c r="F34" i="5"/>
  <c r="F33" i="5"/>
  <c r="F32" i="5"/>
  <c r="F24" i="5"/>
  <c r="F22" i="5"/>
  <c r="F21" i="5"/>
  <c r="G45" i="5"/>
  <c r="G47" i="5"/>
  <c r="F148" i="6"/>
  <c r="F481" i="6"/>
  <c r="F20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415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9" i="6"/>
  <c r="F60" i="6"/>
  <c r="F61" i="6"/>
  <c r="F377" i="6"/>
  <c r="F343" i="6"/>
  <c r="F344" i="6"/>
  <c r="F345" i="6"/>
  <c r="F346" i="6"/>
  <c r="F347" i="6"/>
  <c r="F348" i="6"/>
  <c r="F349" i="6"/>
  <c r="F350" i="6"/>
  <c r="F351" i="6"/>
  <c r="F352" i="6"/>
  <c r="F476" i="6"/>
  <c r="F477" i="6"/>
  <c r="F478" i="6"/>
  <c r="F479" i="6"/>
  <c r="F480" i="6"/>
  <c r="F473" i="6"/>
  <c r="F472" i="6"/>
  <c r="F468" i="6"/>
  <c r="F469" i="6"/>
  <c r="F470" i="6"/>
  <c r="F471" i="6"/>
  <c r="F474" i="6" s="1"/>
  <c r="F464" i="6"/>
  <c r="F463" i="6"/>
  <c r="F462" i="6"/>
  <c r="F461" i="6"/>
  <c r="F460" i="6"/>
  <c r="F465" i="6" s="1"/>
  <c r="F5" i="6"/>
  <c r="F387" i="6"/>
  <c r="F35" i="6"/>
  <c r="F337" i="6"/>
  <c r="F339" i="6"/>
  <c r="F338" i="6"/>
  <c r="F336" i="6"/>
  <c r="F335" i="6"/>
  <c r="F334" i="6"/>
  <c r="F333" i="6"/>
  <c r="F332" i="6"/>
  <c r="F331" i="6"/>
  <c r="F330" i="6"/>
  <c r="F329" i="6"/>
  <c r="F328" i="6"/>
  <c r="F327" i="6"/>
  <c r="F340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D118" i="6"/>
  <c r="F118" i="6"/>
  <c r="F119" i="6"/>
  <c r="D120" i="6"/>
  <c r="F120" i="6"/>
  <c r="F121" i="6"/>
  <c r="F122" i="6"/>
  <c r="F123" i="6" s="1"/>
  <c r="F160" i="6"/>
  <c r="F159" i="6"/>
  <c r="F158" i="6"/>
  <c r="F157" i="6"/>
  <c r="F156" i="6"/>
  <c r="F155" i="6"/>
  <c r="F154" i="6"/>
  <c r="F153" i="6"/>
  <c r="F152" i="6"/>
  <c r="F151" i="6"/>
  <c r="F150" i="6"/>
  <c r="F149" i="6"/>
  <c r="F147" i="6"/>
  <c r="F146" i="6"/>
  <c r="F161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43" i="6"/>
  <c r="F113" i="6"/>
  <c r="F115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A51" i="5"/>
  <c r="G51" i="5"/>
  <c r="G61" i="5"/>
  <c r="G69" i="5"/>
  <c r="G63" i="5"/>
  <c r="G60" i="5"/>
  <c r="G64" i="5"/>
  <c r="G62" i="5"/>
  <c r="G52" i="5"/>
  <c r="G50" i="5"/>
  <c r="G53" i="5"/>
  <c r="G55" i="5"/>
  <c r="G57" i="5"/>
  <c r="G59" i="5"/>
  <c r="G65" i="5"/>
  <c r="G67" i="5"/>
  <c r="G71" i="5"/>
  <c r="F324" i="6" l="1"/>
  <c r="F482" i="6"/>
  <c r="F353" i="6"/>
  <c r="F37" i="6"/>
</calcChain>
</file>

<file path=xl/sharedStrings.xml><?xml version="1.0" encoding="utf-8"?>
<sst xmlns="http://schemas.openxmlformats.org/spreadsheetml/2006/main" count="928" uniqueCount="391">
  <si>
    <t>República Dominicana</t>
  </si>
  <si>
    <t>Consejo del Poder Judicial</t>
  </si>
  <si>
    <t>Dirección General  de Administración y Carrera Judicial</t>
  </si>
  <si>
    <t>Dirección de Infraestructura Física</t>
  </si>
  <si>
    <t>OBRA:</t>
  </si>
  <si>
    <t>Presupuesto Construcción Rampa de Acceso para Discapacitados Palacio de Justicia de San José de Ocoa.</t>
  </si>
  <si>
    <t>Fecha de creación:</t>
  </si>
  <si>
    <t xml:space="preserve"> 29 de Septiembre 2022</t>
  </si>
  <si>
    <t>UBIC.:</t>
  </si>
  <si>
    <t>San José de Ocoa.</t>
  </si>
  <si>
    <t>Solicitado por :</t>
  </si>
  <si>
    <t>Arq. Rocio Altagracia</t>
  </si>
  <si>
    <t>Preparado por :</t>
  </si>
  <si>
    <t>Ing. Erick Pujols.</t>
  </si>
  <si>
    <t>Part.</t>
  </si>
  <si>
    <t>Descripción</t>
  </si>
  <si>
    <t>Cant.</t>
  </si>
  <si>
    <t>Und.</t>
  </si>
  <si>
    <t>PU</t>
  </si>
  <si>
    <t>Valor  (RD$)</t>
  </si>
  <si>
    <t>Sub-total</t>
  </si>
  <si>
    <t>PARTIDAS</t>
  </si>
  <si>
    <t>Demolición de pisos existentes entrada principal (Incluye mortero de colocación)</t>
  </si>
  <si>
    <t>m2</t>
  </si>
  <si>
    <t>Demolición de escalones de Granito existentes</t>
  </si>
  <si>
    <t xml:space="preserve">m </t>
  </si>
  <si>
    <t>Demolición de rampas existentes</t>
  </si>
  <si>
    <t>ud</t>
  </si>
  <si>
    <t>Demolición de acera de hormigón existente</t>
  </si>
  <si>
    <t>Excavación de zapatas de muros de 8"</t>
  </si>
  <si>
    <t>m3</t>
  </si>
  <si>
    <t>Hormigón Armado en zapata de muros 0.60 x 0.25 Acero transversal 3/8"@20cm, Acero long. 3/8"</t>
  </si>
  <si>
    <t>Suministro y colocación bloques de 8" 3/8" @ 0.20mts todas las cámaras llenas. BNP y SNP</t>
  </si>
  <si>
    <t>Hormigón Armado en columnas de amarre 0.20 x 0.20 mt. Estr. 3/8"@0.20mts. Long. 4 barras 3/8"</t>
  </si>
  <si>
    <t>Hormigón Armado en viga de amarre 0.20 x 0.20 mt. Estr. 3/8"@0.20mts. Long. 4 barras 3/8"</t>
  </si>
  <si>
    <t>Relleno compactado (E=0.50) material clasificado</t>
  </si>
  <si>
    <t>Acera rayada en H.A. Con malla electrosoldada 0.1 5 x 0.15mts en Rampa para Minusválidos (incluye estriado profundo de rampa /Líneas antideslizante)</t>
  </si>
  <si>
    <t>Vaciado de losa de Hormigón Armado con malla electrosoldada (Chapapote) para colocación de piso de Granito en entrada principal</t>
  </si>
  <si>
    <t>Vaciado de piso de Hormigón con violinado profundo en entrada principal</t>
  </si>
  <si>
    <t xml:space="preserve">Fraguache de elementos de Hormigón </t>
  </si>
  <si>
    <t>Pañete en muros de Hormigón y elementos estructurales</t>
  </si>
  <si>
    <t>Cantos y mochetas</t>
  </si>
  <si>
    <t>m</t>
  </si>
  <si>
    <t>Baranda en Rampa para personas con discapacidad de tubos de 2",  1 1/2" y 3/8" en Acero Inoxidable (Ver detalles en planos).</t>
  </si>
  <si>
    <t>Suministro y colocación de piso de Granito fondo blanco en entrada principal (Incluye brillado y pulido).</t>
  </si>
  <si>
    <t>Suministro y colocación de zócalos de Granito fondo blanco en entrada principal</t>
  </si>
  <si>
    <t>Suministro e instalación de escalones de Granito fondo blanco en entrada principal (Incluye zócalos, brillado y pulido).</t>
  </si>
  <si>
    <t>ml</t>
  </si>
  <si>
    <t>Suministro y aplicación de pintura satinada en rampa y área exterior color igual al existente, 2 manos. Incluye preparación de superficie (Masillado, lijado, rapillado, entre otros).</t>
  </si>
  <si>
    <t>Traslado de escombros hacia lugar de acopio</t>
  </si>
  <si>
    <t>pa</t>
  </si>
  <si>
    <t>Bote de escombros</t>
  </si>
  <si>
    <t xml:space="preserve">Limpieza continua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</si>
  <si>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</si>
  <si>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</si>
  <si>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</si>
  <si>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</si>
  <si>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</si>
  <si>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</si>
  <si>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</si>
  <si>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</si>
  <si>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</si>
  <si>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</si>
  <si>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</si>
  <si>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</si>
  <si>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</si>
  <si>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</si>
  <si>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</si>
  <si>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</si>
  <si>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</si>
  <si>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</si>
  <si>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</si>
  <si>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</si>
  <si>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</si>
  <si>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</si>
  <si>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</si>
  <si>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TRASLADO Y BOTE DE ESCOMBROS</t>
  </si>
  <si>
    <t xml:space="preserve">Ayudantes No  calificados </t>
  </si>
  <si>
    <t>días/h</t>
  </si>
  <si>
    <t>Bote en camion 6 m3</t>
  </si>
  <si>
    <t xml:space="preserve">Herramientas de trabajo a mano </t>
  </si>
  <si>
    <t>C.E.</t>
  </si>
  <si>
    <t>Precio / UD</t>
  </si>
  <si>
    <t>MANTENIMIENTO DE PUERTAS DE CAOBA SENCILLAS</t>
  </si>
  <si>
    <t>Desmonte de puerta</t>
  </si>
  <si>
    <t>Ud</t>
  </si>
  <si>
    <t>Mano de Obra pulimento puerta</t>
  </si>
  <si>
    <t>Mano de obra instalación puerta y marco carapa</t>
  </si>
  <si>
    <t>Mano de obra pintura puertas</t>
  </si>
  <si>
    <t>Tornillos 3" x 14</t>
  </si>
  <si>
    <t>u</t>
  </si>
  <si>
    <t>Tarugos 3/8" plásticos</t>
  </si>
  <si>
    <t>Cola</t>
  </si>
  <si>
    <t>gls.</t>
  </si>
  <si>
    <t>Sealer</t>
  </si>
  <si>
    <t>Laca</t>
  </si>
  <si>
    <t>Thinner</t>
  </si>
  <si>
    <t>Lijas</t>
  </si>
  <si>
    <t>Masilla para marco</t>
  </si>
  <si>
    <t>tubo</t>
  </si>
  <si>
    <t>DESMONTE APARATOS SANITARIOS</t>
  </si>
  <si>
    <t>SALIDAS DE DATA</t>
  </si>
  <si>
    <t>Caja Metalica Rectangular 2 * 4</t>
  </si>
  <si>
    <t>UNID</t>
  </si>
  <si>
    <t>Tubo PVC CONDUIT de 3/4" * 19'</t>
  </si>
  <si>
    <t>TUBO</t>
  </si>
  <si>
    <t>Curvas CONDUIT Elect. - 3/4" (Reforzada)</t>
  </si>
  <si>
    <t>Soga Polyetileno 4 MM Para/Guia</t>
  </si>
  <si>
    <t>Rollo</t>
  </si>
  <si>
    <t>Tornillo Tirafondo</t>
  </si>
  <si>
    <t>Tapa Ciega</t>
  </si>
  <si>
    <t>Cemento PVC</t>
  </si>
  <si>
    <t>PINTA</t>
  </si>
  <si>
    <t xml:space="preserve">M.O. Electricista / Salida </t>
  </si>
  <si>
    <t>PA</t>
  </si>
  <si>
    <t>INODORO ALARGADO BCO.:</t>
  </si>
  <si>
    <t>Tubo 4", pvc SDR-41 + 10% desp.</t>
  </si>
  <si>
    <t>Yee de 4"x4", pvc dren.</t>
  </si>
  <si>
    <t>Codo 4"x45, pvc dren.</t>
  </si>
  <si>
    <t>Codo 4"x90, pvc dren.</t>
  </si>
  <si>
    <t>Cemento pvc criollo, PINTA + 25% desp.</t>
  </si>
  <si>
    <t>pinta</t>
  </si>
  <si>
    <t>Tee 1/2" h.g. (fría y cal.)</t>
  </si>
  <si>
    <t>Tubo 1/2" h.g. + 10% desp. (fría y cal.)</t>
  </si>
  <si>
    <t>Codo 1/2" h.g. (fría y cal.)</t>
  </si>
  <si>
    <t>Red. bushing 1/2" a 3/8", h.g. (fría y cal.)</t>
  </si>
  <si>
    <t>Pintura OXIDO ROJO en tub. h.g.</t>
  </si>
  <si>
    <t>gl</t>
  </si>
  <si>
    <t>INODORO alargado, bco., tapa</t>
  </si>
  <si>
    <t>Arandela pvc 4", para fijar inodoro</t>
  </si>
  <si>
    <t>Tornillos fijación</t>
  </si>
  <si>
    <t>juego</t>
  </si>
  <si>
    <t>Junta de cera.</t>
  </si>
  <si>
    <t>Cemento bco.</t>
  </si>
  <si>
    <t>fda</t>
  </si>
  <si>
    <t>Llave angular 3/8"</t>
  </si>
  <si>
    <t>Niple 3/8"x2 1/2", cromo</t>
  </si>
  <si>
    <t>Cubrefalta 3/8", cromo</t>
  </si>
  <si>
    <t>Tubo flexible con tuerca</t>
  </si>
  <si>
    <t>Teflón + 25% desp.</t>
  </si>
  <si>
    <t>rollo</t>
  </si>
  <si>
    <t>Excavar y tapar zanja (tierra)</t>
  </si>
  <si>
    <t>día</t>
  </si>
  <si>
    <t>Mano de obra desagüe 4"</t>
  </si>
  <si>
    <t>Mano de obra salidas 1/2"</t>
  </si>
  <si>
    <t>Mano de obra coloc. Inodoro</t>
  </si>
  <si>
    <t>LAVAMANOS OVALADO BCO., empotrar:</t>
  </si>
  <si>
    <t>Tubo 2", pvc SDR-41 + 10% desp.</t>
  </si>
  <si>
    <t>Yee red.  4"x2", pvc dren.</t>
  </si>
  <si>
    <t>Codo 2"x45, pvc dren.</t>
  </si>
  <si>
    <t>Codo 2"x90, pvc dren.</t>
  </si>
  <si>
    <t>Lav. ovalado, BCO., empotrar, "SAONA"</t>
  </si>
  <si>
    <t>Mezcl. "SAYCO" con boquilla cromo</t>
  </si>
  <si>
    <t>Sifón 1 ¼", cromo, NIBCO</t>
  </si>
  <si>
    <t>Cola ext. 1 ¼"x8", cromo</t>
  </si>
  <si>
    <t>"Silicone" para sellar (tubo)</t>
  </si>
  <si>
    <t>Mano de obra desagüe 2"</t>
  </si>
  <si>
    <t>Mano de obra coloc. lavamanos</t>
  </si>
  <si>
    <t>ORINAL 1/2 FALDA, BCO.:</t>
  </si>
  <si>
    <t>Orinal 1/2 falda "Yaque"</t>
  </si>
  <si>
    <t>Llave cromada p/orinal</t>
  </si>
  <si>
    <t>Mano de obra coloc. Orinal 1/2 falda</t>
  </si>
  <si>
    <t>RETIRO DE LONA</t>
  </si>
  <si>
    <t>Obrero no calificado</t>
  </si>
  <si>
    <t xml:space="preserve">Precio / m2 </t>
  </si>
  <si>
    <t>Imperm lona asfaltica granulada</t>
  </si>
  <si>
    <t>Lona asfaltica granulada</t>
  </si>
  <si>
    <t>Mano de obra</t>
  </si>
  <si>
    <t>Primer</t>
  </si>
  <si>
    <t>Material Gastable</t>
  </si>
  <si>
    <t>c.e.</t>
  </si>
  <si>
    <t>Gas licuado de petróleo(GLP)</t>
  </si>
  <si>
    <t>Precio / m2</t>
  </si>
  <si>
    <t>PUERTA  DE CAOBA (1.00X 2.10)</t>
  </si>
  <si>
    <t>Llavín doble-puño, c/llave y seguro</t>
  </si>
  <si>
    <t>Bisagras "Stanley" 3 1/3" x 31/2"</t>
  </si>
  <si>
    <t>par</t>
  </si>
  <si>
    <t>Mano de obra confección puerta y marco carapa</t>
  </si>
  <si>
    <t>Caoba</t>
  </si>
  <si>
    <t>pc</t>
  </si>
  <si>
    <t>Precio / ud</t>
  </si>
  <si>
    <t>PUERTA CAOBA (1.00X 2.40)</t>
  </si>
  <si>
    <t>TOMACORRIENTE DOBLE 110V</t>
  </si>
  <si>
    <t>UND</t>
  </si>
  <si>
    <t>Tomacorriente Doble 110V</t>
  </si>
  <si>
    <t>Volumen Análisis</t>
  </si>
  <si>
    <t>Materiales y Equipos</t>
  </si>
  <si>
    <t>Tubo ½"x19' PVC SDR-26 + 15% desp.</t>
  </si>
  <si>
    <t>Caja rectangular ½"</t>
  </si>
  <si>
    <t>Alambre #12 TW + 5% desp.</t>
  </si>
  <si>
    <t>PIE</t>
  </si>
  <si>
    <t>Accesorio Tapa Tomacorriente Doble 110 V</t>
  </si>
  <si>
    <t>Codo electrico PVC 1/2"</t>
  </si>
  <si>
    <t>Cinta adhesiva eléctrica 3M (rollo)</t>
  </si>
  <si>
    <t>Cemento PVC + 30% desp.</t>
  </si>
  <si>
    <t>Mano de obra Tomacorriente Doble 110 V</t>
  </si>
  <si>
    <t>Gastos indirectos contratistas eléctricos</t>
  </si>
  <si>
    <t>%</t>
  </si>
  <si>
    <t>Total/UND</t>
  </si>
  <si>
    <t>INTERRUPTOR SENCILLO</t>
  </si>
  <si>
    <t>Interruptor Sencillo</t>
  </si>
  <si>
    <t>Alambre #12 TW</t>
  </si>
  <si>
    <t>Accesorio Tapa interruptor sencillo</t>
  </si>
  <si>
    <t>Mano de obra interruptor sencillo</t>
  </si>
  <si>
    <t>PORCELANATO ORIENTAL 50X50 ANTIMANCHAS</t>
  </si>
  <si>
    <t>M2</t>
  </si>
  <si>
    <t>Porcelanato</t>
  </si>
  <si>
    <t>Mortero 1:10 pisos + 10% desp.</t>
  </si>
  <si>
    <t>M3</t>
  </si>
  <si>
    <t>Porcelanato +20% desp.</t>
  </si>
  <si>
    <t>Derretido Keracolor 25 lbs + 10% desp.</t>
  </si>
  <si>
    <t>FDA</t>
  </si>
  <si>
    <t>Estopa</t>
  </si>
  <si>
    <t>LB</t>
  </si>
  <si>
    <t>Corte de Chazos Porcelanato</t>
  </si>
  <si>
    <t>Transporte de pisos (3%)</t>
  </si>
  <si>
    <t>Mano de Obra de colocación de Porcelanato</t>
  </si>
  <si>
    <t>ZOCALO PORCELANATO ORIENTAL 0.07x0.50m</t>
  </si>
  <si>
    <t>ML</t>
  </si>
  <si>
    <t>Zócalos porcelanato oriental 0.07x0.50m</t>
  </si>
  <si>
    <t>Mano de Obra de colocación zócalos</t>
  </si>
  <si>
    <t>SALIDA CENITAL</t>
  </si>
  <si>
    <t>Luz Cenital</t>
  </si>
  <si>
    <t>Caja octagonal</t>
  </si>
  <si>
    <t>Roseta de porcelana</t>
  </si>
  <si>
    <t xml:space="preserve">Cemento PVC + 30% desp. </t>
  </si>
  <si>
    <t>MUEBLE HIDROFUGO DE 0.80m CON LAVAMANOS Y ESPEJO + SALIDAS SANITARIAS</t>
  </si>
  <si>
    <t>Mueble hidrofugo de 0.80m con lavamanos y espejo + salidas sanitarias</t>
  </si>
  <si>
    <t>Niple Cromado 1/2" x 3"</t>
  </si>
  <si>
    <t>Cubrefalta cromado 1/2"</t>
  </si>
  <si>
    <t>Llave Angular 1/2" a 3/8"</t>
  </si>
  <si>
    <t>Manguera flexible lavamanos inox. 3/8" Eastman</t>
  </si>
  <si>
    <t>Mueble hidrofugo de Lavamanos con espejo</t>
  </si>
  <si>
    <t xml:space="preserve">Mezcladora Pfister lavamanos </t>
  </si>
  <si>
    <t>Boquilla para lavamanos autom. push button</t>
  </si>
  <si>
    <t>Cola Extensora 1-1/4" PVC</t>
  </si>
  <si>
    <t>Sifón 1-1/4" PVC</t>
  </si>
  <si>
    <t>Reducción 2" a 1-1/4" PVC drenaje</t>
  </si>
  <si>
    <t>Cemento blanco</t>
  </si>
  <si>
    <t xml:space="preserve">Teflón </t>
  </si>
  <si>
    <t>Salida Agua Potable 1/2" Poliestileno 18mm</t>
  </si>
  <si>
    <t>Salida Sanitaria A.N. 2" Aérea</t>
  </si>
  <si>
    <t>Mano de Obra Instalación lavamanos</t>
  </si>
  <si>
    <t>PINTURA ACRILICA SUPERIOR INT/EXT</t>
  </si>
  <si>
    <t>OK</t>
  </si>
  <si>
    <t>Pintura acrílica superior Int/ext</t>
  </si>
  <si>
    <t>Suministro pintura</t>
  </si>
  <si>
    <t>GL</t>
  </si>
  <si>
    <t>Mano de Obra</t>
  </si>
  <si>
    <t>Preparación de superficie y aplicación 2 manos</t>
  </si>
  <si>
    <t>Desperdicios, retoques y material gastable - 20%</t>
  </si>
  <si>
    <t>PINTURA ACRILICA SUPERIOR INT/EXT ANDAMIO</t>
  </si>
  <si>
    <t>Pintura acrílica superior Int/ext andamios</t>
  </si>
  <si>
    <t>Andmios - Guidolas</t>
  </si>
  <si>
    <t>CERAMICA EUROPEA ECONOMICA</t>
  </si>
  <si>
    <t>Cerámica Europea Económica 0.30x0.30m</t>
  </si>
  <si>
    <t>Cerámica Europea Económica + 10% desp.</t>
  </si>
  <si>
    <t xml:space="preserve">Corte de Chazos </t>
  </si>
  <si>
    <t>Mano de Obra de colocación cerámica pisos</t>
  </si>
  <si>
    <t>Mano de Obra de colocación de Cerámica</t>
  </si>
  <si>
    <t>ZOCALOS CERAMICA EUROPEA ECONOMICA</t>
  </si>
  <si>
    <t>Zócalos Cerámica Europea Económica 0.07x0.30m</t>
  </si>
  <si>
    <t>MURO DE SHEETROCK DOS CARAS</t>
  </si>
  <si>
    <t>Plancha de Yeso 1/2" x 4' x 8'</t>
  </si>
  <si>
    <t>plancha</t>
  </si>
  <si>
    <t>Durmiente 2 1/2" x 10'</t>
  </si>
  <si>
    <t>und</t>
  </si>
  <si>
    <t>Parales 2 1/2" x 10'</t>
  </si>
  <si>
    <t>Tornillo #6 de 1 1/4" (p/Plancha) lbs.</t>
  </si>
  <si>
    <t>caja</t>
  </si>
  <si>
    <t>Tornillo p/ Estructura 7/16" lbs.</t>
  </si>
  <si>
    <t>Clavo de 1 1/4" c/Arandela</t>
  </si>
  <si>
    <t>Fulminantes BluePoint Cal. 22</t>
  </si>
  <si>
    <t>Masilla Supermástico (5 gls.)</t>
  </si>
  <si>
    <t>cubo</t>
  </si>
  <si>
    <t>Rollo de Cinta de 250'</t>
  </si>
  <si>
    <t>Esquinero Metálico 1 1/4" x 10'</t>
  </si>
  <si>
    <t>Lija 100</t>
  </si>
  <si>
    <t>Mt²</t>
  </si>
  <si>
    <t>Precio / M2</t>
  </si>
  <si>
    <t>Fibra acústica</t>
  </si>
  <si>
    <t xml:space="preserve">PLAFOn VINIL YESO </t>
  </si>
  <si>
    <t>Plafon Vinil Yeso</t>
  </si>
  <si>
    <t>Cross tee de 4</t>
  </si>
  <si>
    <t>Cross tee de 2</t>
  </si>
  <si>
    <t>Main tee 12</t>
  </si>
  <si>
    <t>Angular comercial de 10</t>
  </si>
  <si>
    <t>Clavo para angular</t>
  </si>
  <si>
    <t>Furminante verde cal. 22</t>
  </si>
  <si>
    <t>Clavo de acero p/plafon cajita</t>
  </si>
  <si>
    <t>Alambre liso en rollo cal. 18</t>
  </si>
  <si>
    <t>rrollo</t>
  </si>
  <si>
    <t>ACERA EN HORMIGON VIOLINADA E=0.10m - 1:2:4 CON LIGADORA</t>
  </si>
  <si>
    <t xml:space="preserve">Acera en hormigón e=0.10m </t>
  </si>
  <si>
    <t>Vaciado y ligado Hormigón 1:2:4 - 10% desp</t>
  </si>
  <si>
    <t>Preparación superficie - Ayudante AY</t>
  </si>
  <si>
    <t>DIA</t>
  </si>
  <si>
    <t>Mano de obra frotado y violinado</t>
  </si>
  <si>
    <t>HORMIGON 1:2:4 CON LIGADORA</t>
  </si>
  <si>
    <t>Hormigón simple 1:2:4</t>
  </si>
  <si>
    <t>Cemento Gris</t>
  </si>
  <si>
    <t>Arena Itabo gruesa lavada</t>
  </si>
  <si>
    <t>M3E</t>
  </si>
  <si>
    <t>Grava 3/4"</t>
  </si>
  <si>
    <t>Agua</t>
  </si>
  <si>
    <t>Ligado y vaciado con ligadora</t>
  </si>
  <si>
    <t>LAMPARA 2 X 2 LED:</t>
  </si>
  <si>
    <t>Lámpara Led 2 x 2</t>
  </si>
  <si>
    <t>Tubo 1/2"x20' PVC SDR-26 + 15% desp.</t>
  </si>
  <si>
    <t>p</t>
  </si>
  <si>
    <t>Cinta adhesiva "3M" (rollo)</t>
  </si>
  <si>
    <t>Cemento PVC + 30% desp. (¼ gl.)</t>
  </si>
  <si>
    <t>Gastos indirectos contratistas eléctricos (al material).</t>
  </si>
  <si>
    <t>LAMPARA 2 X 4 LED:</t>
  </si>
  <si>
    <t>ANALISIS DE PINTURA ESTRADOS</t>
  </si>
  <si>
    <t>Unid.</t>
  </si>
  <si>
    <t>P.U.</t>
  </si>
  <si>
    <t>Desp.</t>
  </si>
  <si>
    <t>Valor</t>
  </si>
  <si>
    <t>Cola Titebom</t>
  </si>
  <si>
    <t>Gls</t>
  </si>
  <si>
    <t xml:space="preserve">Sealer </t>
  </si>
  <si>
    <t>Flex - Rex</t>
  </si>
  <si>
    <t>Retardador</t>
  </si>
  <si>
    <t>Clavos 4" Dulce</t>
  </si>
  <si>
    <t>Libs</t>
  </si>
  <si>
    <t>Clavos 3" Dulce</t>
  </si>
  <si>
    <t>Clavos de 1"</t>
  </si>
  <si>
    <t>Clavos de 1 1/2"</t>
  </si>
  <si>
    <t>Clavos de 2"</t>
  </si>
  <si>
    <t>Tornillos 2" x 10" Diablitos</t>
  </si>
  <si>
    <t>UD</t>
  </si>
  <si>
    <t>Mano de Obra Pulido Estrado</t>
  </si>
  <si>
    <t>Mano de Obra Pintura Estrado</t>
  </si>
  <si>
    <t>Mano de Obra Pulido Plataforma</t>
  </si>
  <si>
    <t>Mano de Obra Pintura Plataforma"Tinte"</t>
  </si>
  <si>
    <t>Total Costos Directos</t>
  </si>
  <si>
    <t>REVESTIMIENTO CERAMICA EUROPEA ECONOMICA 0.30x0.60m</t>
  </si>
  <si>
    <t>Cerámica europea económica 0.30x0.60m</t>
  </si>
  <si>
    <t>Cerámica + 10% desperdicio</t>
  </si>
  <si>
    <t>Pegamento de cerámica Pegatod</t>
  </si>
  <si>
    <t>Cemento gris</t>
  </si>
  <si>
    <t xml:space="preserve">Estopa </t>
  </si>
  <si>
    <t>Separadores de cerámica</t>
  </si>
  <si>
    <t>Transporte de cerámicas (3%)</t>
  </si>
  <si>
    <t>ESCALON  GRANITO  FONDO GRIS</t>
  </si>
  <si>
    <t>Escalón Granito fondo gris</t>
  </si>
  <si>
    <t>Huella redondeada de 0.30m en granito + 10%</t>
  </si>
  <si>
    <t>Contrahuella de 0.17m en granito + 10% desp</t>
  </si>
  <si>
    <t>Pulido y cristalizado de pisos</t>
  </si>
  <si>
    <t>Mano de Obra de colocación escalón</t>
  </si>
  <si>
    <t>SUMINISTRO E INSTALACION DE ALFOMBRA</t>
  </si>
  <si>
    <t>DESCRIPCION</t>
  </si>
  <si>
    <t>CANTIDAD</t>
  </si>
  <si>
    <t>UND.</t>
  </si>
  <si>
    <t>VALOR UNITARIO (RD$)</t>
  </si>
  <si>
    <t>SUB-TOTAL (RD$)</t>
  </si>
  <si>
    <t>Suministro alfombra</t>
  </si>
  <si>
    <t>yarda</t>
  </si>
  <si>
    <t xml:space="preserve">M.O. instalador </t>
  </si>
  <si>
    <t>SUB-TOTAL</t>
  </si>
  <si>
    <t>PINTURA DE BANCOS SALAS DE AUDIENCIAS</t>
  </si>
  <si>
    <t xml:space="preserve">Mano de obra Pulimento </t>
  </si>
  <si>
    <t>Mano de obra pintura</t>
  </si>
  <si>
    <t>Masilla banco</t>
  </si>
  <si>
    <t>JARDINERÍA</t>
  </si>
  <si>
    <t>Palma areca mediana</t>
  </si>
  <si>
    <t>Gravilla blanca</t>
  </si>
  <si>
    <t>sacos</t>
  </si>
  <si>
    <t>Trinitarias enanas adultas</t>
  </si>
  <si>
    <t>Grama</t>
  </si>
  <si>
    <r>
      <t>m</t>
    </r>
    <r>
      <rPr>
        <vertAlign val="superscript"/>
        <sz val="12"/>
        <rFont val="Arial"/>
        <family val="2"/>
      </rPr>
      <t>2</t>
    </r>
  </si>
  <si>
    <t>Tierra Negra.</t>
  </si>
  <si>
    <r>
      <t>m</t>
    </r>
    <r>
      <rPr>
        <vertAlign val="superscript"/>
        <sz val="12"/>
        <rFont val="Arial"/>
        <family val="2"/>
      </rPr>
      <t>3</t>
    </r>
  </si>
  <si>
    <t>p.a.</t>
  </si>
  <si>
    <t>Precio / u</t>
  </si>
  <si>
    <t>ACERA FROTADA Y VIOLINADA:</t>
  </si>
  <si>
    <t>sin acero</t>
  </si>
  <si>
    <t>Preparación terreno</t>
  </si>
  <si>
    <t>Horm. 1:3:5 + 5% desp.</t>
  </si>
  <si>
    <t>Mortero 1:4 + 5% desp.</t>
  </si>
  <si>
    <t>Regla (1 de 1"x4"x2.62' / 10 usos)</t>
  </si>
  <si>
    <t>pt</t>
  </si>
  <si>
    <t>Elaboración, vaciado y frotado</t>
  </si>
  <si>
    <t>Cantos laterales</t>
  </si>
  <si>
    <t>DESAGUE DE PISO 2" PARRILLA ZINC</t>
  </si>
  <si>
    <t>Desague de piso 2" con parrilla zinc</t>
  </si>
  <si>
    <t>Parrilla 2" en zinc</t>
  </si>
  <si>
    <t>Sifón 2" PVC drenaje</t>
  </si>
  <si>
    <t>Cemento PVC OATEY 32oz</t>
  </si>
  <si>
    <t>Mano de Obra desague de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</si>
</sst>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.00_);[Red]\(&quot;$&quot;#,##0.00\)"/>
    <numFmt numFmtId="165" formatCode="_(* #,##0.00_);_(* \(#,##0.00\);_(* &quot;-&quot;??_);_(@_)"/>
    <numFmt numFmtId="166" formatCode="&quot;RD$&quot;#,##0.00_);[Red]\(&quot;RD$&quot;#,##0.00\)"/>
    <numFmt numFmtId="167" formatCode="_(&quot;RD$&quot;* #,##0.00_);_(&quot;RD$&quot;* \(#,##0.00\);_(&quot;RD$&quot;* &quot;-&quot;??_);_(@_)"/>
    <numFmt numFmtId="168" formatCode="&quot;RD$&quot;#,##0.00"/>
    <numFmt numFmtId="169" formatCode="_-* #,##0.00\ _P_t_s_-;\-* #,##0.00\ _P_t_s_-;_-* &quot;-&quot;??\ _P_t_s_-;_-@_-"/>
    <numFmt numFmtId="170" formatCode="[$$-2C0A]\ #,##0.00"/>
    <numFmt numFmtId="171" formatCode="0.0"/>
    <numFmt numFmtId="172" formatCode="_-* #,##0.00\ &quot;Pts&quot;_-;\-* #,##0.00\ &quot;Pts&quot;_-;_-* &quot;-&quot;??\ &quot;Pts&quot;_-;_-@_-"/>
    <numFmt numFmtId="173" formatCode="[$-1C0A]d&quot; de &quot;mmmm&quot; de &quot;yyyy;@"/>
    <numFmt numFmtId="174" formatCode="&quot;$&quot;\ #,##0.00"/>
    <numFmt numFmtId="175" formatCode="0.0000"/>
    <numFmt numFmtId="176" formatCode="0.000"/>
    <numFmt numFmtId="177" formatCode="#,##0.00;[Red]#,##0.00"/>
    <numFmt numFmtId="178" formatCode="&quot;$&quot;#,##0.00;\-&quot;$&quot;#,##0.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color indexed="8"/>
      <name val="Calibri"/>
      <family val="2"/>
    </font>
    <font>
      <sz val="10"/>
      <name val="Book Antiqua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9" fontId="43" fillId="0" borderId="0">
      <alignment horizontal="left" vertical="center"/>
    </xf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165" fontId="5" fillId="0" borderId="0" xfId="2" applyFont="1" applyAlignment="1">
      <alignment horizontal="right"/>
    </xf>
    <xf numFmtId="169" fontId="5" fillId="0" borderId="0" xfId="2" applyNumberFormat="1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/>
    <xf numFmtId="4" fontId="9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11" fillId="0" borderId="0" xfId="25" applyNumberFormat="1" applyFont="1" applyAlignment="1" applyProtection="1">
      <alignment horizontal="center"/>
    </xf>
    <xf numFmtId="10" fontId="11" fillId="0" borderId="0" xfId="25" applyNumberFormat="1" applyFont="1"/>
    <xf numFmtId="168" fontId="10" fillId="0" borderId="0" xfId="25" applyNumberFormat="1" applyFont="1"/>
    <xf numFmtId="2" fontId="5" fillId="0" borderId="0" xfId="0" applyNumberFormat="1" applyFont="1"/>
    <xf numFmtId="170" fontId="5" fillId="0" borderId="0" xfId="0" applyNumberFormat="1" applyFont="1"/>
    <xf numFmtId="171" fontId="13" fillId="2" borderId="1" xfId="0" applyNumberFormat="1" applyFont="1" applyFill="1" applyBorder="1"/>
    <xf numFmtId="2" fontId="10" fillId="2" borderId="2" xfId="2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top"/>
    </xf>
    <xf numFmtId="10" fontId="11" fillId="0" borderId="4" xfId="25" applyNumberFormat="1" applyFont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10" fontId="11" fillId="0" borderId="5" xfId="25" applyNumberFormat="1" applyFont="1" applyBorder="1" applyAlignment="1" applyProtection="1">
      <alignment horizontal="center"/>
    </xf>
    <xf numFmtId="165" fontId="5" fillId="0" borderId="5" xfId="2" applyFont="1" applyFill="1" applyBorder="1" applyAlignment="1">
      <alignment horizontal="right"/>
    </xf>
    <xf numFmtId="2" fontId="11" fillId="0" borderId="0" xfId="0" applyNumberFormat="1" applyFont="1" applyAlignment="1">
      <alignment horizontal="center"/>
    </xf>
    <xf numFmtId="10" fontId="11" fillId="0" borderId="0" xfId="25" applyNumberFormat="1" applyFont="1" applyBorder="1" applyAlignment="1" applyProtection="1">
      <alignment horizontal="center"/>
    </xf>
    <xf numFmtId="9" fontId="11" fillId="0" borderId="0" xfId="25" applyFont="1" applyBorder="1" applyAlignment="1">
      <alignment horizontal="center"/>
    </xf>
    <xf numFmtId="165" fontId="5" fillId="0" borderId="0" xfId="2" applyFont="1" applyFill="1" applyBorder="1" applyAlignment="1">
      <alignment horizontal="right"/>
    </xf>
    <xf numFmtId="165" fontId="9" fillId="0" borderId="0" xfId="2" applyFont="1" applyFill="1" applyBorder="1" applyAlignment="1">
      <alignment horizontal="right"/>
    </xf>
    <xf numFmtId="10" fontId="11" fillId="0" borderId="6" xfId="25" applyNumberFormat="1" applyFont="1" applyBorder="1" applyAlignment="1" applyProtection="1">
      <alignment horizontal="center"/>
    </xf>
    <xf numFmtId="165" fontId="5" fillId="0" borderId="6" xfId="2" applyFont="1" applyFill="1" applyBorder="1" applyAlignment="1">
      <alignment horizontal="right"/>
    </xf>
    <xf numFmtId="10" fontId="11" fillId="0" borderId="4" xfId="25" applyNumberFormat="1" applyFont="1" applyBorder="1"/>
    <xf numFmtId="168" fontId="10" fillId="0" borderId="4" xfId="25" applyNumberFormat="1" applyFont="1" applyBorder="1"/>
    <xf numFmtId="168" fontId="10" fillId="0" borderId="7" xfId="25" applyNumberFormat="1" applyFont="1" applyBorder="1"/>
    <xf numFmtId="0" fontId="10" fillId="0" borderId="8" xfId="0" applyFont="1" applyBorder="1" applyAlignment="1">
      <alignment horizontal="center"/>
    </xf>
    <xf numFmtId="0" fontId="15" fillId="0" borderId="4" xfId="0" applyFont="1" applyBorder="1"/>
    <xf numFmtId="0" fontId="16" fillId="0" borderId="0" xfId="0" applyFont="1"/>
    <xf numFmtId="4" fontId="17" fillId="0" borderId="0" xfId="0" applyNumberFormat="1" applyFont="1"/>
    <xf numFmtId="4" fontId="17" fillId="0" borderId="0" xfId="0" applyNumberFormat="1" applyFont="1" applyAlignment="1">
      <alignment horizontal="center"/>
    </xf>
    <xf numFmtId="0" fontId="9" fillId="0" borderId="0" xfId="0" applyFont="1"/>
    <xf numFmtId="0" fontId="16" fillId="3" borderId="0" xfId="0" applyFont="1" applyFill="1"/>
    <xf numFmtId="4" fontId="18" fillId="0" borderId="0" xfId="0" applyNumberFormat="1" applyFont="1" applyAlignment="1" applyProtection="1">
      <alignment horizontal="left"/>
      <protection locked="0"/>
    </xf>
    <xf numFmtId="170" fontId="18" fillId="0" borderId="0" xfId="2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0" fontId="11" fillId="0" borderId="0" xfId="25" applyNumberFormat="1" applyFont="1" applyBorder="1" applyAlignment="1" applyProtection="1">
      <alignment horizontal="center" vertical="center" wrapText="1"/>
    </xf>
    <xf numFmtId="10" fontId="11" fillId="0" borderId="0" xfId="25" applyNumberFormat="1" applyFont="1" applyBorder="1" applyAlignment="1">
      <alignment horizontal="center" vertical="center" wrapText="1"/>
    </xf>
    <xf numFmtId="165" fontId="5" fillId="0" borderId="0" xfId="2" applyFont="1" applyFill="1" applyBorder="1" applyAlignment="1">
      <alignment horizontal="center" vertical="center" wrapText="1"/>
    </xf>
    <xf numFmtId="167" fontId="5" fillId="0" borderId="0" xfId="10" applyFont="1" applyFill="1" applyBorder="1" applyAlignment="1">
      <alignment horizontal="right"/>
    </xf>
    <xf numFmtId="0" fontId="3" fillId="0" borderId="9" xfId="0" applyFont="1" applyBorder="1"/>
    <xf numFmtId="10" fontId="11" fillId="0" borderId="9" xfId="25" applyNumberFormat="1" applyFont="1" applyBorder="1" applyAlignment="1" applyProtection="1">
      <alignment horizontal="center"/>
    </xf>
    <xf numFmtId="10" fontId="11" fillId="0" borderId="9" xfId="25" applyNumberFormat="1" applyFont="1" applyBorder="1" applyAlignment="1">
      <alignment horizontal="center"/>
    </xf>
    <xf numFmtId="165" fontId="5" fillId="0" borderId="9" xfId="2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169" fontId="5" fillId="0" borderId="0" xfId="2" applyNumberFormat="1" applyFont="1" applyAlignment="1">
      <alignment horizontal="center"/>
    </xf>
    <xf numFmtId="165" fontId="10" fillId="2" borderId="2" xfId="2" applyFont="1" applyFill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16" fillId="3" borderId="0" xfId="0" applyFont="1" applyFill="1" applyAlignment="1">
      <alignment horizontal="center"/>
    </xf>
    <xf numFmtId="4" fontId="17" fillId="0" borderId="0" xfId="2" applyNumberFormat="1" applyFont="1" applyFill="1" applyBorder="1" applyAlignment="1" applyProtection="1">
      <alignment horizontal="center"/>
    </xf>
    <xf numFmtId="4" fontId="8" fillId="0" borderId="0" xfId="0" applyNumberFormat="1" applyFont="1" applyAlignment="1">
      <alignment vertical="justify"/>
    </xf>
    <xf numFmtId="173" fontId="9" fillId="0" borderId="0" xfId="2" applyNumberFormat="1" applyFont="1" applyFill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70" fontId="20" fillId="0" borderId="0" xfId="0" applyNumberFormat="1" applyFont="1"/>
    <xf numFmtId="177" fontId="11" fillId="0" borderId="0" xfId="0" applyNumberFormat="1" applyFont="1"/>
    <xf numFmtId="170" fontId="20" fillId="4" borderId="0" xfId="0" applyNumberFormat="1" applyFont="1" applyFill="1"/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right"/>
    </xf>
    <xf numFmtId="167" fontId="5" fillId="0" borderId="11" xfId="10" applyFont="1" applyFill="1" applyBorder="1" applyAlignment="1">
      <alignment horizontal="right"/>
    </xf>
    <xf numFmtId="165" fontId="10" fillId="2" borderId="2" xfId="2" applyFont="1" applyFill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5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23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/>
    <xf numFmtId="2" fontId="22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right"/>
    </xf>
    <xf numFmtId="165" fontId="22" fillId="0" borderId="0" xfId="4" applyFont="1" applyFill="1" applyBorder="1" applyAlignment="1">
      <alignment horizontal="right"/>
    </xf>
    <xf numFmtId="2" fontId="22" fillId="0" borderId="0" xfId="0" applyNumberFormat="1" applyFont="1"/>
    <xf numFmtId="165" fontId="9" fillId="5" borderId="12" xfId="0" applyNumberFormat="1" applyFont="1" applyFill="1" applyBorder="1" applyAlignment="1">
      <alignment horizontal="center"/>
    </xf>
    <xf numFmtId="174" fontId="23" fillId="5" borderId="13" xfId="1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/>
    </xf>
    <xf numFmtId="174" fontId="23" fillId="5" borderId="13" xfId="13" applyNumberFormat="1" applyFont="1" applyFill="1" applyBorder="1" applyAlignment="1">
      <alignment horizontal="right"/>
    </xf>
    <xf numFmtId="165" fontId="22" fillId="0" borderId="0" xfId="6" applyFont="1" applyFill="1" applyBorder="1" applyAlignment="1">
      <alignment horizontal="right"/>
    </xf>
    <xf numFmtId="174" fontId="23" fillId="5" borderId="13" xfId="14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5" fontId="13" fillId="0" borderId="0" xfId="9" applyFont="1" applyFill="1" applyBorder="1"/>
    <xf numFmtId="165" fontId="13" fillId="0" borderId="0" xfId="9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74" fontId="23" fillId="5" borderId="13" xfId="15" applyNumberFormat="1" applyFont="1" applyFill="1" applyBorder="1" applyAlignment="1">
      <alignment horizontal="right"/>
    </xf>
    <xf numFmtId="0" fontId="24" fillId="0" borderId="3" xfId="0" quotePrefix="1" applyFont="1" applyBorder="1" applyAlignment="1">
      <alignment horizontal="left" vertical="center"/>
    </xf>
    <xf numFmtId="0" fontId="25" fillId="0" borderId="3" xfId="0" quotePrefix="1" applyFont="1" applyBorder="1" applyAlignment="1">
      <alignment horizontal="left" vertical="center"/>
    </xf>
    <xf numFmtId="4" fontId="25" fillId="0" borderId="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165" fontId="9" fillId="5" borderId="3" xfId="0" applyNumberFormat="1" applyFont="1" applyFill="1" applyBorder="1" applyAlignment="1">
      <alignment horizontal="center"/>
    </xf>
    <xf numFmtId="174" fontId="23" fillId="5" borderId="3" xfId="15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2" fontId="22" fillId="0" borderId="3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right"/>
    </xf>
    <xf numFmtId="165" fontId="22" fillId="0" borderId="3" xfId="6" applyFont="1" applyFill="1" applyBorder="1" applyAlignment="1">
      <alignment horizontal="right"/>
    </xf>
    <xf numFmtId="0" fontId="24" fillId="0" borderId="15" xfId="0" quotePrefix="1" applyFont="1" applyBorder="1" applyAlignment="1">
      <alignment horizontal="left" vertical="center"/>
    </xf>
    <xf numFmtId="0" fontId="25" fillId="0" borderId="0" xfId="0" quotePrefix="1" applyFont="1" applyAlignment="1">
      <alignment horizontal="left" vertical="center"/>
    </xf>
    <xf numFmtId="0" fontId="22" fillId="0" borderId="0" xfId="0" applyFont="1" applyAlignment="1">
      <alignment horizontal="center"/>
    </xf>
    <xf numFmtId="176" fontId="22" fillId="0" borderId="0" xfId="0" applyNumberFormat="1" applyFont="1" applyAlignment="1">
      <alignment horizontal="right"/>
    </xf>
    <xf numFmtId="165" fontId="22" fillId="0" borderId="0" xfId="5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175" fontId="22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/>
    <xf numFmtId="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right"/>
    </xf>
    <xf numFmtId="4" fontId="32" fillId="0" borderId="0" xfId="0" applyNumberFormat="1" applyFont="1"/>
    <xf numFmtId="0" fontId="16" fillId="0" borderId="0" xfId="0" applyFont="1" applyAlignment="1">
      <alignment horizontal="left" vertical="center"/>
    </xf>
    <xf numFmtId="176" fontId="0" fillId="0" borderId="0" xfId="0" applyNumberFormat="1" applyAlignment="1">
      <alignment horizontal="right"/>
    </xf>
    <xf numFmtId="0" fontId="33" fillId="6" borderId="16" xfId="0" applyFont="1" applyFill="1" applyBorder="1" applyAlignment="1">
      <alignment wrapText="1"/>
    </xf>
    <xf numFmtId="0" fontId="33" fillId="0" borderId="17" xfId="0" applyFont="1" applyBorder="1" applyAlignment="1">
      <alignment horizontal="center"/>
    </xf>
    <xf numFmtId="166" fontId="33" fillId="0" borderId="17" xfId="0" applyNumberFormat="1" applyFont="1" applyBorder="1" applyAlignment="1">
      <alignment horizontal="center"/>
    </xf>
    <xf numFmtId="166" fontId="34" fillId="0" borderId="18" xfId="0" applyNumberFormat="1" applyFont="1" applyBorder="1" applyAlignment="1">
      <alignment horizontal="center"/>
    </xf>
    <xf numFmtId="0" fontId="35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5" fillId="0" borderId="0" xfId="0" applyFont="1" applyAlignment="1">
      <alignment horizontal="center"/>
    </xf>
    <xf numFmtId="166" fontId="35" fillId="0" borderId="0" xfId="0" applyNumberFormat="1" applyFont="1" applyAlignment="1">
      <alignment horizontal="center"/>
    </xf>
    <xf numFmtId="166" fontId="37" fillId="0" borderId="0" xfId="0" applyNumberFormat="1" applyFont="1" applyAlignment="1">
      <alignment horizontal="center"/>
    </xf>
    <xf numFmtId="176" fontId="22" fillId="0" borderId="0" xfId="0" applyNumberFormat="1" applyFont="1"/>
    <xf numFmtId="0" fontId="5" fillId="0" borderId="0" xfId="24" applyFont="1" applyAlignment="1">
      <alignment horizontal="left" vertical="center"/>
    </xf>
    <xf numFmtId="2" fontId="22" fillId="0" borderId="0" xfId="24" applyNumberFormat="1" applyFont="1" applyAlignment="1">
      <alignment horizontal="right"/>
    </xf>
    <xf numFmtId="165" fontId="22" fillId="0" borderId="0" xfId="24" applyNumberFormat="1" applyFont="1" applyAlignment="1">
      <alignment horizontal="right"/>
    </xf>
    <xf numFmtId="165" fontId="9" fillId="5" borderId="12" xfId="24" applyNumberFormat="1" applyFont="1" applyFill="1" applyBorder="1" applyAlignment="1">
      <alignment horizontal="center"/>
    </xf>
    <xf numFmtId="0" fontId="33" fillId="0" borderId="19" xfId="0" applyFont="1" applyBorder="1" applyAlignment="1">
      <alignment wrapText="1"/>
    </xf>
    <xf numFmtId="0" fontId="33" fillId="0" borderId="16" xfId="0" applyFont="1" applyBorder="1" applyAlignment="1">
      <alignment horizontal="center"/>
    </xf>
    <xf numFmtId="0" fontId="24" fillId="0" borderId="20" xfId="0" quotePrefix="1" applyFont="1" applyBorder="1" applyAlignment="1">
      <alignment horizontal="left" vertical="center"/>
    </xf>
    <xf numFmtId="0" fontId="25" fillId="0" borderId="15" xfId="0" quotePrefix="1" applyFont="1" applyBorder="1" applyAlignment="1">
      <alignment horizontal="left" vertical="center"/>
    </xf>
    <xf numFmtId="0" fontId="25" fillId="0" borderId="21" xfId="0" quotePrefix="1" applyFont="1" applyBorder="1" applyAlignment="1">
      <alignment horizontal="left" vertical="center"/>
    </xf>
    <xf numFmtId="0" fontId="25" fillId="0" borderId="21" xfId="0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178" fontId="25" fillId="6" borderId="21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4" fontId="25" fillId="6" borderId="15" xfId="0" applyNumberFormat="1" applyFont="1" applyFill="1" applyBorder="1" applyAlignment="1">
      <alignment horizontal="right" vertical="center"/>
    </xf>
    <xf numFmtId="178" fontId="25" fillId="3" borderId="21" xfId="0" applyNumberFormat="1" applyFont="1" applyFill="1" applyBorder="1" applyAlignment="1">
      <alignment horizontal="right" vertical="center"/>
    </xf>
    <xf numFmtId="2" fontId="25" fillId="0" borderId="21" xfId="0" applyNumberFormat="1" applyFont="1" applyBorder="1" applyAlignment="1">
      <alignment horizontal="right" vertical="center"/>
    </xf>
    <xf numFmtId="4" fontId="25" fillId="0" borderId="21" xfId="0" applyNumberFormat="1" applyFont="1" applyBorder="1" applyAlignment="1">
      <alignment horizontal="right" vertical="center"/>
    </xf>
    <xf numFmtId="4" fontId="25" fillId="0" borderId="21" xfId="0" applyNumberFormat="1" applyFont="1" applyBorder="1" applyAlignment="1" applyProtection="1">
      <alignment horizontal="right" vertical="center"/>
      <protection locked="0"/>
    </xf>
    <xf numFmtId="175" fontId="25" fillId="0" borderId="21" xfId="0" applyNumberFormat="1" applyFont="1" applyBorder="1" applyAlignment="1">
      <alignment horizontal="right" vertical="center"/>
    </xf>
    <xf numFmtId="10" fontId="25" fillId="0" borderId="21" xfId="0" applyNumberFormat="1" applyFont="1" applyBorder="1" applyAlignment="1">
      <alignment horizontal="right" vertical="center"/>
    </xf>
    <xf numFmtId="0" fontId="27" fillId="7" borderId="3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1" fillId="8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8" borderId="0" xfId="0" applyNumberFormat="1" applyFill="1"/>
    <xf numFmtId="4" fontId="0" fillId="8" borderId="0" xfId="0" applyNumberFormat="1" applyFill="1" applyAlignment="1">
      <alignment horizontal="center"/>
    </xf>
    <xf numFmtId="0" fontId="38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3" xfId="0" applyBorder="1"/>
    <xf numFmtId="168" fontId="39" fillId="0" borderId="3" xfId="0" applyNumberFormat="1" applyFont="1" applyBorder="1" applyAlignment="1">
      <alignment horizontal="center"/>
    </xf>
    <xf numFmtId="174" fontId="23" fillId="5" borderId="13" xfId="11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9" fillId="7" borderId="3" xfId="0" applyFont="1" applyFill="1" applyBorder="1" applyAlignment="1">
      <alignment horizontal="left"/>
    </xf>
    <xf numFmtId="0" fontId="29" fillId="0" borderId="0" xfId="0" applyFont="1" applyAlignment="1">
      <alignment horizontal="justify"/>
    </xf>
    <xf numFmtId="0" fontId="5" fillId="0" borderId="0" xfId="0" applyFont="1" applyAlignment="1">
      <alignment horizontal="left" vertical="justify"/>
    </xf>
    <xf numFmtId="2" fontId="5" fillId="0" borderId="0" xfId="0" applyNumberFormat="1" applyFont="1" applyAlignment="1">
      <alignment horizontal="right"/>
    </xf>
    <xf numFmtId="164" fontId="5" fillId="0" borderId="0" xfId="10" applyNumberFormat="1" applyFont="1" applyAlignment="1">
      <alignment horizontal="right"/>
    </xf>
    <xf numFmtId="0" fontId="5" fillId="6" borderId="0" xfId="0" applyFont="1" applyFill="1" applyAlignment="1">
      <alignment horizontal="right"/>
    </xf>
    <xf numFmtId="2" fontId="0" fillId="0" borderId="0" xfId="0" applyNumberFormat="1"/>
    <xf numFmtId="165" fontId="25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0" applyNumberFormat="1"/>
    <xf numFmtId="2" fontId="22" fillId="0" borderId="0" xfId="24" applyNumberFormat="1" applyFont="1" applyAlignment="1">
      <alignment horizontal="center"/>
    </xf>
    <xf numFmtId="0" fontId="33" fillId="0" borderId="16" xfId="0" applyFont="1" applyBorder="1" applyAlignment="1">
      <alignment wrapText="1"/>
    </xf>
    <xf numFmtId="0" fontId="33" fillId="0" borderId="3" xfId="0" applyFont="1" applyBorder="1" applyAlignment="1">
      <alignment horizontal="center"/>
    </xf>
    <xf numFmtId="40" fontId="14" fillId="2" borderId="2" xfId="2" applyNumberFormat="1" applyFont="1" applyFill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11" fillId="9" borderId="3" xfId="0" applyNumberFormat="1" applyFont="1" applyFill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center" vertical="top"/>
    </xf>
    <xf numFmtId="171" fontId="13" fillId="2" borderId="23" xfId="0" applyNumberFormat="1" applyFont="1" applyFill="1" applyBorder="1"/>
    <xf numFmtId="2" fontId="10" fillId="2" borderId="24" xfId="0" applyNumberFormat="1" applyFont="1" applyFill="1" applyBorder="1"/>
    <xf numFmtId="2" fontId="10" fillId="0" borderId="17" xfId="0" applyNumberFormat="1" applyFont="1" applyBorder="1" applyAlignment="1">
      <alignment horizontal="center" vertical="top"/>
    </xf>
    <xf numFmtId="2" fontId="10" fillId="2" borderId="24" xfId="2" applyNumberFormat="1" applyFont="1" applyFill="1" applyBorder="1" applyAlignment="1">
      <alignment horizontal="right"/>
    </xf>
    <xf numFmtId="165" fontId="10" fillId="2" borderId="24" xfId="2" applyFont="1" applyFill="1" applyBorder="1" applyAlignment="1">
      <alignment horizontal="right"/>
    </xf>
    <xf numFmtId="40" fontId="14" fillId="2" borderId="24" xfId="2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165" fontId="10" fillId="2" borderId="24" xfId="2" applyFont="1" applyFill="1" applyBorder="1" applyAlignment="1">
      <alignment horizontal="center"/>
    </xf>
    <xf numFmtId="10" fontId="11" fillId="0" borderId="2" xfId="25" applyNumberFormat="1" applyFont="1" applyBorder="1" applyAlignment="1" applyProtection="1">
      <alignment horizontal="center"/>
    </xf>
    <xf numFmtId="2" fontId="11" fillId="0" borderId="2" xfId="0" applyNumberFormat="1" applyFont="1" applyBorder="1" applyAlignment="1">
      <alignment horizontal="center"/>
    </xf>
    <xf numFmtId="165" fontId="5" fillId="0" borderId="2" xfId="2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9" fontId="10" fillId="0" borderId="0" xfId="2" applyNumberFormat="1" applyFont="1" applyFill="1" applyBorder="1" applyAlignment="1">
      <alignment horizontal="left"/>
    </xf>
    <xf numFmtId="0" fontId="35" fillId="0" borderId="0" xfId="0" applyFont="1"/>
    <xf numFmtId="0" fontId="39" fillId="0" borderId="3" xfId="0" applyFont="1" applyBorder="1" applyAlignment="1">
      <alignment horizontal="center"/>
    </xf>
    <xf numFmtId="0" fontId="22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1" fillId="0" borderId="0" xfId="0" applyFont="1"/>
    <xf numFmtId="0" fontId="23" fillId="3" borderId="0" xfId="0" applyFont="1" applyFill="1" applyAlignment="1">
      <alignment horizontal="left" vertical="top"/>
    </xf>
    <xf numFmtId="165" fontId="23" fillId="3" borderId="0" xfId="2" applyFont="1" applyFill="1" applyBorder="1" applyAlignment="1">
      <alignment horizontal="left" vertical="top"/>
    </xf>
    <xf numFmtId="165" fontId="21" fillId="8" borderId="0" xfId="2" applyFont="1" applyFill="1" applyAlignment="1">
      <alignment horizontal="center"/>
    </xf>
    <xf numFmtId="174" fontId="3" fillId="6" borderId="0" xfId="11" applyNumberFormat="1" applyFont="1" applyFill="1" applyAlignment="1">
      <alignment horizontal="right"/>
    </xf>
    <xf numFmtId="174" fontId="21" fillId="5" borderId="13" xfId="11" applyNumberFormat="1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/>
    </xf>
    <xf numFmtId="10" fontId="11" fillId="0" borderId="6" xfId="25" applyNumberFormat="1" applyFont="1" applyBorder="1" applyAlignment="1">
      <alignment horizontal="center" vertical="center"/>
    </xf>
    <xf numFmtId="10" fontId="11" fillId="0" borderId="2" xfId="25" applyNumberFormat="1" applyFont="1" applyBorder="1" applyAlignment="1">
      <alignment horizontal="center" vertical="center"/>
    </xf>
    <xf numFmtId="165" fontId="11" fillId="0" borderId="7" xfId="2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7" fontId="5" fillId="0" borderId="27" xfId="10" applyFont="1" applyFill="1" applyBorder="1" applyAlignment="1">
      <alignment horizontal="right" vertical="center"/>
    </xf>
    <xf numFmtId="167" fontId="5" fillId="0" borderId="22" xfId="10" applyFont="1" applyFill="1" applyBorder="1" applyAlignment="1">
      <alignment horizontal="right" vertical="center"/>
    </xf>
    <xf numFmtId="167" fontId="10" fillId="2" borderId="28" xfId="10" applyFont="1" applyFill="1" applyBorder="1" applyAlignment="1">
      <alignment horizontal="right" vertical="center"/>
    </xf>
    <xf numFmtId="167" fontId="10" fillId="2" borderId="22" xfId="10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vertical="center"/>
    </xf>
    <xf numFmtId="168" fontId="10" fillId="2" borderId="28" xfId="2" applyNumberFormat="1" applyFont="1" applyFill="1" applyBorder="1" applyAlignment="1">
      <alignment horizontal="right" vertical="center"/>
    </xf>
    <xf numFmtId="168" fontId="10" fillId="2" borderId="28" xfId="10" applyNumberFormat="1" applyFont="1" applyFill="1" applyBorder="1" applyAlignment="1">
      <alignment horizontal="right" vertical="center"/>
    </xf>
    <xf numFmtId="2" fontId="10" fillId="2" borderId="24" xfId="0" applyNumberFormat="1" applyFont="1" applyFill="1" applyBorder="1" applyAlignment="1">
      <alignment vertical="center"/>
    </xf>
    <xf numFmtId="10" fontId="10" fillId="2" borderId="2" xfId="25" applyNumberFormat="1" applyFont="1" applyFill="1" applyBorder="1" applyAlignment="1">
      <alignment horizontal="center" vertical="center"/>
    </xf>
    <xf numFmtId="168" fontId="10" fillId="2" borderId="22" xfId="2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9" fontId="11" fillId="0" borderId="5" xfId="25" applyFont="1" applyBorder="1" applyAlignment="1">
      <alignment horizontal="center" vertical="center"/>
    </xf>
    <xf numFmtId="165" fontId="9" fillId="0" borderId="29" xfId="2" applyFont="1" applyFill="1" applyBorder="1" applyAlignment="1">
      <alignment horizontal="right" vertical="center"/>
    </xf>
    <xf numFmtId="165" fontId="10" fillId="2" borderId="22" xfId="2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169" fontId="10" fillId="0" borderId="0" xfId="2" applyNumberFormat="1" applyFont="1" applyFill="1" applyBorder="1" applyAlignment="1">
      <alignment horizontal="left"/>
    </xf>
    <xf numFmtId="0" fontId="42" fillId="0" borderId="0" xfId="21" applyFont="1" applyAlignment="1">
      <alignment horizontal="center"/>
    </xf>
    <xf numFmtId="0" fontId="6" fillId="0" borderId="0" xfId="21" applyFont="1" applyAlignment="1">
      <alignment horizontal="center"/>
    </xf>
    <xf numFmtId="0" fontId="7" fillId="0" borderId="0" xfId="21" applyFont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" fillId="0" borderId="0" xfId="0" applyFont="1" applyAlignment="1"/>
    <xf numFmtId="165" fontId="1" fillId="0" borderId="0" xfId="5" applyFont="1" applyFill="1" applyAlignment="1">
      <alignment horizontal="right"/>
    </xf>
    <xf numFmtId="0" fontId="35" fillId="0" borderId="0" xfId="0" applyFont="1" applyAlignment="1"/>
    <xf numFmtId="165" fontId="1" fillId="0" borderId="0" xfId="2" applyFont="1" applyBorder="1"/>
    <xf numFmtId="0" fontId="1" fillId="0" borderId="0" xfId="24" applyFont="1"/>
  </cellXfs>
  <cellStyles count="27">
    <cellStyle name="BodyStyle 2" xfId="1" xr:uid="{00000000-0005-0000-0000-000000000000}"/>
    <cellStyle name="Millares" xfId="2" builtinId="3"/>
    <cellStyle name="Millares 17" xfId="3" xr:uid="{00000000-0005-0000-0000-000003000000}"/>
    <cellStyle name="Millares 2" xfId="4" xr:uid="{00000000-0005-0000-0000-000004000000}"/>
    <cellStyle name="Millares 3" xfId="5" xr:uid="{00000000-0005-0000-0000-000005000000}"/>
    <cellStyle name="Millares 5" xfId="6" xr:uid="{00000000-0005-0000-0000-000006000000}"/>
    <cellStyle name="Millares 6" xfId="7" xr:uid="{00000000-0005-0000-0000-000007000000}"/>
    <cellStyle name="Millares 7" xfId="8" xr:uid="{00000000-0005-0000-0000-000008000000}"/>
    <cellStyle name="Millares_Hoja1" xfId="9" xr:uid="{00000000-0005-0000-0000-000009000000}"/>
    <cellStyle name="Moneda" xfId="10" builtinId="4"/>
    <cellStyle name="Moneda 2" xfId="11" xr:uid="{00000000-0005-0000-0000-00000A000000}"/>
    <cellStyle name="Moneda 2 2" xfId="12" xr:uid="{00000000-0005-0000-0000-00000B000000}"/>
    <cellStyle name="Moneda 2 3" xfId="13" xr:uid="{00000000-0005-0000-0000-00000C000000}"/>
    <cellStyle name="Moneda 2 4" xfId="14" xr:uid="{00000000-0005-0000-0000-00000D000000}"/>
    <cellStyle name="Moneda 2 5" xfId="15" xr:uid="{00000000-0005-0000-0000-00000E000000}"/>
    <cellStyle name="Normal" xfId="0" builtinId="0"/>
    <cellStyle name="Normal 10 2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19" xr:uid="{00000000-0005-0000-0000-000013000000}"/>
    <cellStyle name="Normal 2 3 2" xfId="20" xr:uid="{00000000-0005-0000-0000-000014000000}"/>
    <cellStyle name="Normal 3" xfId="21" xr:uid="{00000000-0005-0000-0000-000015000000}"/>
    <cellStyle name="Normal 3 2" xfId="22" xr:uid="{00000000-0005-0000-0000-000016000000}"/>
    <cellStyle name="Normal 3 3" xfId="23" xr:uid="{00000000-0005-0000-0000-000017000000}"/>
    <cellStyle name="Normal 4" xfId="24" xr:uid="{00000000-0005-0000-0000-000018000000}"/>
    <cellStyle name="Porcentaje" xfId="25" builtinId="5"/>
    <cellStyle name="Porcentual 2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287215</xdr:colOff>
      <xdr:row>89</xdr:row>
      <xdr:rowOff>155202</xdr:rowOff>
    </xdr:from>
    <xdr:to>
      <xdr:col>1</xdr:col>
      <xdr:colOff>2697773</xdr:colOff>
      <xdr:row>93</xdr:row>
      <xdr:rowOff>248023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12C49799-A770-B16D-29C7-33DE17A975E2}"/>
            </a:ext>
          </a:extLst>
        </xdr:cNvPr>
        <xdr:cNvSpPr txBox="1">
          <a:spLocks noChangeArrowheads="1"/>
        </xdr:cNvSpPr>
      </xdr:nvSpPr>
      <xdr:spPr bwMode="auto">
        <a:xfrm>
          <a:off x="849190" y="14792326"/>
          <a:ext cx="2410558" cy="1056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190503</xdr:colOff>
      <xdr:row>97</xdr:row>
      <xdr:rowOff>126202</xdr:rowOff>
    </xdr:from>
    <xdr:to>
      <xdr:col>6</xdr:col>
      <xdr:colOff>1362077</xdr:colOff>
      <xdr:row>102</xdr:row>
      <xdr:rowOff>1816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2A2A4C57-B24E-1185-7C16-FE7C2632D57E}"/>
            </a:ext>
          </a:extLst>
        </xdr:cNvPr>
        <xdr:cNvSpPr txBox="1">
          <a:spLocks noChangeArrowheads="1"/>
        </xdr:cNvSpPr>
      </xdr:nvSpPr>
      <xdr:spPr bwMode="auto">
        <a:xfrm>
          <a:off x="6762753" y="132298588"/>
          <a:ext cx="2219324" cy="87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11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253512</xdr:colOff>
      <xdr:row>97</xdr:row>
      <xdr:rowOff>192142</xdr:rowOff>
    </xdr:from>
    <xdr:to>
      <xdr:col>1</xdr:col>
      <xdr:colOff>2469905</xdr:colOff>
      <xdr:row>102</xdr:row>
      <xdr:rowOff>154127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8772572-978A-4D9E-64FF-AB2F7D0CCE62}"/>
            </a:ext>
          </a:extLst>
        </xdr:cNvPr>
        <xdr:cNvSpPr txBox="1">
          <a:spLocks noChangeArrowheads="1"/>
        </xdr:cNvSpPr>
      </xdr:nvSpPr>
      <xdr:spPr bwMode="auto">
        <a:xfrm>
          <a:off x="815487" y="132364528"/>
          <a:ext cx="2216393" cy="966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5</xdr:col>
      <xdr:colOff>0</xdr:colOff>
      <xdr:row>90</xdr:row>
      <xdr:rowOff>4419</xdr:rowOff>
    </xdr:from>
    <xdr:to>
      <xdr:col>6</xdr:col>
      <xdr:colOff>1362808</xdr:colOff>
      <xdr:row>94</xdr:row>
      <xdr:rowOff>19929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559E47D5-0E56-115B-7ACB-6860C8630112}"/>
            </a:ext>
          </a:extLst>
        </xdr:cNvPr>
        <xdr:cNvSpPr txBox="1">
          <a:spLocks noChangeArrowheads="1"/>
        </xdr:cNvSpPr>
      </xdr:nvSpPr>
      <xdr:spPr bwMode="auto">
        <a:xfrm>
          <a:off x="6572250" y="130482975"/>
          <a:ext cx="2410558" cy="1056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8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3800475</xdr:colOff>
      <xdr:row>2</xdr:row>
      <xdr:rowOff>0</xdr:rowOff>
    </xdr:from>
    <xdr:to>
      <xdr:col>2</xdr:col>
      <xdr:colOff>533400</xdr:colOff>
      <xdr:row>5</xdr:row>
      <xdr:rowOff>152400</xdr:rowOff>
    </xdr:to>
    <xdr:pic>
      <xdr:nvPicPr>
        <xdr:cNvPr id="1417" name="Imagen 11">
          <a:extLst>
            <a:ext uri="{FF2B5EF4-FFF2-40B4-BE49-F238E27FC236}">
              <a16:creationId xmlns:a16="http://schemas.microsoft.com/office/drawing/2014/main" id="{9FEC4D80-114B-25E9-32C1-41AF3DBB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8" r="72462" b="14618"/>
        <a:stretch>
          <a:fillRect/>
        </a:stretch>
      </xdr:blipFill>
      <xdr:spPr bwMode="auto">
        <a:xfrm>
          <a:off x="4362450" y="361950"/>
          <a:ext cx="704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158752</xdr:colOff>
      <xdr:row>71</xdr:row>
      <xdr:rowOff>229305</xdr:rowOff>
    </xdr:from>
    <xdr:to>
      <xdr:col>1</xdr:col>
      <xdr:colOff>2381251</xdr:colOff>
      <xdr:row>78</xdr:row>
      <xdr:rowOff>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3B64251F-CF10-319A-5FD4-2B6BB679E999}"/>
            </a:ext>
          </a:extLst>
        </xdr:cNvPr>
        <xdr:cNvSpPr txBox="1">
          <a:spLocks noChangeArrowheads="1"/>
        </xdr:cNvSpPr>
      </xdr:nvSpPr>
      <xdr:spPr bwMode="auto">
        <a:xfrm>
          <a:off x="720727" y="43415655"/>
          <a:ext cx="2222499" cy="1523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lnSpc>
              <a:spcPts val="400"/>
            </a:lnSpc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    Preparado por:</a:t>
          </a:r>
        </a:p>
        <a:p>
          <a:pPr rtl="1">
            <a:lnSpc>
              <a:spcPts val="700"/>
            </a:lnSpc>
          </a:pPr>
          <a:endParaRPr lang="es-ES" sz="1100" b="0" i="0">
            <a:effectLst/>
            <a:latin typeface="+mn-lt"/>
            <a:ea typeface="+mn-ea"/>
            <a:cs typeface="+mn-cs"/>
          </a:endParaRPr>
        </a:p>
        <a:p>
          <a:pPr rtl="1">
            <a:lnSpc>
              <a:spcPts val="900"/>
            </a:lnSpc>
          </a:pPr>
          <a:r>
            <a:rPr lang="es-ES" sz="1100" b="0" i="0">
              <a:effectLst/>
              <a:latin typeface="+mn-lt"/>
              <a:ea typeface="+mn-ea"/>
              <a:cs typeface="+mn-cs"/>
            </a:rPr>
            <a:t>__________________________                                                                                                                                                                     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Ing.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Erick Pujols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 .          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      </a:t>
          </a:r>
          <a:endParaRPr lang="es-DO" sz="1100">
            <a:effectLst/>
          </a:endParaRPr>
        </a:p>
        <a:p>
          <a:pPr>
            <a:lnSpc>
              <a:spcPts val="900"/>
            </a:lnSpc>
          </a:pPr>
          <a:r>
            <a:rPr lang="es-ES" sz="1050" b="0" i="0"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es-ES" sz="105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1050" b="0" i="0">
              <a:effectLst/>
              <a:latin typeface="+mn-lt"/>
              <a:ea typeface="+mn-ea"/>
              <a:cs typeface="+mn-cs"/>
            </a:rPr>
            <a:t>Ing. Supervisor</a:t>
          </a:r>
          <a:endParaRPr lang="es-DO" sz="1050">
            <a:effectLst/>
          </a:endParaRPr>
        </a:p>
        <a:p>
          <a:pPr rtl="1">
            <a:lnSpc>
              <a:spcPts val="900"/>
            </a:lnSpc>
          </a:pPr>
          <a:endParaRPr lang="es-DO" sz="1000">
            <a:effectLst/>
          </a:endParaRPr>
        </a:p>
        <a:p>
          <a:pPr rtl="1">
            <a:lnSpc>
              <a:spcPts val="900"/>
            </a:lnSpc>
          </a:pPr>
          <a:r>
            <a:rPr lang="es-ES" sz="1100" b="0" i="0">
              <a:effectLst/>
              <a:latin typeface="+mn-lt"/>
              <a:ea typeface="+mn-ea"/>
              <a:cs typeface="+mn-cs"/>
            </a:rPr>
            <a:t> </a:t>
          </a:r>
          <a:endParaRPr lang="es-DO" sz="1000">
            <a:effectLst/>
          </a:endParaRPr>
        </a:p>
        <a:p>
          <a:pPr algn="ctr" rtl="1">
            <a:lnSpc>
              <a:spcPts val="6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600"/>
            </a:lnSpc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</a:t>
          </a:r>
        </a:p>
        <a:p>
          <a:pPr algn="ctr" rtl="1">
            <a:lnSpc>
              <a:spcPts val="6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190503</xdr:colOff>
      <xdr:row>80</xdr:row>
      <xdr:rowOff>120163</xdr:rowOff>
    </xdr:from>
    <xdr:to>
      <xdr:col>6</xdr:col>
      <xdr:colOff>1362077</xdr:colOff>
      <xdr:row>84</xdr:row>
      <xdr:rowOff>1370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57216119-D359-6DF8-63AD-F9F1F9FAB994}"/>
            </a:ext>
          </a:extLst>
        </xdr:cNvPr>
        <xdr:cNvSpPr txBox="1">
          <a:spLocks noChangeArrowheads="1"/>
        </xdr:cNvSpPr>
      </xdr:nvSpPr>
      <xdr:spPr bwMode="auto">
        <a:xfrm>
          <a:off x="7029453" y="45516313"/>
          <a:ext cx="2219324" cy="88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3193806</xdr:colOff>
      <xdr:row>76</xdr:row>
      <xdr:rowOff>60406</xdr:rowOff>
    </xdr:from>
    <xdr:to>
      <xdr:col>4</xdr:col>
      <xdr:colOff>512260</xdr:colOff>
      <xdr:row>79</xdr:row>
      <xdr:rowOff>89074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3E40FDB8-89EB-B230-E466-DA0DCADEF7EF}"/>
            </a:ext>
          </a:extLst>
        </xdr:cNvPr>
        <xdr:cNvSpPr txBox="1">
          <a:spLocks noChangeArrowheads="1"/>
        </xdr:cNvSpPr>
      </xdr:nvSpPr>
      <xdr:spPr bwMode="auto">
        <a:xfrm>
          <a:off x="3755781" y="44532631"/>
          <a:ext cx="2404804" cy="800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 Revisado por: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                                                                                                                                                                          </a:t>
          </a: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Arq.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Rocio Altagracia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Gerente de Planificaión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y Control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253512</xdr:colOff>
      <xdr:row>80</xdr:row>
      <xdr:rowOff>186103</xdr:rowOff>
    </xdr:from>
    <xdr:to>
      <xdr:col>1</xdr:col>
      <xdr:colOff>2469905</xdr:colOff>
      <xdr:row>84</xdr:row>
      <xdr:rowOff>122670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AA08C44D-8B64-6089-AA11-B0DB9CC74F71}"/>
            </a:ext>
          </a:extLst>
        </xdr:cNvPr>
        <xdr:cNvSpPr txBox="1">
          <a:spLocks noChangeArrowheads="1"/>
        </xdr:cNvSpPr>
      </xdr:nvSpPr>
      <xdr:spPr bwMode="auto">
        <a:xfrm>
          <a:off x="815487" y="45582253"/>
          <a:ext cx="2216393" cy="96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2393579</xdr:colOff>
      <xdr:row>75</xdr:row>
      <xdr:rowOff>210608</xdr:rowOff>
    </xdr:from>
    <xdr:to>
      <xdr:col>2</xdr:col>
      <xdr:colOff>645025</xdr:colOff>
      <xdr:row>79</xdr:row>
      <xdr:rowOff>124707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CFFD75C6-7E87-4355-DD7C-B64E03A45DDF}"/>
            </a:ext>
          </a:extLst>
        </xdr:cNvPr>
        <xdr:cNvSpPr txBox="1">
          <a:spLocks noChangeArrowheads="1"/>
        </xdr:cNvSpPr>
      </xdr:nvSpPr>
      <xdr:spPr bwMode="auto">
        <a:xfrm>
          <a:off x="2953873" y="21109579"/>
          <a:ext cx="2218328" cy="900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4</xdr:col>
      <xdr:colOff>732014</xdr:colOff>
      <xdr:row>72</xdr:row>
      <xdr:rowOff>154164</xdr:rowOff>
    </xdr:from>
    <xdr:to>
      <xdr:col>6</xdr:col>
      <xdr:colOff>1107045</xdr:colOff>
      <xdr:row>76</xdr:row>
      <xdr:rowOff>168830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7573069D-19A7-A3DC-8327-ADC89FB5F8BD}"/>
            </a:ext>
          </a:extLst>
        </xdr:cNvPr>
        <xdr:cNvSpPr txBox="1">
          <a:spLocks noChangeArrowheads="1"/>
        </xdr:cNvSpPr>
      </xdr:nvSpPr>
      <xdr:spPr bwMode="auto">
        <a:xfrm>
          <a:off x="6580364" y="43607214"/>
          <a:ext cx="2413381" cy="104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1"/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Revisado por: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                   </a:t>
          </a:r>
          <a:endParaRPr lang="es-DO" sz="1000">
            <a:effectLst/>
          </a:endParaRPr>
        </a:p>
        <a:p>
          <a:pPr rtl="1"/>
          <a:r>
            <a:rPr lang="es-ES" sz="1100" b="0" i="0">
              <a:effectLst/>
              <a:latin typeface="+mn-lt"/>
              <a:ea typeface="+mn-ea"/>
              <a:cs typeface="+mn-cs"/>
            </a:rPr>
            <a:t>___________________________                                                                                                                                                                       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Ing. Carlos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Espinal</a:t>
          </a:r>
          <a:r>
            <a:rPr lang="es-ES" sz="1100" b="1" i="0">
              <a:effectLst/>
              <a:latin typeface="+mn-lt"/>
              <a:ea typeface="+mn-ea"/>
              <a:cs typeface="+mn-cs"/>
            </a:rPr>
            <a:t> .               </a:t>
          </a:r>
          <a:endParaRPr lang="es-DO" sz="1000">
            <a:effectLst/>
          </a:endParaRPr>
        </a:p>
        <a:p>
          <a:r>
            <a:rPr lang="es-ES" sz="1100" b="0" i="0">
              <a:effectLst/>
              <a:latin typeface="+mn-lt"/>
              <a:ea typeface="+mn-ea"/>
              <a:cs typeface="+mn-cs"/>
            </a:rPr>
            <a:t>                     </a:t>
          </a:r>
          <a:r>
            <a:rPr lang="es-DO" sz="1100" b="0" i="0">
              <a:effectLst/>
              <a:latin typeface="+mn-lt"/>
              <a:ea typeface="+mn-ea"/>
              <a:cs typeface="+mn-cs"/>
            </a:rPr>
            <a:t>Gerente de Proyectos</a:t>
          </a:r>
          <a:endParaRPr lang="es-DO" sz="1000">
            <a:effectLst/>
          </a:endParaRPr>
        </a:p>
        <a:p>
          <a:pPr algn="ctr" rtl="1">
            <a:lnSpc>
              <a:spcPts val="9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8"/>
  <sheetViews>
    <sheetView showGridLines="0" tabSelected="1" zoomScale="85" zoomScaleNormal="100" zoomScaleSheetLayoutView="120" workbookViewId="0">
      <selection activeCell="K50" sqref="K50"/>
    </sheetView>
  </sheetViews>
  <sheetFormatPr defaultColWidth="41" defaultRowHeight="14.25"/>
  <cols>
    <col min="1" max="1" width="8.42578125" style="7" customWidth="1"/>
    <col min="2" max="2" width="59.5703125" style="2" customWidth="1"/>
    <col min="3" max="3" width="9.7109375" style="2" customWidth="1"/>
    <col min="4" max="4" width="7" style="3" customWidth="1"/>
    <col min="5" max="5" width="14.85546875" style="8" customWidth="1"/>
    <col min="6" max="6" width="15.7109375" style="2" bestFit="1" customWidth="1"/>
    <col min="7" max="7" width="24.42578125" style="2" customWidth="1"/>
    <col min="8" max="252" width="11" style="2" customWidth="1"/>
    <col min="253" max="253" width="6.140625" style="2" customWidth="1"/>
    <col min="254" max="16384" width="41" style="2"/>
  </cols>
  <sheetData>
    <row r="1" spans="1:7">
      <c r="A1" s="1"/>
      <c r="C1" s="3"/>
      <c r="D1" s="62"/>
      <c r="E1" s="5"/>
      <c r="F1" s="6"/>
      <c r="G1" s="6"/>
    </row>
    <row r="2" spans="1:7">
      <c r="A2" s="1"/>
      <c r="C2" s="3"/>
      <c r="D2" s="62"/>
      <c r="E2" s="5"/>
      <c r="F2" s="6"/>
      <c r="G2" s="6"/>
    </row>
    <row r="3" spans="1:7">
      <c r="A3" s="1"/>
      <c r="C3" s="3"/>
      <c r="D3" s="62"/>
      <c r="E3" s="5"/>
      <c r="F3" s="6"/>
      <c r="G3" s="6"/>
    </row>
    <row r="4" spans="1:7">
      <c r="A4" s="1"/>
      <c r="C4" s="3"/>
      <c r="D4" s="62"/>
      <c r="E4" s="5"/>
      <c r="F4" s="6"/>
      <c r="G4" s="6"/>
    </row>
    <row r="5" spans="1:7">
      <c r="A5" s="1"/>
      <c r="C5" s="3"/>
      <c r="D5" s="62"/>
      <c r="E5" s="5"/>
      <c r="F5" s="6"/>
      <c r="G5" s="6"/>
    </row>
    <row r="6" spans="1:7">
      <c r="A6" s="1"/>
      <c r="C6" s="3"/>
      <c r="D6" s="62"/>
      <c r="E6" s="5"/>
      <c r="F6" s="6"/>
      <c r="G6" s="6"/>
    </row>
    <row r="7" spans="1:7">
      <c r="A7" s="269" t="s">
        <v>0</v>
      </c>
      <c r="B7" s="269"/>
      <c r="C7" s="269"/>
      <c r="D7" s="269"/>
      <c r="E7" s="269"/>
      <c r="F7" s="269"/>
      <c r="G7" s="269"/>
    </row>
    <row r="8" spans="1:7" ht="15">
      <c r="A8" s="270" t="s">
        <v>1</v>
      </c>
      <c r="B8" s="270"/>
      <c r="C8" s="270"/>
      <c r="D8" s="270"/>
      <c r="E8" s="270"/>
      <c r="F8" s="270"/>
      <c r="G8" s="270"/>
    </row>
    <row r="9" spans="1:7" ht="15">
      <c r="A9" s="270" t="s">
        <v>2</v>
      </c>
      <c r="B9" s="270"/>
      <c r="C9" s="270"/>
      <c r="D9" s="270"/>
      <c r="E9" s="270"/>
      <c r="F9" s="270"/>
      <c r="G9" s="270"/>
    </row>
    <row r="10" spans="1:7" ht="18.75">
      <c r="A10" s="271" t="s">
        <v>3</v>
      </c>
      <c r="B10" s="271"/>
      <c r="C10" s="271"/>
      <c r="D10" s="271"/>
      <c r="E10" s="271"/>
      <c r="F10" s="271"/>
      <c r="G10" s="271"/>
    </row>
    <row r="11" spans="1:7">
      <c r="A11" s="1"/>
      <c r="C11" s="3"/>
      <c r="D11" s="62"/>
      <c r="E11" s="5"/>
      <c r="F11" s="6"/>
      <c r="G11" s="6"/>
    </row>
    <row r="12" spans="1:7" ht="16.5" customHeight="1">
      <c r="A12" s="23" t="s">
        <v>4</v>
      </c>
      <c r="B12" s="267" t="s">
        <v>5</v>
      </c>
      <c r="C12" s="70"/>
      <c r="D12" s="70"/>
      <c r="F12" s="72" t="s">
        <v>6</v>
      </c>
      <c r="G12" s="204" t="s">
        <v>7</v>
      </c>
    </row>
    <row r="13" spans="1:7" ht="15" customHeight="1">
      <c r="B13" s="267"/>
      <c r="C13" s="70"/>
      <c r="D13" s="70"/>
      <c r="F13" s="72"/>
      <c r="G13" s="71"/>
    </row>
    <row r="14" spans="1:7" ht="8.25" customHeight="1">
      <c r="C14" s="4"/>
      <c r="D14" s="63"/>
      <c r="E14" s="2"/>
    </row>
    <row r="15" spans="1:7" ht="18.75" customHeight="1">
      <c r="A15" s="22" t="s">
        <v>8</v>
      </c>
      <c r="B15" s="203" t="s">
        <v>9</v>
      </c>
      <c r="D15" s="2"/>
      <c r="E15" s="9" t="s">
        <v>10</v>
      </c>
      <c r="F15" s="268" t="s">
        <v>11</v>
      </c>
      <c r="G15" s="268"/>
    </row>
    <row r="16" spans="1:7" ht="21" customHeight="1">
      <c r="A16" s="10"/>
      <c r="D16" s="2"/>
      <c r="E16" s="9" t="s">
        <v>12</v>
      </c>
      <c r="F16" s="268" t="s">
        <v>13</v>
      </c>
      <c r="G16" s="268"/>
    </row>
    <row r="17" spans="1:254" ht="9.75" customHeight="1">
      <c r="A17" s="10"/>
      <c r="C17" s="9"/>
      <c r="E17" s="9"/>
      <c r="F17" s="226"/>
      <c r="G17" s="226"/>
    </row>
    <row r="18" spans="1:254" ht="15">
      <c r="A18" s="19" t="s">
        <v>14</v>
      </c>
      <c r="B18" s="20" t="s">
        <v>15</v>
      </c>
      <c r="C18" s="20" t="s">
        <v>16</v>
      </c>
      <c r="D18" s="20" t="s">
        <v>17</v>
      </c>
      <c r="E18" s="21" t="s">
        <v>18</v>
      </c>
      <c r="F18" s="20" t="s">
        <v>19</v>
      </c>
      <c r="G18" s="20" t="s">
        <v>20</v>
      </c>
    </row>
    <row r="19" spans="1:254" customFormat="1" ht="19.5" customHeight="1">
      <c r="A19" s="211"/>
      <c r="B19" s="2"/>
      <c r="C19" s="207"/>
      <c r="D19" s="225"/>
      <c r="E19" s="206"/>
      <c r="F19" s="206"/>
      <c r="G19" s="20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76"/>
      <c r="IT19" s="276"/>
    </row>
    <row r="20" spans="1:254" customFormat="1" ht="17.25" customHeight="1">
      <c r="A20" s="239">
        <v>1</v>
      </c>
      <c r="B20" s="205" t="s">
        <v>21</v>
      </c>
      <c r="C20" s="206"/>
      <c r="D20" s="225"/>
      <c r="E20" s="206"/>
      <c r="F20" s="206"/>
      <c r="G20" s="20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76"/>
      <c r="IT20" s="276"/>
    </row>
    <row r="21" spans="1:254" ht="31.5" customHeight="1">
      <c r="A21" s="238">
        <f>A20+0.01</f>
        <v>1.01</v>
      </c>
      <c r="B21" s="262" t="s">
        <v>22</v>
      </c>
      <c r="C21" s="209">
        <v>21.7</v>
      </c>
      <c r="D21" s="200" t="s">
        <v>23</v>
      </c>
      <c r="E21" s="210"/>
      <c r="F21" s="201">
        <f t="shared" ref="F21:F44" si="0">ROUND(C21*E21,2)</f>
        <v>0</v>
      </c>
      <c r="G21" s="245"/>
    </row>
    <row r="22" spans="1:254" ht="20.25" customHeight="1">
      <c r="A22" s="238">
        <f>A21+0.01</f>
        <v>1.02</v>
      </c>
      <c r="B22" s="202" t="s">
        <v>24</v>
      </c>
      <c r="C22" s="209">
        <v>46.5</v>
      </c>
      <c r="D22" s="200" t="s">
        <v>25</v>
      </c>
      <c r="E22" s="210"/>
      <c r="F22" s="201">
        <f t="shared" si="0"/>
        <v>0</v>
      </c>
      <c r="G22" s="245"/>
    </row>
    <row r="23" spans="1:254" ht="22.5" customHeight="1">
      <c r="A23" s="238">
        <f t="shared" ref="A23:A44" si="1">A22+0.01</f>
        <v>1.03</v>
      </c>
      <c r="B23" s="199" t="s">
        <v>26</v>
      </c>
      <c r="C23" s="209">
        <v>2</v>
      </c>
      <c r="D23" s="200" t="s">
        <v>27</v>
      </c>
      <c r="E23" s="210"/>
      <c r="F23" s="201">
        <f t="shared" si="0"/>
        <v>0</v>
      </c>
      <c r="G23" s="245"/>
    </row>
    <row r="24" spans="1:254" ht="20.25" customHeight="1">
      <c r="A24" s="238">
        <f t="shared" si="1"/>
        <v>1.04</v>
      </c>
      <c r="B24" s="202" t="s">
        <v>28</v>
      </c>
      <c r="C24" s="209">
        <v>32.25</v>
      </c>
      <c r="D24" s="200" t="s">
        <v>23</v>
      </c>
      <c r="E24" s="210"/>
      <c r="F24" s="201">
        <f t="shared" si="0"/>
        <v>0</v>
      </c>
      <c r="G24" s="245"/>
    </row>
    <row r="25" spans="1:254" ht="22.5" customHeight="1">
      <c r="A25" s="238">
        <f t="shared" si="1"/>
        <v>1.05</v>
      </c>
      <c r="B25" s="202" t="s">
        <v>29</v>
      </c>
      <c r="C25" s="209">
        <v>14</v>
      </c>
      <c r="D25" s="200" t="s">
        <v>30</v>
      </c>
      <c r="E25" s="210"/>
      <c r="F25" s="201">
        <f t="shared" ref="F25:F31" si="2">ROUND(C25*E25,2)</f>
        <v>0</v>
      </c>
      <c r="G25" s="245"/>
    </row>
    <row r="26" spans="1:254" ht="35.25" customHeight="1">
      <c r="A26" s="238">
        <f t="shared" si="1"/>
        <v>1.06</v>
      </c>
      <c r="B26" s="199" t="s">
        <v>31</v>
      </c>
      <c r="C26" s="209">
        <v>6.5</v>
      </c>
      <c r="D26" s="200" t="s">
        <v>30</v>
      </c>
      <c r="E26" s="210"/>
      <c r="F26" s="201">
        <f t="shared" si="2"/>
        <v>0</v>
      </c>
      <c r="G26" s="245"/>
    </row>
    <row r="27" spans="1:254" ht="30.75" customHeight="1">
      <c r="A27" s="238">
        <f t="shared" si="1"/>
        <v>1.07</v>
      </c>
      <c r="B27" s="199" t="s">
        <v>32</v>
      </c>
      <c r="C27" s="209">
        <v>19.5</v>
      </c>
      <c r="D27" s="200" t="s">
        <v>23</v>
      </c>
      <c r="E27" s="210"/>
      <c r="F27" s="201">
        <f t="shared" si="2"/>
        <v>0</v>
      </c>
      <c r="G27" s="245"/>
    </row>
    <row r="28" spans="1:254" ht="32.25" customHeight="1">
      <c r="A28" s="238">
        <f t="shared" si="1"/>
        <v>1.08</v>
      </c>
      <c r="B28" s="199" t="s">
        <v>33</v>
      </c>
      <c r="C28" s="209">
        <v>0.25</v>
      </c>
      <c r="D28" s="200" t="s">
        <v>30</v>
      </c>
      <c r="E28" s="210"/>
      <c r="F28" s="201">
        <f t="shared" si="2"/>
        <v>0</v>
      </c>
      <c r="G28" s="245"/>
    </row>
    <row r="29" spans="1:254" s="82" customFormat="1" ht="31.5" customHeight="1">
      <c r="A29" s="238">
        <f t="shared" si="1"/>
        <v>1.0900000000000001</v>
      </c>
      <c r="B29" s="199" t="s">
        <v>34</v>
      </c>
      <c r="C29" s="209">
        <v>1.8</v>
      </c>
      <c r="D29" s="200" t="s">
        <v>30</v>
      </c>
      <c r="E29" s="210"/>
      <c r="F29" s="201">
        <f t="shared" si="2"/>
        <v>0</v>
      </c>
      <c r="G29" s="245"/>
    </row>
    <row r="30" spans="1:254" s="82" customFormat="1" ht="31.5" customHeight="1">
      <c r="A30" s="238">
        <f t="shared" si="1"/>
        <v>1.1000000000000001</v>
      </c>
      <c r="B30" s="199" t="s">
        <v>35</v>
      </c>
      <c r="C30" s="209">
        <v>10.5</v>
      </c>
      <c r="D30" s="200" t="s">
        <v>30</v>
      </c>
      <c r="E30" s="210"/>
      <c r="F30" s="201">
        <f t="shared" si="2"/>
        <v>0</v>
      </c>
      <c r="G30" s="245"/>
    </row>
    <row r="31" spans="1:254" ht="50.25" customHeight="1">
      <c r="A31" s="238">
        <f t="shared" si="1"/>
        <v>1.1100000000000001</v>
      </c>
      <c r="B31" s="199" t="s">
        <v>36</v>
      </c>
      <c r="C31" s="209">
        <v>16.5</v>
      </c>
      <c r="D31" s="200" t="s">
        <v>23</v>
      </c>
      <c r="E31" s="210"/>
      <c r="F31" s="201">
        <f t="shared" si="2"/>
        <v>0</v>
      </c>
      <c r="G31" s="245"/>
    </row>
    <row r="32" spans="1:254" ht="44.25" customHeight="1">
      <c r="A32" s="238">
        <f t="shared" si="1"/>
        <v>1.1200000000000001</v>
      </c>
      <c r="B32" s="199" t="s">
        <v>37</v>
      </c>
      <c r="C32" s="209">
        <v>19</v>
      </c>
      <c r="D32" s="200" t="s">
        <v>23</v>
      </c>
      <c r="E32" s="210"/>
      <c r="F32" s="201">
        <f t="shared" si="0"/>
        <v>0</v>
      </c>
      <c r="G32" s="245"/>
    </row>
    <row r="33" spans="1:254" ht="45" customHeight="1">
      <c r="A33" s="238">
        <f t="shared" si="1"/>
        <v>1.1300000000000001</v>
      </c>
      <c r="B33" s="199" t="s">
        <v>38</v>
      </c>
      <c r="C33" s="209">
        <v>33</v>
      </c>
      <c r="D33" s="200" t="s">
        <v>23</v>
      </c>
      <c r="E33" s="210"/>
      <c r="F33" s="201">
        <f t="shared" si="0"/>
        <v>0</v>
      </c>
      <c r="G33" s="245"/>
    </row>
    <row r="34" spans="1:254" ht="34.5" customHeight="1">
      <c r="A34" s="238">
        <f t="shared" si="1"/>
        <v>1.1400000000000001</v>
      </c>
      <c r="B34" s="202" t="s">
        <v>39</v>
      </c>
      <c r="C34" s="209">
        <v>11</v>
      </c>
      <c r="D34" s="200" t="s">
        <v>23</v>
      </c>
      <c r="E34" s="210"/>
      <c r="F34" s="201">
        <f t="shared" si="0"/>
        <v>0</v>
      </c>
      <c r="G34" s="245"/>
    </row>
    <row r="35" spans="1:254" s="82" customFormat="1" ht="43.5" customHeight="1">
      <c r="A35" s="238">
        <f t="shared" si="1"/>
        <v>1.1500000000000001</v>
      </c>
      <c r="B35" s="199" t="s">
        <v>40</v>
      </c>
      <c r="C35" s="209">
        <v>11</v>
      </c>
      <c r="D35" s="200" t="s">
        <v>23</v>
      </c>
      <c r="E35" s="210"/>
      <c r="F35" s="201">
        <f>ROUND(C35*E35,2)</f>
        <v>0</v>
      </c>
      <c r="G35" s="245"/>
    </row>
    <row r="36" spans="1:254" ht="35.25" customHeight="1">
      <c r="A36" s="238">
        <f t="shared" si="1"/>
        <v>1.1600000000000001</v>
      </c>
      <c r="B36" s="199" t="s">
        <v>41</v>
      </c>
      <c r="C36" s="209">
        <v>30</v>
      </c>
      <c r="D36" s="200" t="s">
        <v>42</v>
      </c>
      <c r="E36" s="210"/>
      <c r="F36" s="201">
        <f>ROUND(C36*E36,2)</f>
        <v>0</v>
      </c>
      <c r="G36" s="245"/>
    </row>
    <row r="37" spans="1:254" ht="46.5" customHeight="1">
      <c r="A37" s="238">
        <f t="shared" si="1"/>
        <v>1.1700000000000002</v>
      </c>
      <c r="B37" s="199" t="s">
        <v>43</v>
      </c>
      <c r="C37" s="209">
        <v>26.5</v>
      </c>
      <c r="D37" s="200" t="s">
        <v>42</v>
      </c>
      <c r="E37" s="210"/>
      <c r="F37" s="201">
        <f>ROUND(C37*E37,2)</f>
        <v>0</v>
      </c>
      <c r="G37" s="245"/>
    </row>
    <row r="38" spans="1:254" s="82" customFormat="1" ht="47.25" customHeight="1">
      <c r="A38" s="238">
        <f t="shared" si="1"/>
        <v>1.1800000000000002</v>
      </c>
      <c r="B38" s="199" t="s">
        <v>44</v>
      </c>
      <c r="C38" s="209">
        <v>20</v>
      </c>
      <c r="D38" s="200" t="s">
        <v>23</v>
      </c>
      <c r="E38" s="210"/>
      <c r="F38" s="201">
        <f t="shared" si="0"/>
        <v>0</v>
      </c>
      <c r="G38" s="245"/>
    </row>
    <row r="39" spans="1:254" s="82" customFormat="1" ht="47.25" customHeight="1">
      <c r="A39" s="238">
        <f t="shared" si="1"/>
        <v>1.1900000000000002</v>
      </c>
      <c r="B39" s="199" t="s">
        <v>45</v>
      </c>
      <c r="C39" s="209">
        <v>6</v>
      </c>
      <c r="D39" s="200" t="s">
        <v>42</v>
      </c>
      <c r="E39" s="210"/>
      <c r="F39" s="201">
        <f t="shared" si="0"/>
        <v>0</v>
      </c>
      <c r="G39" s="245"/>
    </row>
    <row r="40" spans="1:254" ht="36" customHeight="1">
      <c r="A40" s="238">
        <f t="shared" si="1"/>
        <v>1.2000000000000002</v>
      </c>
      <c r="B40" s="199" t="s">
        <v>46</v>
      </c>
      <c r="C40" s="209">
        <v>40</v>
      </c>
      <c r="D40" s="200" t="s">
        <v>47</v>
      </c>
      <c r="E40" s="210"/>
      <c r="F40" s="201">
        <f t="shared" si="0"/>
        <v>0</v>
      </c>
      <c r="G40" s="245"/>
    </row>
    <row r="41" spans="1:254" s="82" customFormat="1" ht="51" customHeight="1">
      <c r="A41" s="238">
        <f t="shared" si="1"/>
        <v>1.2100000000000002</v>
      </c>
      <c r="B41" s="199" t="s">
        <v>48</v>
      </c>
      <c r="C41" s="209">
        <v>500</v>
      </c>
      <c r="D41" s="200" t="s">
        <v>23</v>
      </c>
      <c r="E41" s="210"/>
      <c r="F41" s="201">
        <f>ROUND(C41*E41,2)</f>
        <v>0</v>
      </c>
      <c r="G41" s="245"/>
    </row>
    <row r="42" spans="1:254" s="75" customFormat="1" ht="24.75" customHeight="1">
      <c r="A42" s="238">
        <f t="shared" si="1"/>
        <v>1.2200000000000002</v>
      </c>
      <c r="B42" s="199" t="s">
        <v>49</v>
      </c>
      <c r="C42" s="209">
        <v>1</v>
      </c>
      <c r="D42" s="200" t="s">
        <v>50</v>
      </c>
      <c r="E42" s="201"/>
      <c r="F42" s="201">
        <f t="shared" si="0"/>
        <v>0</v>
      </c>
      <c r="G42" s="245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</row>
    <row r="43" spans="1:254" s="75" customFormat="1" ht="23.25" customHeight="1">
      <c r="A43" s="238">
        <f t="shared" si="1"/>
        <v>1.2300000000000002</v>
      </c>
      <c r="B43" s="199" t="s">
        <v>51</v>
      </c>
      <c r="C43" s="209">
        <v>5</v>
      </c>
      <c r="D43" s="200" t="s">
        <v>27</v>
      </c>
      <c r="E43" s="201"/>
      <c r="F43" s="201">
        <f t="shared" si="0"/>
        <v>0</v>
      </c>
      <c r="G43" s="245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</row>
    <row r="44" spans="1:254" s="75" customFormat="1" ht="18" customHeight="1">
      <c r="A44" s="238">
        <f t="shared" si="1"/>
        <v>1.2400000000000002</v>
      </c>
      <c r="B44" s="202" t="s">
        <v>52</v>
      </c>
      <c r="C44" s="209">
        <v>1</v>
      </c>
      <c r="D44" s="200" t="s">
        <v>27</v>
      </c>
      <c r="E44" s="210"/>
      <c r="F44" s="201">
        <f t="shared" si="0"/>
        <v>0</v>
      </c>
      <c r="G44" s="245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</row>
    <row r="45" spans="1:254" ht="19.5" customHeight="1">
      <c r="A45" s="17"/>
      <c r="B45" s="252" t="s">
        <v>20</v>
      </c>
      <c r="C45" s="18"/>
      <c r="D45" s="64"/>
      <c r="E45" s="198"/>
      <c r="F45" s="198"/>
      <c r="G45" s="251">
        <f>SUM(F21:F44)</f>
        <v>0</v>
      </c>
    </row>
    <row r="46" spans="1:254" customFormat="1" ht="19.5" customHeight="1">
      <c r="A46" s="211"/>
      <c r="B46" s="2"/>
      <c r="C46" s="207"/>
      <c r="D46" s="225"/>
      <c r="E46" s="206"/>
      <c r="F46" s="206"/>
      <c r="G46" s="20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76"/>
      <c r="IT46" s="276"/>
    </row>
    <row r="47" spans="1:254" ht="15.75" customHeight="1">
      <c r="A47" s="212"/>
      <c r="B47" s="213" t="s">
        <v>53</v>
      </c>
      <c r="C47" s="215"/>
      <c r="D47" s="221"/>
      <c r="E47" s="217"/>
      <c r="F47" s="217"/>
      <c r="G47" s="250">
        <f>SUM(G20:G45)</f>
        <v>0</v>
      </c>
    </row>
    <row r="48" spans="1:254" ht="10.5" customHeight="1">
      <c r="A48" s="11"/>
      <c r="C48" s="12"/>
      <c r="D48" s="28"/>
      <c r="E48" s="13"/>
      <c r="F48" s="14"/>
      <c r="G48" s="14"/>
    </row>
    <row r="49" spans="1:254" ht="18" customHeight="1">
      <c r="A49" s="38"/>
      <c r="B49" s="39" t="s">
        <v>54</v>
      </c>
      <c r="C49" s="24"/>
      <c r="D49" s="65"/>
      <c r="E49" s="35"/>
      <c r="F49" s="36"/>
      <c r="G49" s="37"/>
    </row>
    <row r="50" spans="1:254">
      <c r="A50" s="240">
        <v>1</v>
      </c>
      <c r="B50" s="246" t="s">
        <v>55</v>
      </c>
      <c r="C50" s="33"/>
      <c r="D50" s="66"/>
      <c r="E50" s="243">
        <v>0.1</v>
      </c>
      <c r="F50" s="34"/>
      <c r="G50" s="248">
        <f>E50*$G$47</f>
        <v>0</v>
      </c>
    </row>
    <row r="51" spans="1:254">
      <c r="A51" s="240">
        <f>+A50+1</f>
        <v>2</v>
      </c>
      <c r="B51" s="246" t="s">
        <v>56</v>
      </c>
      <c r="C51" s="33"/>
      <c r="D51" s="66"/>
      <c r="E51" s="243">
        <v>0.03</v>
      </c>
      <c r="F51" s="34"/>
      <c r="G51" s="248">
        <f>E51*$G$47</f>
        <v>0</v>
      </c>
    </row>
    <row r="52" spans="1:254">
      <c r="A52" s="241">
        <v>3</v>
      </c>
      <c r="B52" s="247" t="s">
        <v>57</v>
      </c>
      <c r="C52" s="222"/>
      <c r="D52" s="223"/>
      <c r="E52" s="244">
        <v>2.5000000000000001E-2</v>
      </c>
      <c r="F52" s="224"/>
      <c r="G52" s="249">
        <f>E52*$G$47</f>
        <v>0</v>
      </c>
    </row>
    <row r="53" spans="1:254" ht="15.75" customHeight="1">
      <c r="A53" s="212"/>
      <c r="B53" s="213" t="s">
        <v>58</v>
      </c>
      <c r="C53" s="215"/>
      <c r="D53" s="221"/>
      <c r="E53" s="217"/>
      <c r="F53" s="217"/>
      <c r="G53" s="253">
        <f>SUM(G50:G52)</f>
        <v>0</v>
      </c>
    </row>
    <row r="54" spans="1:254" ht="15">
      <c r="A54" s="214"/>
      <c r="B54" s="218"/>
      <c r="C54" s="219"/>
      <c r="D54" s="220"/>
      <c r="E54" s="219"/>
      <c r="F54" s="219"/>
      <c r="G54" s="219"/>
    </row>
    <row r="55" spans="1:254" ht="15">
      <c r="A55" s="212"/>
      <c r="B55" s="255" t="s">
        <v>59</v>
      </c>
      <c r="C55" s="215"/>
      <c r="D55" s="216"/>
      <c r="E55" s="217"/>
      <c r="F55" s="217"/>
      <c r="G55" s="254">
        <f>G53+G47</f>
        <v>0</v>
      </c>
    </row>
    <row r="56" spans="1:254">
      <c r="A56" s="76"/>
      <c r="B56" s="58"/>
      <c r="C56" s="59"/>
      <c r="D56" s="77"/>
      <c r="E56" s="60"/>
      <c r="F56" s="61"/>
      <c r="G56" s="78"/>
    </row>
    <row r="57" spans="1:254" ht="15">
      <c r="A57" s="17"/>
      <c r="B57" s="252" t="s">
        <v>60</v>
      </c>
      <c r="C57" s="18"/>
      <c r="D57" s="79"/>
      <c r="E57" s="256">
        <v>0.1</v>
      </c>
      <c r="F57" s="198"/>
      <c r="G57" s="251">
        <f>ROUND(G55*E57,2)</f>
        <v>0</v>
      </c>
    </row>
    <row r="58" spans="1:254" s="25" customFormat="1" ht="15">
      <c r="A58" s="211"/>
      <c r="B58" s="205"/>
      <c r="C58" s="208"/>
      <c r="D58" s="11"/>
      <c r="E58" s="208"/>
      <c r="F58" s="208"/>
      <c r="G58" s="20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25" customFormat="1">
      <c r="A59" s="240">
        <v>4</v>
      </c>
      <c r="B59" s="246" t="s">
        <v>61</v>
      </c>
      <c r="C59" s="33"/>
      <c r="D59" s="66"/>
      <c r="E59" s="243">
        <v>0.18</v>
      </c>
      <c r="F59" s="34"/>
      <c r="G59" s="248">
        <f>ROUND(E59*(SUM(G57)),2)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5.75" customHeight="1">
      <c r="A60" s="240">
        <v>5</v>
      </c>
      <c r="B60" s="246" t="s">
        <v>62</v>
      </c>
      <c r="C60" s="33"/>
      <c r="D60" s="66"/>
      <c r="E60" s="243">
        <v>4.4999999999999998E-2</v>
      </c>
      <c r="F60" s="34"/>
      <c r="G60" s="248">
        <f>E60*G47</f>
        <v>0</v>
      </c>
    </row>
    <row r="61" spans="1:254" ht="14.25" customHeight="1">
      <c r="A61" s="240">
        <v>6</v>
      </c>
      <c r="B61" s="246" t="s">
        <v>63</v>
      </c>
      <c r="C61" s="33"/>
      <c r="D61" s="66"/>
      <c r="E61" s="243">
        <v>0.01</v>
      </c>
      <c r="F61" s="34"/>
      <c r="G61" s="248">
        <f>E61*G47</f>
        <v>0</v>
      </c>
    </row>
    <row r="62" spans="1:254" ht="18.75" customHeight="1">
      <c r="A62" s="240">
        <v>7</v>
      </c>
      <c r="B62" s="246" t="s">
        <v>64</v>
      </c>
      <c r="C62" s="33"/>
      <c r="D62" s="66"/>
      <c r="E62" s="243">
        <v>1E-3</v>
      </c>
      <c r="F62" s="34"/>
      <c r="G62" s="248">
        <f>E62*G47</f>
        <v>0</v>
      </c>
    </row>
    <row r="63" spans="1:254" ht="18.75" customHeight="1">
      <c r="A63" s="240">
        <v>8</v>
      </c>
      <c r="B63" s="246" t="s">
        <v>65</v>
      </c>
      <c r="C63" s="33"/>
      <c r="D63" s="66"/>
      <c r="E63" s="243">
        <v>0.01</v>
      </c>
      <c r="F63" s="34"/>
      <c r="G63" s="248">
        <f>E63*G47</f>
        <v>0</v>
      </c>
    </row>
    <row r="64" spans="1:254" ht="18.75" customHeight="1">
      <c r="A64" s="240">
        <v>9</v>
      </c>
      <c r="B64" s="246" t="s">
        <v>66</v>
      </c>
      <c r="C64" s="33"/>
      <c r="D64" s="66"/>
      <c r="E64" s="243">
        <v>0.02</v>
      </c>
      <c r="F64" s="34"/>
      <c r="G64" s="248">
        <f>E64*G47</f>
        <v>0</v>
      </c>
    </row>
    <row r="65" spans="1:254" ht="21.75" customHeight="1">
      <c r="A65" s="17"/>
      <c r="B65" s="252" t="s">
        <v>67</v>
      </c>
      <c r="C65" s="18"/>
      <c r="D65" s="79"/>
      <c r="E65" s="198"/>
      <c r="F65" s="198"/>
      <c r="G65" s="251">
        <f>SUM(G59:G64)</f>
        <v>0</v>
      </c>
    </row>
    <row r="66" spans="1:254" ht="19.5" customHeight="1">
      <c r="A66" s="52"/>
      <c r="B66" s="53"/>
      <c r="C66" s="54"/>
      <c r="D66" s="52"/>
      <c r="E66" s="55"/>
      <c r="F66" s="56"/>
      <c r="G66" s="57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ht="22.5" customHeight="1">
      <c r="A67" s="17"/>
      <c r="B67" s="252" t="s">
        <v>68</v>
      </c>
      <c r="C67" s="18"/>
      <c r="D67" s="79"/>
      <c r="E67" s="198"/>
      <c r="F67" s="198"/>
      <c r="G67" s="257">
        <f>G65+G53</f>
        <v>0</v>
      </c>
    </row>
    <row r="68" spans="1:254" ht="10.5" customHeight="1">
      <c r="A68" s="11"/>
      <c r="C68" s="12"/>
      <c r="D68" s="80"/>
      <c r="E68" s="13"/>
      <c r="F68" s="14"/>
      <c r="G68" s="14"/>
    </row>
    <row r="69" spans="1:254" ht="16.5" customHeight="1">
      <c r="A69" s="242">
        <v>10</v>
      </c>
      <c r="B69" s="258" t="s">
        <v>69</v>
      </c>
      <c r="C69" s="26"/>
      <c r="D69" s="81"/>
      <c r="E69" s="259">
        <v>0.05</v>
      </c>
      <c r="F69" s="27"/>
      <c r="G69" s="260">
        <f>ROUND(G47*E69,2)</f>
        <v>0</v>
      </c>
    </row>
    <row r="70" spans="1:254" ht="10.5" customHeight="1">
      <c r="A70" s="28"/>
      <c r="C70" s="29"/>
      <c r="D70" s="80"/>
      <c r="E70" s="30"/>
      <c r="F70" s="31"/>
      <c r="G70" s="32"/>
    </row>
    <row r="71" spans="1:254" ht="24.75" customHeight="1">
      <c r="A71" s="17"/>
      <c r="B71" s="252" t="s">
        <v>70</v>
      </c>
      <c r="C71" s="18"/>
      <c r="D71" s="79"/>
      <c r="E71" s="198"/>
      <c r="F71" s="198"/>
      <c r="G71" s="261">
        <f>G69+G67+G47</f>
        <v>0</v>
      </c>
    </row>
    <row r="72" spans="1:254" s="44" customFormat="1" ht="20.25" customHeight="1">
      <c r="A72" s="40"/>
      <c r="B72"/>
      <c r="C72" s="265"/>
      <c r="D72" s="265"/>
      <c r="E72" s="265"/>
      <c r="F72" s="229"/>
      <c r="G72" s="48"/>
    </row>
    <row r="73" spans="1:254" ht="19.5" customHeight="1">
      <c r="A73" s="10"/>
      <c r="B73" s="225"/>
      <c r="D73" s="225"/>
      <c r="E73" s="266"/>
      <c r="F73" s="266"/>
      <c r="G73" s="266"/>
    </row>
    <row r="74" spans="1:254" s="44" customFormat="1" ht="20.25" customHeight="1">
      <c r="A74" s="265" t="s">
        <v>71</v>
      </c>
      <c r="B74" s="265"/>
      <c r="D74" s="68"/>
      <c r="E74" s="42"/>
      <c r="F74" s="43"/>
      <c r="G74" s="43"/>
    </row>
    <row r="75" spans="1:254" s="44" customFormat="1" ht="20.25" customHeight="1">
      <c r="A75" s="40"/>
      <c r="B75" s="41"/>
      <c r="C75" s="45" t="s">
        <v>72</v>
      </c>
      <c r="D75" s="69" t="s">
        <v>73</v>
      </c>
      <c r="E75" s="230" t="s">
        <v>74</v>
      </c>
      <c r="F75" s="121" t="s">
        <v>75</v>
      </c>
      <c r="G75" s="46" t="s">
        <v>74</v>
      </c>
    </row>
    <row r="76" spans="1:254" s="44" customFormat="1" ht="20.25" customHeight="1">
      <c r="A76" s="40"/>
      <c r="B76"/>
      <c r="C76"/>
      <c r="D76" s="51"/>
      <c r="E76" s="231"/>
      <c r="F76" s="263"/>
      <c r="G76" s="48"/>
    </row>
    <row r="77" spans="1:254" s="44" customFormat="1" ht="20.25" customHeight="1">
      <c r="A77" s="40"/>
      <c r="B77"/>
      <c r="C77" s="265"/>
      <c r="D77" s="265"/>
      <c r="E77" s="265"/>
      <c r="F77" s="264"/>
      <c r="G77" s="48"/>
    </row>
    <row r="78" spans="1:254" s="44" customFormat="1" ht="16.5" customHeight="1">
      <c r="A78" s="40"/>
      <c r="B78"/>
      <c r="C78" s="49"/>
      <c r="D78" s="68"/>
      <c r="E78" s="40"/>
      <c r="F78" s="40"/>
      <c r="G78" s="48"/>
    </row>
    <row r="79" spans="1:254" s="44" customFormat="1" ht="20.25" customHeight="1">
      <c r="A79" s="40"/>
      <c r="B79"/>
      <c r="C79" s="40"/>
      <c r="D79" s="68"/>
      <c r="E79"/>
      <c r="F79" s="40"/>
      <c r="G79" s="48"/>
    </row>
    <row r="80" spans="1:254" s="44" customFormat="1" ht="15.75" customHeight="1">
      <c r="A80" s="40"/>
      <c r="B80"/>
      <c r="C80" s="40"/>
      <c r="D80" s="68"/>
      <c r="E80"/>
      <c r="F80" s="40"/>
      <c r="G80" s="47"/>
    </row>
    <row r="81" spans="1:9" s="44" customFormat="1" ht="15.75" customHeight="1">
      <c r="A81" s="40"/>
      <c r="B81"/>
      <c r="C81" s="40"/>
      <c r="D81" s="68"/>
      <c r="E81"/>
      <c r="F81" s="40"/>
      <c r="G81" s="47"/>
    </row>
    <row r="82" spans="1:9" s="44" customFormat="1" ht="15.75" customHeight="1">
      <c r="A82" s="40" t="s">
        <v>73</v>
      </c>
      <c r="B82" s="40"/>
      <c r="C82" s="43"/>
      <c r="D82" s="68"/>
      <c r="E82" s="40"/>
      <c r="F82" s="50"/>
      <c r="G82" s="48"/>
    </row>
    <row r="83" spans="1:9" s="44" customFormat="1" ht="15.75" customHeight="1">
      <c r="A83" s="40"/>
      <c r="B83"/>
      <c r="C83" s="43"/>
      <c r="D83" s="68"/>
      <c r="E83" s="43"/>
      <c r="G83" s="49"/>
      <c r="I83" s="40"/>
    </row>
    <row r="84" spans="1:9" s="44" customFormat="1" ht="15.75" customHeight="1">
      <c r="A84" s="40"/>
      <c r="B84" s="40"/>
      <c r="C84" s="40"/>
      <c r="D84" s="51"/>
      <c r="E84" s="51"/>
      <c r="G84" s="48"/>
      <c r="I84" s="40"/>
    </row>
    <row r="85" spans="1:9" s="44" customFormat="1" ht="15.75" customHeight="1">
      <c r="A85" s="40"/>
      <c r="B85" s="40"/>
      <c r="C85" s="40"/>
      <c r="D85" s="51"/>
      <c r="E85" s="51"/>
      <c r="G85" s="48"/>
      <c r="I85" s="40"/>
    </row>
    <row r="86" spans="1:9">
      <c r="A86" s="15"/>
      <c r="B86" s="16"/>
      <c r="C86" s="225"/>
      <c r="D86" s="67"/>
      <c r="E86" s="5"/>
      <c r="F86" s="6"/>
      <c r="G86" s="6"/>
    </row>
    <row r="87" spans="1:9">
      <c r="A87" s="15"/>
      <c r="B87" s="16"/>
      <c r="C87" s="225"/>
      <c r="D87" s="67"/>
      <c r="E87" s="5"/>
      <c r="F87" s="6"/>
      <c r="G87" s="6"/>
    </row>
    <row r="88" spans="1:9" s="44" customFormat="1" ht="20.25" customHeight="1">
      <c r="A88" s="40"/>
      <c r="B88"/>
      <c r="C88" s="84"/>
      <c r="D88" s="84"/>
      <c r="E88" s="84"/>
      <c r="F88" s="229"/>
      <c r="G88" s="48"/>
    </row>
    <row r="89" spans="1:9" s="44" customFormat="1" ht="20.25" customHeight="1">
      <c r="A89" s="40"/>
      <c r="B89"/>
      <c r="C89" s="265"/>
      <c r="D89" s="265"/>
      <c r="E89" s="265"/>
      <c r="F89" s="229"/>
      <c r="G89" s="48"/>
    </row>
    <row r="90" spans="1:9" ht="15" customHeight="1">
      <c r="A90" s="10"/>
      <c r="B90" s="225"/>
      <c r="D90" s="225"/>
      <c r="E90" s="266"/>
      <c r="F90" s="266"/>
      <c r="G90" s="266"/>
    </row>
    <row r="91" spans="1:9" s="44" customFormat="1" ht="20.25" customHeight="1">
      <c r="A91" s="265"/>
      <c r="B91" s="265"/>
      <c r="D91" s="68"/>
      <c r="E91" s="42"/>
      <c r="F91" s="43"/>
      <c r="G91" s="43"/>
    </row>
    <row r="92" spans="1:9" s="44" customFormat="1" ht="20.25" customHeight="1">
      <c r="A92" s="40"/>
      <c r="B92" s="41"/>
      <c r="C92" s="45"/>
      <c r="D92" s="69"/>
      <c r="E92" s="230"/>
      <c r="F92" s="230"/>
      <c r="G92" s="46" t="s">
        <v>74</v>
      </c>
    </row>
    <row r="93" spans="1:9" s="44" customFormat="1" ht="20.25" customHeight="1">
      <c r="A93" s="40"/>
      <c r="B93"/>
      <c r="C93"/>
      <c r="D93" s="51"/>
      <c r="E93" s="231"/>
      <c r="F93" s="231"/>
      <c r="G93" s="48"/>
    </row>
    <row r="94" spans="1:9" s="44" customFormat="1" ht="20.25" customHeight="1">
      <c r="A94" s="40"/>
      <c r="B94"/>
      <c r="C94" s="265"/>
      <c r="D94" s="265"/>
      <c r="E94" s="265"/>
      <c r="F94" s="229"/>
      <c r="G94" s="48"/>
    </row>
    <row r="95" spans="1:9" s="44" customFormat="1" ht="16.5" customHeight="1">
      <c r="A95" s="40"/>
      <c r="B95"/>
      <c r="C95" s="49"/>
      <c r="D95" s="68"/>
      <c r="E95" s="40"/>
      <c r="F95" s="40"/>
      <c r="G95" s="48"/>
    </row>
    <row r="96" spans="1:9" s="44" customFormat="1" ht="20.25" customHeight="1">
      <c r="A96" s="40"/>
      <c r="B96"/>
      <c r="C96" s="40"/>
      <c r="D96" s="68"/>
      <c r="E96"/>
      <c r="F96" s="40"/>
      <c r="G96" s="48"/>
    </row>
    <row r="97" spans="1:8" s="44" customFormat="1" ht="15.75" customHeight="1">
      <c r="A97" s="40"/>
      <c r="B97"/>
      <c r="C97" s="40"/>
      <c r="D97" s="68"/>
      <c r="E97"/>
      <c r="F97" s="40"/>
      <c r="G97" s="47"/>
    </row>
    <row r="98" spans="1:8" s="44" customFormat="1" ht="15.75" customHeight="1">
      <c r="A98" s="40"/>
      <c r="B98"/>
      <c r="C98" s="40"/>
      <c r="D98" s="68"/>
      <c r="E98"/>
      <c r="F98" s="40"/>
      <c r="G98" s="47"/>
    </row>
    <row r="99" spans="1:8" s="44" customFormat="1" ht="15.75" customHeight="1">
      <c r="A99" s="40"/>
      <c r="B99" s="40"/>
      <c r="C99" s="43"/>
      <c r="D99" s="68"/>
      <c r="E99" s="40"/>
      <c r="F99" s="50"/>
      <c r="G99" s="48"/>
    </row>
    <row r="100" spans="1:8" s="44" customFormat="1" ht="15.75" customHeight="1">
      <c r="A100" s="40"/>
      <c r="B100"/>
      <c r="C100" s="43"/>
      <c r="D100" s="68"/>
      <c r="E100" s="43"/>
      <c r="G100" s="49"/>
      <c r="H100" s="40"/>
    </row>
    <row r="101" spans="1:8" s="44" customFormat="1" ht="15.75" customHeight="1">
      <c r="A101" s="40"/>
      <c r="B101" s="40"/>
      <c r="C101" s="40"/>
      <c r="D101" s="51"/>
      <c r="E101" s="51"/>
      <c r="G101" s="48"/>
      <c r="H101" s="40"/>
    </row>
    <row r="102" spans="1:8" s="44" customFormat="1" ht="15.75" customHeight="1">
      <c r="A102" s="40"/>
      <c r="B102" s="40"/>
      <c r="C102" s="40"/>
      <c r="D102" s="51"/>
      <c r="E102" s="51"/>
      <c r="G102" s="48"/>
      <c r="H102" s="40"/>
    </row>
    <row r="103" spans="1:8">
      <c r="A103" s="15"/>
      <c r="B103" s="16"/>
      <c r="C103" s="225"/>
      <c r="D103" s="67"/>
      <c r="E103" s="5"/>
      <c r="F103" s="6"/>
      <c r="G103" s="6"/>
    </row>
    <row r="104" spans="1:8">
      <c r="A104" s="15"/>
      <c r="B104" s="16"/>
      <c r="C104" s="225"/>
      <c r="D104" s="67"/>
      <c r="E104" s="5"/>
      <c r="F104" s="6"/>
      <c r="G104" s="6"/>
    </row>
    <row r="105" spans="1:8">
      <c r="A105" s="15"/>
      <c r="B105" s="16"/>
      <c r="C105" s="225"/>
      <c r="D105" s="67"/>
      <c r="E105" s="5"/>
      <c r="F105" s="6"/>
      <c r="G105" s="6"/>
    </row>
    <row r="106" spans="1:8">
      <c r="A106" s="15"/>
      <c r="B106" s="16"/>
      <c r="C106" s="225"/>
      <c r="D106" s="67"/>
      <c r="E106" s="5"/>
      <c r="F106" s="6"/>
      <c r="G106" s="6"/>
    </row>
    <row r="107" spans="1:8">
      <c r="A107" s="15"/>
      <c r="B107" s="16"/>
      <c r="C107" s="225"/>
      <c r="D107" s="67"/>
      <c r="E107" s="5"/>
      <c r="F107" s="6"/>
      <c r="G107" s="6"/>
    </row>
    <row r="108" spans="1:8">
      <c r="A108" s="15"/>
      <c r="B108" s="16"/>
      <c r="C108" s="225"/>
      <c r="D108" s="67"/>
      <c r="E108" s="5"/>
      <c r="F108" s="6"/>
      <c r="G108" s="6"/>
    </row>
  </sheetData>
  <mergeCells count="18">
    <mergeCell ref="A74:B74"/>
    <mergeCell ref="A7:G7"/>
    <mergeCell ref="A8:G8"/>
    <mergeCell ref="A9:G9"/>
    <mergeCell ref="A10:G10"/>
    <mergeCell ref="F16:G16"/>
    <mergeCell ref="B12:B13"/>
    <mergeCell ref="C72:E72"/>
    <mergeCell ref="F15:G15"/>
    <mergeCell ref="IS46:IT46"/>
    <mergeCell ref="E73:G73"/>
    <mergeCell ref="IS20:IT20"/>
    <mergeCell ref="IS19:IT19"/>
    <mergeCell ref="C77:E77"/>
    <mergeCell ref="C94:E94"/>
    <mergeCell ref="A91:B91"/>
    <mergeCell ref="E90:G90"/>
    <mergeCell ref="C89:E89"/>
  </mergeCells>
  <phoneticPr fontId="40" type="noConversion"/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5"/>
  <sheetViews>
    <sheetView topLeftCell="A124" workbookViewId="0">
      <selection activeCell="F143" sqref="F143"/>
    </sheetView>
  </sheetViews>
  <sheetFormatPr defaultColWidth="11.42578125" defaultRowHeight="15"/>
  <cols>
    <col min="1" max="1" width="11.42578125" customWidth="1"/>
    <col min="2" max="2" width="38.140625" customWidth="1"/>
    <col min="3" max="3" width="20.7109375" customWidth="1"/>
    <col min="4" max="5" width="11.42578125" customWidth="1"/>
    <col min="6" max="6" width="12.5703125" customWidth="1"/>
    <col min="7" max="7" width="18.42578125" customWidth="1"/>
  </cols>
  <sheetData>
    <row r="1" spans="1:7">
      <c r="A1" s="83"/>
      <c r="B1" s="84" t="s">
        <v>76</v>
      </c>
      <c r="C1" s="84"/>
      <c r="D1" s="85"/>
      <c r="E1" s="86"/>
      <c r="F1" s="87"/>
      <c r="G1" s="88"/>
    </row>
    <row r="2" spans="1:7">
      <c r="A2" s="89"/>
      <c r="B2" s="90" t="s">
        <v>77</v>
      </c>
      <c r="C2" s="91" t="s">
        <v>78</v>
      </c>
      <c r="D2" s="92">
        <v>2</v>
      </c>
      <c r="E2" s="92">
        <v>700</v>
      </c>
      <c r="F2" s="93">
        <v>1400</v>
      </c>
      <c r="G2" s="92"/>
    </row>
    <row r="3" spans="1:7">
      <c r="A3" s="89"/>
      <c r="B3" s="90" t="s">
        <v>79</v>
      </c>
      <c r="C3" s="91" t="s">
        <v>27</v>
      </c>
      <c r="D3" s="92">
        <v>1</v>
      </c>
      <c r="E3" s="92">
        <v>2000</v>
      </c>
      <c r="F3" s="93">
        <v>2000</v>
      </c>
      <c r="G3" s="92"/>
    </row>
    <row r="4" spans="1:7" ht="15.75" thickBot="1">
      <c r="A4" s="89"/>
      <c r="B4" s="90" t="s">
        <v>80</v>
      </c>
      <c r="C4" s="91" t="s">
        <v>81</v>
      </c>
      <c r="D4" s="92">
        <v>1</v>
      </c>
      <c r="E4" s="92">
        <v>300</v>
      </c>
      <c r="F4" s="93">
        <v>300</v>
      </c>
      <c r="G4" s="92"/>
    </row>
    <row r="5" spans="1:7" ht="15.75" thickBot="1">
      <c r="A5" s="89"/>
      <c r="B5" s="90"/>
      <c r="C5" s="94"/>
      <c r="D5" s="92"/>
      <c r="E5" s="95" t="s">
        <v>82</v>
      </c>
      <c r="F5" s="96">
        <f>SUM(F2:F4)</f>
        <v>3700</v>
      </c>
    </row>
    <row r="7" spans="1:7">
      <c r="A7" s="83"/>
      <c r="B7" s="84" t="s">
        <v>83</v>
      </c>
      <c r="C7" s="84"/>
      <c r="D7" s="85"/>
      <c r="E7" s="86"/>
      <c r="F7" s="87"/>
      <c r="G7" s="88"/>
    </row>
    <row r="8" spans="1:7">
      <c r="B8" s="85" t="s">
        <v>84</v>
      </c>
      <c r="C8" s="97" t="s">
        <v>85</v>
      </c>
      <c r="D8" s="97">
        <v>1</v>
      </c>
      <c r="E8" s="97">
        <v>500</v>
      </c>
      <c r="F8" s="277">
        <v>500</v>
      </c>
    </row>
    <row r="9" spans="1:7">
      <c r="B9" s="85" t="s">
        <v>86</v>
      </c>
      <c r="C9" s="97" t="s">
        <v>85</v>
      </c>
      <c r="D9" s="97">
        <v>1</v>
      </c>
      <c r="E9" s="97">
        <v>950</v>
      </c>
      <c r="F9" s="277">
        <v>950</v>
      </c>
    </row>
    <row r="10" spans="1:7">
      <c r="A10" s="89"/>
      <c r="B10" s="90" t="s">
        <v>87</v>
      </c>
      <c r="C10" s="91" t="s">
        <v>27</v>
      </c>
      <c r="D10" s="91">
        <v>1</v>
      </c>
      <c r="E10" s="98">
        <v>500</v>
      </c>
      <c r="F10" s="93">
        <v>500</v>
      </c>
      <c r="G10" s="92"/>
    </row>
    <row r="11" spans="1:7">
      <c r="B11" s="85" t="s">
        <v>88</v>
      </c>
      <c r="C11" s="97" t="s">
        <v>27</v>
      </c>
      <c r="D11" s="97">
        <v>1</v>
      </c>
      <c r="E11" s="97">
        <v>700</v>
      </c>
      <c r="F11" s="277">
        <v>700</v>
      </c>
    </row>
    <row r="12" spans="1:7">
      <c r="B12" s="85" t="s">
        <v>89</v>
      </c>
      <c r="C12" s="97" t="s">
        <v>90</v>
      </c>
      <c r="D12" s="97">
        <v>8</v>
      </c>
      <c r="E12" s="97">
        <v>8.5</v>
      </c>
      <c r="F12" s="277">
        <v>68</v>
      </c>
    </row>
    <row r="13" spans="1:7">
      <c r="B13" s="85" t="s">
        <v>91</v>
      </c>
      <c r="C13" s="97" t="s">
        <v>90</v>
      </c>
      <c r="D13" s="97">
        <v>8</v>
      </c>
      <c r="E13" s="97">
        <v>5</v>
      </c>
      <c r="F13" s="277">
        <v>40</v>
      </c>
    </row>
    <row r="14" spans="1:7">
      <c r="B14" s="85" t="s">
        <v>92</v>
      </c>
      <c r="C14" s="97" t="s">
        <v>93</v>
      </c>
      <c r="D14" s="97">
        <v>0.5</v>
      </c>
      <c r="E14" s="97">
        <v>700</v>
      </c>
      <c r="F14" s="277">
        <v>350</v>
      </c>
    </row>
    <row r="15" spans="1:7">
      <c r="B15" s="85" t="s">
        <v>94</v>
      </c>
      <c r="C15" s="97" t="s">
        <v>93</v>
      </c>
      <c r="D15" s="97">
        <v>0.5</v>
      </c>
      <c r="E15" s="97">
        <v>550</v>
      </c>
      <c r="F15" s="277">
        <v>275</v>
      </c>
      <c r="G15" s="97"/>
    </row>
    <row r="16" spans="1:7">
      <c r="B16" s="85" t="s">
        <v>95</v>
      </c>
      <c r="C16" s="97" t="s">
        <v>93</v>
      </c>
      <c r="D16" s="97">
        <v>0.5</v>
      </c>
      <c r="E16" s="97">
        <v>650</v>
      </c>
      <c r="F16" s="277">
        <v>325</v>
      </c>
      <c r="G16" s="97"/>
    </row>
    <row r="17" spans="1:7">
      <c r="B17" s="85" t="s">
        <v>96</v>
      </c>
      <c r="C17" s="97" t="s">
        <v>93</v>
      </c>
      <c r="D17" s="97">
        <v>2</v>
      </c>
      <c r="E17" s="97">
        <v>350</v>
      </c>
      <c r="F17" s="277">
        <v>700</v>
      </c>
      <c r="G17" s="88"/>
    </row>
    <row r="18" spans="1:7">
      <c r="B18" s="85" t="s">
        <v>97</v>
      </c>
      <c r="C18" s="97" t="s">
        <v>27</v>
      </c>
      <c r="D18" s="97">
        <v>1</v>
      </c>
      <c r="E18" s="97">
        <v>12</v>
      </c>
      <c r="F18" s="277">
        <v>12</v>
      </c>
      <c r="G18" s="88"/>
    </row>
    <row r="19" spans="1:7" ht="15.75" thickBot="1">
      <c r="B19" s="85" t="s">
        <v>98</v>
      </c>
      <c r="C19" s="97" t="s">
        <v>99</v>
      </c>
      <c r="D19" s="97">
        <v>1</v>
      </c>
      <c r="E19" s="97">
        <v>80</v>
      </c>
      <c r="F19" s="277">
        <v>80</v>
      </c>
      <c r="G19" s="92"/>
    </row>
    <row r="20" spans="1:7" ht="15.75" thickBot="1">
      <c r="A20" s="89"/>
      <c r="B20" s="90"/>
      <c r="C20" s="94"/>
      <c r="D20" s="92"/>
      <c r="E20" s="99" t="s">
        <v>82</v>
      </c>
      <c r="F20" s="100">
        <f>SUM(F8:F19)</f>
        <v>4500</v>
      </c>
      <c r="G20" s="92"/>
    </row>
    <row r="22" spans="1:7">
      <c r="A22" s="83"/>
      <c r="B22" s="84" t="s">
        <v>100</v>
      </c>
      <c r="C22" s="84"/>
      <c r="D22" s="85"/>
      <c r="E22" s="86"/>
      <c r="F22" s="87"/>
      <c r="G22" s="88"/>
    </row>
    <row r="23" spans="1:7" ht="15.75" thickBot="1">
      <c r="A23" s="89"/>
      <c r="B23" s="90" t="s">
        <v>77</v>
      </c>
      <c r="C23" s="91" t="s">
        <v>78</v>
      </c>
      <c r="D23" s="92">
        <v>1</v>
      </c>
      <c r="E23" s="92">
        <v>500</v>
      </c>
      <c r="F23" s="101">
        <v>500</v>
      </c>
      <c r="G23" s="92"/>
    </row>
    <row r="24" spans="1:7" ht="15.75" thickBot="1">
      <c r="A24" s="89"/>
      <c r="B24" s="90"/>
      <c r="C24" s="94"/>
      <c r="D24" s="92"/>
      <c r="E24" s="95" t="s">
        <v>82</v>
      </c>
      <c r="F24" s="102">
        <v>500</v>
      </c>
      <c r="G24" s="92"/>
    </row>
    <row r="26" spans="1:7">
      <c r="A26" s="83"/>
      <c r="B26" s="84" t="s">
        <v>101</v>
      </c>
      <c r="C26" s="103"/>
      <c r="D26" s="104"/>
      <c r="E26" s="105"/>
      <c r="F26" s="104"/>
      <c r="G26" s="83"/>
    </row>
    <row r="27" spans="1:7">
      <c r="A27" s="89"/>
      <c r="B27" s="90" t="s">
        <v>102</v>
      </c>
      <c r="C27" s="91" t="s">
        <v>103</v>
      </c>
      <c r="D27" s="92">
        <v>1</v>
      </c>
      <c r="E27" s="92">
        <v>46.88</v>
      </c>
      <c r="F27" s="101">
        <v>46.88</v>
      </c>
      <c r="G27" s="92"/>
    </row>
    <row r="28" spans="1:7">
      <c r="A28" s="89"/>
      <c r="B28" s="90" t="s">
        <v>104</v>
      </c>
      <c r="C28" s="91" t="s">
        <v>105</v>
      </c>
      <c r="D28" s="92">
        <v>2</v>
      </c>
      <c r="E28" s="92">
        <v>105</v>
      </c>
      <c r="F28" s="101">
        <v>210</v>
      </c>
      <c r="G28" s="92"/>
    </row>
    <row r="29" spans="1:7">
      <c r="A29" s="89"/>
      <c r="B29" s="90" t="s">
        <v>106</v>
      </c>
      <c r="C29" s="91" t="s">
        <v>103</v>
      </c>
      <c r="D29" s="92">
        <v>2</v>
      </c>
      <c r="E29" s="92">
        <v>6.68</v>
      </c>
      <c r="F29" s="101">
        <v>13.36</v>
      </c>
      <c r="G29" s="92"/>
    </row>
    <row r="30" spans="1:7">
      <c r="A30" s="89"/>
      <c r="B30" s="90" t="s">
        <v>107</v>
      </c>
      <c r="C30" s="91" t="s">
        <v>108</v>
      </c>
      <c r="D30" s="92">
        <v>0.65</v>
      </c>
      <c r="E30" s="92">
        <v>321.66800000000001</v>
      </c>
      <c r="F30" s="101">
        <v>209.08</v>
      </c>
      <c r="G30" s="92"/>
    </row>
    <row r="31" spans="1:7">
      <c r="A31" s="89"/>
      <c r="B31" s="90" t="s">
        <v>109</v>
      </c>
      <c r="C31" s="91" t="s">
        <v>103</v>
      </c>
      <c r="D31" s="92">
        <v>2</v>
      </c>
      <c r="E31" s="92">
        <v>4.8899999999999997</v>
      </c>
      <c r="F31" s="101">
        <v>9.7799999999999994</v>
      </c>
      <c r="G31" s="92"/>
    </row>
    <row r="32" spans="1:7">
      <c r="A32" s="89"/>
      <c r="B32" s="90" t="s">
        <v>110</v>
      </c>
      <c r="C32" s="91" t="s">
        <v>103</v>
      </c>
      <c r="D32" s="92">
        <v>1</v>
      </c>
      <c r="E32" s="92">
        <v>50</v>
      </c>
      <c r="F32" s="101">
        <v>50</v>
      </c>
      <c r="G32" s="92"/>
    </row>
    <row r="33" spans="1:7">
      <c r="A33" s="89"/>
      <c r="B33" s="90" t="s">
        <v>111</v>
      </c>
      <c r="C33" s="91" t="s">
        <v>112</v>
      </c>
      <c r="D33" s="92">
        <v>0.02</v>
      </c>
      <c r="E33" s="92">
        <v>545</v>
      </c>
      <c r="F33" s="101">
        <v>10.9</v>
      </c>
      <c r="G33" s="92"/>
    </row>
    <row r="34" spans="1:7" ht="15.75" thickBot="1">
      <c r="A34" s="89"/>
      <c r="B34" s="90" t="s">
        <v>113</v>
      </c>
      <c r="C34" s="91" t="s">
        <v>114</v>
      </c>
      <c r="D34" s="92">
        <v>1</v>
      </c>
      <c r="E34" s="92">
        <v>550</v>
      </c>
      <c r="F34" s="101">
        <v>550</v>
      </c>
      <c r="G34" s="92"/>
    </row>
    <row r="35" spans="1:7" ht="15.75" thickBot="1">
      <c r="B35" s="106"/>
      <c r="C35" s="107"/>
      <c r="D35" s="104"/>
      <c r="E35" s="95" t="s">
        <v>82</v>
      </c>
      <c r="F35" s="108">
        <f>SUM(F27:F34)</f>
        <v>1100</v>
      </c>
    </row>
    <row r="37" spans="1:7">
      <c r="A37" s="109" t="s">
        <v>115</v>
      </c>
      <c r="B37" s="110"/>
      <c r="C37" s="111"/>
      <c r="D37" s="112"/>
      <c r="E37" s="113" t="s">
        <v>82</v>
      </c>
      <c r="F37" s="114">
        <f>SUM(F38:F61)</f>
        <v>11828.305</v>
      </c>
    </row>
    <row r="38" spans="1:7">
      <c r="A38" s="115" t="s">
        <v>116</v>
      </c>
      <c r="B38" s="115"/>
      <c r="C38" s="116" t="s">
        <v>99</v>
      </c>
      <c r="D38" s="117">
        <v>0.17</v>
      </c>
      <c r="E38" s="117">
        <v>1051.27</v>
      </c>
      <c r="F38" s="118">
        <f t="shared" ref="F38:F57" si="0">D38*E38</f>
        <v>178.7159</v>
      </c>
    </row>
    <row r="39" spans="1:7">
      <c r="A39" s="115" t="s">
        <v>117</v>
      </c>
      <c r="B39" s="115"/>
      <c r="C39" s="116" t="s">
        <v>90</v>
      </c>
      <c r="D39" s="117">
        <v>1</v>
      </c>
      <c r="E39" s="117">
        <v>172.04</v>
      </c>
      <c r="F39" s="118">
        <f t="shared" si="0"/>
        <v>172.04</v>
      </c>
    </row>
    <row r="40" spans="1:7">
      <c r="A40" s="115" t="s">
        <v>118</v>
      </c>
      <c r="B40" s="115"/>
      <c r="C40" s="116" t="s">
        <v>90</v>
      </c>
      <c r="D40" s="117">
        <v>1</v>
      </c>
      <c r="E40" s="117">
        <v>66.91</v>
      </c>
      <c r="F40" s="118">
        <f t="shared" si="0"/>
        <v>66.91</v>
      </c>
    </row>
    <row r="41" spans="1:7">
      <c r="A41" s="115" t="s">
        <v>119</v>
      </c>
      <c r="B41" s="115"/>
      <c r="C41" s="116" t="s">
        <v>90</v>
      </c>
      <c r="D41" s="117">
        <v>1</v>
      </c>
      <c r="E41" s="117">
        <v>89.21</v>
      </c>
      <c r="F41" s="118">
        <f t="shared" si="0"/>
        <v>89.21</v>
      </c>
    </row>
    <row r="42" spans="1:7">
      <c r="A42" s="115" t="s">
        <v>120</v>
      </c>
      <c r="B42" s="115"/>
      <c r="C42" s="116" t="s">
        <v>121</v>
      </c>
      <c r="D42" s="117">
        <v>0.35</v>
      </c>
      <c r="E42" s="117">
        <v>57.02</v>
      </c>
      <c r="F42" s="118">
        <f t="shared" si="0"/>
        <v>19.957000000000001</v>
      </c>
    </row>
    <row r="43" spans="1:7">
      <c r="A43" s="115" t="s">
        <v>122</v>
      </c>
      <c r="B43" s="115"/>
      <c r="C43" s="116" t="s">
        <v>90</v>
      </c>
      <c r="D43" s="117">
        <v>1</v>
      </c>
      <c r="E43" s="117">
        <v>30.68</v>
      </c>
      <c r="F43" s="118">
        <f t="shared" si="0"/>
        <v>30.68</v>
      </c>
    </row>
    <row r="44" spans="1:7">
      <c r="A44" s="115" t="s">
        <v>123</v>
      </c>
      <c r="B44" s="115"/>
      <c r="C44" s="116" t="s">
        <v>99</v>
      </c>
      <c r="D44" s="117">
        <v>0.17</v>
      </c>
      <c r="E44" s="117">
        <v>484.89</v>
      </c>
      <c r="F44" s="118">
        <f t="shared" si="0"/>
        <v>82.431300000000007</v>
      </c>
    </row>
    <row r="45" spans="1:7">
      <c r="A45" s="115" t="s">
        <v>124</v>
      </c>
      <c r="B45" s="115"/>
      <c r="C45" s="116" t="s">
        <v>90</v>
      </c>
      <c r="D45" s="117">
        <v>2</v>
      </c>
      <c r="E45" s="117">
        <v>25.96</v>
      </c>
      <c r="F45" s="118">
        <f t="shared" si="0"/>
        <v>51.92</v>
      </c>
    </row>
    <row r="46" spans="1:7">
      <c r="A46" s="115" t="s">
        <v>125</v>
      </c>
      <c r="B46" s="115"/>
      <c r="C46" s="116" t="s">
        <v>90</v>
      </c>
      <c r="D46" s="117">
        <v>1</v>
      </c>
      <c r="E46" s="117">
        <v>20</v>
      </c>
      <c r="F46" s="118">
        <f t="shared" si="0"/>
        <v>20</v>
      </c>
    </row>
    <row r="47" spans="1:7">
      <c r="A47" s="115" t="s">
        <v>126</v>
      </c>
      <c r="B47" s="115"/>
      <c r="C47" s="116" t="s">
        <v>127</v>
      </c>
      <c r="D47" s="117">
        <v>0.02</v>
      </c>
      <c r="E47" s="117">
        <v>729.24</v>
      </c>
      <c r="F47" s="118">
        <f t="shared" si="0"/>
        <v>14.584800000000001</v>
      </c>
    </row>
    <row r="48" spans="1:7">
      <c r="A48" s="115" t="s">
        <v>128</v>
      </c>
      <c r="B48" s="115"/>
      <c r="C48" s="116" t="s">
        <v>90</v>
      </c>
      <c r="D48" s="117">
        <v>1</v>
      </c>
      <c r="E48" s="117">
        <v>6995</v>
      </c>
      <c r="F48" s="118">
        <f t="shared" si="0"/>
        <v>6995</v>
      </c>
    </row>
    <row r="49" spans="1:6">
      <c r="A49" s="115" t="s">
        <v>129</v>
      </c>
      <c r="B49" s="115"/>
      <c r="C49" s="116" t="s">
        <v>90</v>
      </c>
      <c r="D49" s="117">
        <v>1</v>
      </c>
      <c r="E49" s="117">
        <v>36</v>
      </c>
      <c r="F49" s="118">
        <f t="shared" si="0"/>
        <v>36</v>
      </c>
    </row>
    <row r="50" spans="1:6">
      <c r="A50" s="115" t="s">
        <v>130</v>
      </c>
      <c r="B50" s="115"/>
      <c r="C50" s="116" t="s">
        <v>131</v>
      </c>
      <c r="D50" s="117">
        <v>1</v>
      </c>
      <c r="E50" s="117">
        <v>16.73</v>
      </c>
      <c r="F50" s="118">
        <f t="shared" si="0"/>
        <v>16.73</v>
      </c>
    </row>
    <row r="51" spans="1:6">
      <c r="A51" s="115" t="s">
        <v>132</v>
      </c>
      <c r="B51" s="115"/>
      <c r="C51" s="116" t="s">
        <v>90</v>
      </c>
      <c r="D51" s="117">
        <v>1</v>
      </c>
      <c r="E51" s="117">
        <v>66.38</v>
      </c>
      <c r="F51" s="118">
        <f t="shared" si="0"/>
        <v>66.38</v>
      </c>
    </row>
    <row r="52" spans="1:6">
      <c r="A52" s="115" t="s">
        <v>133</v>
      </c>
      <c r="B52" s="115"/>
      <c r="C52" s="116" t="s">
        <v>134</v>
      </c>
      <c r="D52" s="117">
        <v>0.04</v>
      </c>
      <c r="E52" s="117">
        <v>672.6</v>
      </c>
      <c r="F52" s="118">
        <f t="shared" si="0"/>
        <v>26.904</v>
      </c>
    </row>
    <row r="53" spans="1:6">
      <c r="A53" s="115" t="s">
        <v>135</v>
      </c>
      <c r="B53" s="115"/>
      <c r="C53" s="116" t="s">
        <v>90</v>
      </c>
      <c r="D53" s="117">
        <v>1</v>
      </c>
      <c r="E53" s="117">
        <v>165.67</v>
      </c>
      <c r="F53" s="118">
        <f t="shared" si="0"/>
        <v>165.67</v>
      </c>
    </row>
    <row r="54" spans="1:6">
      <c r="A54" s="115" t="s">
        <v>136</v>
      </c>
      <c r="B54" s="115"/>
      <c r="C54" s="116" t="s">
        <v>90</v>
      </c>
      <c r="D54" s="117">
        <v>1</v>
      </c>
      <c r="E54" s="117">
        <v>10.62</v>
      </c>
      <c r="F54" s="118">
        <f t="shared" si="0"/>
        <v>10.62</v>
      </c>
    </row>
    <row r="55" spans="1:6">
      <c r="A55" s="115" t="s">
        <v>137</v>
      </c>
      <c r="B55" s="115"/>
      <c r="C55" s="116" t="s">
        <v>90</v>
      </c>
      <c r="D55" s="117">
        <v>1</v>
      </c>
      <c r="E55" s="117">
        <v>10.07</v>
      </c>
      <c r="F55" s="118">
        <f t="shared" si="0"/>
        <v>10.07</v>
      </c>
    </row>
    <row r="56" spans="1:6">
      <c r="A56" s="115" t="s">
        <v>138</v>
      </c>
      <c r="B56" s="115"/>
      <c r="C56" s="116" t="s">
        <v>90</v>
      </c>
      <c r="D56" s="117">
        <v>1</v>
      </c>
      <c r="E56" s="117">
        <v>215.06</v>
      </c>
      <c r="F56" s="118">
        <f t="shared" si="0"/>
        <v>215.06</v>
      </c>
    </row>
    <row r="57" spans="1:6">
      <c r="A57" s="115" t="s">
        <v>139</v>
      </c>
      <c r="B57" s="115"/>
      <c r="C57" s="116" t="s">
        <v>140</v>
      </c>
      <c r="D57" s="117">
        <v>0.7</v>
      </c>
      <c r="E57" s="117">
        <v>8.9600000000000009</v>
      </c>
      <c r="F57" s="118">
        <f t="shared" si="0"/>
        <v>6.2720000000000002</v>
      </c>
    </row>
    <row r="58" spans="1:6">
      <c r="A58" s="115" t="s">
        <v>141</v>
      </c>
      <c r="B58" s="115"/>
      <c r="C58" s="116" t="s">
        <v>142</v>
      </c>
      <c r="D58" s="117">
        <v>0.12</v>
      </c>
      <c r="E58" s="117">
        <v>572.64</v>
      </c>
      <c r="F58" s="118">
        <v>68.72</v>
      </c>
    </row>
    <row r="59" spans="1:6">
      <c r="A59" s="115" t="s">
        <v>143</v>
      </c>
      <c r="B59" s="115"/>
      <c r="C59" s="116" t="s">
        <v>90</v>
      </c>
      <c r="D59" s="117">
        <v>1</v>
      </c>
      <c r="E59" s="117">
        <v>1204.8499999999999</v>
      </c>
      <c r="F59" s="118">
        <f>D59*E59</f>
        <v>1204.8499999999999</v>
      </c>
    </row>
    <row r="60" spans="1:6">
      <c r="A60" s="115" t="s">
        <v>144</v>
      </c>
      <c r="B60" s="115"/>
      <c r="C60" s="116" t="s">
        <v>90</v>
      </c>
      <c r="D60" s="117">
        <v>1</v>
      </c>
      <c r="E60" s="117">
        <v>1206.06</v>
      </c>
      <c r="F60" s="118">
        <f>D60*E60</f>
        <v>1206.06</v>
      </c>
    </row>
    <row r="61" spans="1:6">
      <c r="A61" s="115" t="s">
        <v>145</v>
      </c>
      <c r="B61" s="115"/>
      <c r="C61" s="116" t="s">
        <v>90</v>
      </c>
      <c r="D61" s="117">
        <v>1</v>
      </c>
      <c r="E61" s="117">
        <v>1073.52</v>
      </c>
      <c r="F61" s="118">
        <f>D61*E61</f>
        <v>1073.52</v>
      </c>
    </row>
    <row r="63" spans="1:6">
      <c r="A63" s="109" t="s">
        <v>146</v>
      </c>
      <c r="B63" s="110"/>
      <c r="C63" s="110"/>
      <c r="D63" s="110"/>
      <c r="E63" s="113" t="s">
        <v>82</v>
      </c>
      <c r="F63" s="114">
        <v>11062.5</v>
      </c>
    </row>
    <row r="64" spans="1:6">
      <c r="A64" s="115" t="s">
        <v>147</v>
      </c>
      <c r="B64" s="115"/>
      <c r="C64" s="116" t="s">
        <v>99</v>
      </c>
      <c r="D64" s="117">
        <v>0.33</v>
      </c>
      <c r="E64" s="117">
        <v>299.93</v>
      </c>
      <c r="F64" s="118">
        <f>D64*E64</f>
        <v>98.976900000000001</v>
      </c>
    </row>
    <row r="65" spans="1:6">
      <c r="A65" s="115" t="s">
        <v>148</v>
      </c>
      <c r="B65" s="115"/>
      <c r="C65" s="116" t="s">
        <v>90</v>
      </c>
      <c r="D65" s="117">
        <v>1</v>
      </c>
      <c r="E65" s="117">
        <v>61.66</v>
      </c>
      <c r="F65" s="118">
        <f>D65*E65</f>
        <v>61.66</v>
      </c>
    </row>
    <row r="66" spans="1:6">
      <c r="A66" s="115" t="s">
        <v>149</v>
      </c>
      <c r="B66" s="115"/>
      <c r="C66" s="116" t="s">
        <v>90</v>
      </c>
      <c r="D66" s="117">
        <v>1</v>
      </c>
      <c r="E66" s="117">
        <v>16.100000000000001</v>
      </c>
      <c r="F66" s="118">
        <f t="shared" ref="F66:F88" si="1">D66*E66</f>
        <v>16.100000000000001</v>
      </c>
    </row>
    <row r="67" spans="1:6">
      <c r="A67" s="115" t="s">
        <v>150</v>
      </c>
      <c r="B67" s="115"/>
      <c r="C67" s="116" t="s">
        <v>90</v>
      </c>
      <c r="D67" s="117">
        <v>2</v>
      </c>
      <c r="E67" s="117">
        <v>17.7</v>
      </c>
      <c r="F67" s="118">
        <f t="shared" si="1"/>
        <v>35.4</v>
      </c>
    </row>
    <row r="68" spans="1:6">
      <c r="A68" s="115" t="s">
        <v>120</v>
      </c>
      <c r="B68" s="115"/>
      <c r="C68" s="116" t="s">
        <v>121</v>
      </c>
      <c r="D68" s="117">
        <v>0.24</v>
      </c>
      <c r="E68" s="117">
        <v>57.02</v>
      </c>
      <c r="F68" s="118">
        <f t="shared" si="1"/>
        <v>13.684800000000001</v>
      </c>
    </row>
    <row r="69" spans="1:6">
      <c r="A69" s="115" t="s">
        <v>122</v>
      </c>
      <c r="B69" s="115"/>
      <c r="C69" s="116" t="s">
        <v>90</v>
      </c>
      <c r="D69" s="117">
        <v>2</v>
      </c>
      <c r="E69" s="117">
        <v>30.68</v>
      </c>
      <c r="F69" s="118">
        <f t="shared" si="1"/>
        <v>61.36</v>
      </c>
    </row>
    <row r="70" spans="1:6">
      <c r="A70" s="115" t="s">
        <v>123</v>
      </c>
      <c r="B70" s="115"/>
      <c r="C70" s="116" t="s">
        <v>99</v>
      </c>
      <c r="D70" s="117">
        <v>0.47</v>
      </c>
      <c r="E70" s="117">
        <v>484.89</v>
      </c>
      <c r="F70" s="118">
        <f t="shared" si="1"/>
        <v>227.89829999999998</v>
      </c>
    </row>
    <row r="71" spans="1:6">
      <c r="A71" s="115" t="s">
        <v>124</v>
      </c>
      <c r="B71" s="115"/>
      <c r="C71" s="116" t="s">
        <v>90</v>
      </c>
      <c r="D71" s="117">
        <v>4</v>
      </c>
      <c r="E71" s="117">
        <v>25.96</v>
      </c>
      <c r="F71" s="118">
        <f t="shared" si="1"/>
        <v>103.84</v>
      </c>
    </row>
    <row r="72" spans="1:6">
      <c r="A72" s="115" t="s">
        <v>125</v>
      </c>
      <c r="B72" s="115"/>
      <c r="C72" s="116" t="s">
        <v>90</v>
      </c>
      <c r="D72" s="117">
        <v>2</v>
      </c>
      <c r="E72" s="117">
        <v>20</v>
      </c>
      <c r="F72" s="118">
        <f t="shared" si="1"/>
        <v>40</v>
      </c>
    </row>
    <row r="73" spans="1:6">
      <c r="A73" s="115" t="s">
        <v>126</v>
      </c>
      <c r="B73" s="115"/>
      <c r="C73" s="116" t="s">
        <v>127</v>
      </c>
      <c r="D73" s="117">
        <v>0.05</v>
      </c>
      <c r="E73" s="117">
        <v>729.24</v>
      </c>
      <c r="F73" s="118">
        <f t="shared" si="1"/>
        <v>36.462000000000003</v>
      </c>
    </row>
    <row r="74" spans="1:6">
      <c r="A74" s="115" t="s">
        <v>151</v>
      </c>
      <c r="B74" s="115"/>
      <c r="C74" s="116" t="s">
        <v>90</v>
      </c>
      <c r="D74" s="117">
        <v>1</v>
      </c>
      <c r="E74" s="117">
        <v>2465</v>
      </c>
      <c r="F74" s="118">
        <f t="shared" si="1"/>
        <v>2465</v>
      </c>
    </row>
    <row r="75" spans="1:6">
      <c r="A75" s="115" t="s">
        <v>152</v>
      </c>
      <c r="B75" s="115"/>
      <c r="C75" s="116" t="s">
        <v>90</v>
      </c>
      <c r="D75" s="117">
        <v>1</v>
      </c>
      <c r="E75" s="117">
        <v>2564.9899999999998</v>
      </c>
      <c r="F75" s="118">
        <f t="shared" si="1"/>
        <v>2564.9899999999998</v>
      </c>
    </row>
    <row r="76" spans="1:6">
      <c r="A76" s="115" t="s">
        <v>153</v>
      </c>
      <c r="B76" s="115"/>
      <c r="C76" s="116" t="s">
        <v>90</v>
      </c>
      <c r="D76" s="117">
        <v>1</v>
      </c>
      <c r="E76" s="117">
        <v>262.85000000000002</v>
      </c>
      <c r="F76" s="118">
        <f t="shared" si="1"/>
        <v>262.85000000000002</v>
      </c>
    </row>
    <row r="77" spans="1:6">
      <c r="A77" s="115" t="s">
        <v>154</v>
      </c>
      <c r="B77" s="115"/>
      <c r="C77" s="116" t="s">
        <v>90</v>
      </c>
      <c r="D77" s="117">
        <v>1</v>
      </c>
      <c r="E77" s="117">
        <v>192.6</v>
      </c>
      <c r="F77" s="118">
        <f t="shared" si="1"/>
        <v>192.6</v>
      </c>
    </row>
    <row r="78" spans="1:6">
      <c r="A78" s="115" t="s">
        <v>133</v>
      </c>
      <c r="B78" s="115"/>
      <c r="C78" s="116" t="s">
        <v>134</v>
      </c>
      <c r="D78" s="117">
        <v>0.03</v>
      </c>
      <c r="E78" s="117">
        <v>672.6</v>
      </c>
      <c r="F78" s="118">
        <f t="shared" si="1"/>
        <v>20.178000000000001</v>
      </c>
    </row>
    <row r="79" spans="1:6">
      <c r="A79" s="115" t="s">
        <v>135</v>
      </c>
      <c r="B79" s="115"/>
      <c r="C79" s="116" t="s">
        <v>90</v>
      </c>
      <c r="D79" s="117">
        <v>2</v>
      </c>
      <c r="E79" s="117">
        <v>165.67</v>
      </c>
      <c r="F79" s="118">
        <f t="shared" si="1"/>
        <v>331.34</v>
      </c>
    </row>
    <row r="80" spans="1:6">
      <c r="A80" s="115" t="s">
        <v>136</v>
      </c>
      <c r="B80" s="115"/>
      <c r="C80" s="116" t="s">
        <v>90</v>
      </c>
      <c r="D80" s="117">
        <v>2</v>
      </c>
      <c r="E80" s="117">
        <v>10.62</v>
      </c>
      <c r="F80" s="118">
        <f t="shared" si="1"/>
        <v>21.24</v>
      </c>
    </row>
    <row r="81" spans="1:6">
      <c r="A81" s="115" t="s">
        <v>137</v>
      </c>
      <c r="B81" s="115"/>
      <c r="C81" s="116" t="s">
        <v>90</v>
      </c>
      <c r="D81" s="117">
        <v>2</v>
      </c>
      <c r="E81" s="117">
        <v>10.07</v>
      </c>
      <c r="F81" s="118">
        <f t="shared" si="1"/>
        <v>20.14</v>
      </c>
    </row>
    <row r="82" spans="1:6">
      <c r="A82" s="115" t="s">
        <v>138</v>
      </c>
      <c r="B82" s="115"/>
      <c r="C82" s="116" t="s">
        <v>90</v>
      </c>
      <c r="D82" s="117">
        <v>2</v>
      </c>
      <c r="E82" s="117">
        <v>202.5</v>
      </c>
      <c r="F82" s="118">
        <f t="shared" si="1"/>
        <v>405</v>
      </c>
    </row>
    <row r="83" spans="1:6">
      <c r="A83" s="115" t="s">
        <v>139</v>
      </c>
      <c r="B83" s="115"/>
      <c r="C83" s="116" t="s">
        <v>140</v>
      </c>
      <c r="D83" s="117">
        <v>1.4</v>
      </c>
      <c r="E83" s="117">
        <v>8.9600000000000009</v>
      </c>
      <c r="F83" s="118">
        <f t="shared" si="1"/>
        <v>12.544</v>
      </c>
    </row>
    <row r="84" spans="1:6">
      <c r="A84" s="115" t="s">
        <v>155</v>
      </c>
      <c r="B84" s="115"/>
      <c r="C84" s="116" t="s">
        <v>90</v>
      </c>
      <c r="D84" s="117">
        <v>0.25</v>
      </c>
      <c r="E84" s="117">
        <v>200.6</v>
      </c>
      <c r="F84" s="118">
        <f t="shared" si="1"/>
        <v>50.15</v>
      </c>
    </row>
    <row r="85" spans="1:6">
      <c r="A85" s="115" t="s">
        <v>141</v>
      </c>
      <c r="B85" s="115"/>
      <c r="C85" s="116" t="s">
        <v>142</v>
      </c>
      <c r="D85" s="117">
        <v>0.25</v>
      </c>
      <c r="E85" s="117">
        <v>572.64</v>
      </c>
      <c r="F85" s="118">
        <f t="shared" si="1"/>
        <v>143.16</v>
      </c>
    </row>
    <row r="86" spans="1:6">
      <c r="A86" s="115" t="s">
        <v>156</v>
      </c>
      <c r="B86" s="115"/>
      <c r="C86" s="116" t="s">
        <v>90</v>
      </c>
      <c r="D86" s="117">
        <v>1</v>
      </c>
      <c r="E86" s="117">
        <v>935.66</v>
      </c>
      <c r="F86" s="118">
        <f t="shared" si="1"/>
        <v>935.66</v>
      </c>
    </row>
    <row r="87" spans="1:6">
      <c r="A87" s="115" t="s">
        <v>144</v>
      </c>
      <c r="B87" s="115"/>
      <c r="C87" s="116" t="s">
        <v>90</v>
      </c>
      <c r="D87" s="117">
        <v>2</v>
      </c>
      <c r="E87" s="117">
        <v>936.33</v>
      </c>
      <c r="F87" s="118">
        <f t="shared" si="1"/>
        <v>1872.66</v>
      </c>
    </row>
    <row r="88" spans="1:6">
      <c r="A88" s="115" t="s">
        <v>157</v>
      </c>
      <c r="B88" s="115"/>
      <c r="C88" s="116" t="s">
        <v>90</v>
      </c>
      <c r="D88" s="117">
        <v>1</v>
      </c>
      <c r="E88" s="117">
        <v>1069.6099999999999</v>
      </c>
      <c r="F88" s="118">
        <f t="shared" si="1"/>
        <v>1069.6099999999999</v>
      </c>
    </row>
    <row r="90" spans="1:6">
      <c r="A90" s="119" t="s">
        <v>158</v>
      </c>
      <c r="B90" s="120"/>
      <c r="C90" s="120"/>
      <c r="D90" s="120"/>
      <c r="E90" s="113" t="s">
        <v>82</v>
      </c>
      <c r="F90" s="114">
        <v>13470.21</v>
      </c>
    </row>
    <row r="91" spans="1:6">
      <c r="A91" s="115" t="s">
        <v>147</v>
      </c>
      <c r="B91" s="115"/>
      <c r="C91" s="116" t="s">
        <v>99</v>
      </c>
      <c r="D91" s="117">
        <v>0.33</v>
      </c>
      <c r="E91" s="117">
        <v>299.93</v>
      </c>
      <c r="F91" s="117">
        <v>98.98</v>
      </c>
    </row>
    <row r="92" spans="1:6">
      <c r="A92" s="115" t="s">
        <v>148</v>
      </c>
      <c r="B92" s="115"/>
      <c r="C92" s="116" t="s">
        <v>90</v>
      </c>
      <c r="D92" s="117">
        <v>1</v>
      </c>
      <c r="E92" s="117">
        <v>61.66</v>
      </c>
      <c r="F92" s="117">
        <v>61.66</v>
      </c>
    </row>
    <row r="93" spans="1:6">
      <c r="A93" s="115" t="s">
        <v>149</v>
      </c>
      <c r="B93" s="115"/>
      <c r="C93" s="116" t="s">
        <v>90</v>
      </c>
      <c r="D93" s="117">
        <v>1</v>
      </c>
      <c r="E93" s="117">
        <v>16.100000000000001</v>
      </c>
      <c r="F93" s="117">
        <v>16.100000000000001</v>
      </c>
    </row>
    <row r="94" spans="1:6">
      <c r="A94" s="115" t="s">
        <v>150</v>
      </c>
      <c r="B94" s="115"/>
      <c r="C94" s="116" t="s">
        <v>90</v>
      </c>
      <c r="D94" s="117">
        <v>2</v>
      </c>
      <c r="E94" s="117">
        <v>17.7</v>
      </c>
      <c r="F94" s="117">
        <v>35.4</v>
      </c>
    </row>
    <row r="95" spans="1:6">
      <c r="A95" s="115" t="s">
        <v>120</v>
      </c>
      <c r="B95" s="115"/>
      <c r="C95" s="116" t="s">
        <v>121</v>
      </c>
      <c r="D95" s="117">
        <v>0.24</v>
      </c>
      <c r="E95" s="117">
        <v>57.02</v>
      </c>
      <c r="F95" s="117">
        <v>13.68</v>
      </c>
    </row>
    <row r="96" spans="1:6">
      <c r="A96" s="115" t="s">
        <v>122</v>
      </c>
      <c r="B96" s="115"/>
      <c r="C96" s="116" t="s">
        <v>90</v>
      </c>
      <c r="D96" s="117">
        <v>1</v>
      </c>
      <c r="E96" s="117">
        <v>30.68</v>
      </c>
      <c r="F96" s="117">
        <v>30.68</v>
      </c>
    </row>
    <row r="97" spans="1:7">
      <c r="A97" s="115" t="s">
        <v>123</v>
      </c>
      <c r="B97" s="115"/>
      <c r="C97" s="116" t="s">
        <v>99</v>
      </c>
      <c r="D97" s="117">
        <v>0.24</v>
      </c>
      <c r="E97" s="117">
        <v>484.89</v>
      </c>
      <c r="F97" s="117">
        <v>116.37</v>
      </c>
    </row>
    <row r="98" spans="1:7">
      <c r="A98" s="115" t="s">
        <v>124</v>
      </c>
      <c r="B98" s="115"/>
      <c r="C98" s="116" t="s">
        <v>90</v>
      </c>
      <c r="D98" s="117">
        <v>2</v>
      </c>
      <c r="E98" s="117">
        <v>25.96</v>
      </c>
      <c r="F98" s="117">
        <v>51.92</v>
      </c>
    </row>
    <row r="99" spans="1:7">
      <c r="A99" s="115" t="s">
        <v>125</v>
      </c>
      <c r="B99" s="115"/>
      <c r="C99" s="116" t="s">
        <v>90</v>
      </c>
      <c r="D99" s="117">
        <v>1</v>
      </c>
      <c r="E99" s="117">
        <v>20</v>
      </c>
      <c r="F99" s="117">
        <v>20</v>
      </c>
    </row>
    <row r="100" spans="1:7">
      <c r="A100" s="115" t="s">
        <v>126</v>
      </c>
      <c r="B100" s="115"/>
      <c r="C100" s="116" t="s">
        <v>127</v>
      </c>
      <c r="D100" s="117">
        <v>0.02</v>
      </c>
      <c r="E100" s="117">
        <v>729.24</v>
      </c>
      <c r="F100" s="117">
        <v>14.58</v>
      </c>
    </row>
    <row r="101" spans="1:7">
      <c r="A101" s="115" t="s">
        <v>159</v>
      </c>
      <c r="B101" s="115"/>
      <c r="C101" s="116" t="s">
        <v>90</v>
      </c>
      <c r="D101" s="117">
        <v>1</v>
      </c>
      <c r="E101" s="117">
        <v>8995</v>
      </c>
      <c r="F101" s="117">
        <v>8995</v>
      </c>
    </row>
    <row r="102" spans="1:7">
      <c r="A102" s="115" t="s">
        <v>160</v>
      </c>
      <c r="B102" s="115"/>
      <c r="C102" s="116" t="s">
        <v>90</v>
      </c>
      <c r="D102" s="117">
        <v>1</v>
      </c>
      <c r="E102" s="117">
        <v>565.16999999999996</v>
      </c>
      <c r="F102" s="117">
        <v>565.16999999999996</v>
      </c>
    </row>
    <row r="103" spans="1:7">
      <c r="A103" s="115" t="s">
        <v>136</v>
      </c>
      <c r="B103" s="115"/>
      <c r="C103" s="116" t="s">
        <v>90</v>
      </c>
      <c r="D103" s="117">
        <v>1</v>
      </c>
      <c r="E103" s="117">
        <v>10.62</v>
      </c>
      <c r="F103" s="117">
        <v>10.62</v>
      </c>
    </row>
    <row r="104" spans="1:7">
      <c r="A104" s="115" t="s">
        <v>137</v>
      </c>
      <c r="B104" s="115"/>
      <c r="C104" s="116" t="s">
        <v>90</v>
      </c>
      <c r="D104" s="117">
        <v>1</v>
      </c>
      <c r="E104" s="117">
        <v>10.07</v>
      </c>
      <c r="F104" s="117">
        <v>10.07</v>
      </c>
    </row>
    <row r="105" spans="1:7">
      <c r="A105" s="115" t="s">
        <v>138</v>
      </c>
      <c r="B105" s="115"/>
      <c r="C105" s="116" t="s">
        <v>90</v>
      </c>
      <c r="D105" s="117">
        <v>1</v>
      </c>
      <c r="E105" s="117">
        <v>202.5</v>
      </c>
      <c r="F105" s="117">
        <v>202.5</v>
      </c>
    </row>
    <row r="106" spans="1:7">
      <c r="A106" s="115" t="s">
        <v>139</v>
      </c>
      <c r="B106" s="115"/>
      <c r="C106" s="116" t="s">
        <v>140</v>
      </c>
      <c r="D106" s="117">
        <v>0.7</v>
      </c>
      <c r="E106" s="117">
        <v>8.9600000000000009</v>
      </c>
      <c r="F106" s="117">
        <v>6.27</v>
      </c>
    </row>
    <row r="107" spans="1:7">
      <c r="A107" s="115" t="s">
        <v>141</v>
      </c>
      <c r="B107" s="115"/>
      <c r="C107" s="116" t="s">
        <v>142</v>
      </c>
      <c r="D107" s="117">
        <v>0.25</v>
      </c>
      <c r="E107" s="117">
        <v>572.64</v>
      </c>
      <c r="F107" s="117">
        <v>143.16</v>
      </c>
    </row>
    <row r="108" spans="1:7">
      <c r="A108" s="115" t="s">
        <v>156</v>
      </c>
      <c r="B108" s="115"/>
      <c r="C108" s="116" t="s">
        <v>90</v>
      </c>
      <c r="D108" s="117">
        <v>1</v>
      </c>
      <c r="E108" s="117">
        <v>935.66</v>
      </c>
      <c r="F108" s="117">
        <v>935.66</v>
      </c>
    </row>
    <row r="109" spans="1:7">
      <c r="A109" s="115" t="s">
        <v>144</v>
      </c>
      <c r="B109" s="115"/>
      <c r="C109" s="116" t="s">
        <v>90</v>
      </c>
      <c r="D109" s="117">
        <v>1</v>
      </c>
      <c r="E109" s="117">
        <v>936.33</v>
      </c>
      <c r="F109" s="117">
        <v>936.33</v>
      </c>
    </row>
    <row r="110" spans="1:7">
      <c r="A110" s="115" t="s">
        <v>161</v>
      </c>
      <c r="B110" s="115"/>
      <c r="C110" s="116" t="s">
        <v>90</v>
      </c>
      <c r="D110" s="117">
        <v>1</v>
      </c>
      <c r="E110" s="117">
        <v>1206.06</v>
      </c>
      <c r="F110" s="117">
        <v>1206.06</v>
      </c>
    </row>
    <row r="112" spans="1:7">
      <c r="A112" s="83"/>
      <c r="B112" s="84" t="s">
        <v>162</v>
      </c>
      <c r="C112" s="84"/>
      <c r="D112" s="85"/>
      <c r="E112" s="86"/>
      <c r="F112" s="87"/>
      <c r="G112" s="88"/>
    </row>
    <row r="113" spans="1:7">
      <c r="A113" s="89"/>
      <c r="B113" s="90" t="s">
        <v>163</v>
      </c>
      <c r="C113" s="121" t="s">
        <v>142</v>
      </c>
      <c r="D113" s="92">
        <v>800</v>
      </c>
      <c r="E113" s="122">
        <v>2.5000000000000001E-2</v>
      </c>
      <c r="F113" s="123">
        <f>D113*E113</f>
        <v>20</v>
      </c>
      <c r="G113" s="123"/>
    </row>
    <row r="114" spans="1:7" ht="15.75" thickBot="1">
      <c r="A114" s="89"/>
      <c r="B114" s="124" t="s">
        <v>80</v>
      </c>
      <c r="C114" s="91" t="s">
        <v>81</v>
      </c>
      <c r="D114" s="92">
        <v>1</v>
      </c>
      <c r="E114" s="92">
        <v>5</v>
      </c>
      <c r="F114" s="123">
        <v>10</v>
      </c>
      <c r="G114" s="123"/>
    </row>
    <row r="115" spans="1:7" ht="15.75" thickBot="1">
      <c r="A115" s="89"/>
      <c r="B115" s="90"/>
      <c r="C115" s="94"/>
      <c r="D115" s="92"/>
      <c r="E115" s="95" t="s">
        <v>164</v>
      </c>
      <c r="F115" s="96">
        <f>ROUND(SUM(F113:F114),2)</f>
        <v>30</v>
      </c>
      <c r="G115" s="92"/>
    </row>
    <row r="116" spans="1:7">
      <c r="G116" s="92"/>
    </row>
    <row r="117" spans="1:7">
      <c r="A117" s="83"/>
      <c r="B117" s="84" t="s">
        <v>165</v>
      </c>
      <c r="C117" s="84"/>
      <c r="D117" s="85"/>
      <c r="E117" s="86"/>
      <c r="F117" s="87"/>
      <c r="G117" s="88"/>
    </row>
    <row r="118" spans="1:7">
      <c r="A118" s="89"/>
      <c r="B118" s="90" t="s">
        <v>166</v>
      </c>
      <c r="C118" s="92" t="s">
        <v>27</v>
      </c>
      <c r="D118" s="125">
        <f>0.111*1.1</f>
        <v>0.12210000000000001</v>
      </c>
      <c r="E118" s="92">
        <v>2150</v>
      </c>
      <c r="F118" s="123">
        <f>ROUND(D118*E118,2)</f>
        <v>262.52</v>
      </c>
      <c r="G118" s="92"/>
    </row>
    <row r="119" spans="1:7">
      <c r="A119" s="89"/>
      <c r="B119" s="90" t="s">
        <v>167</v>
      </c>
      <c r="C119" s="92" t="s">
        <v>23</v>
      </c>
      <c r="D119" s="92">
        <v>1</v>
      </c>
      <c r="E119" s="92">
        <v>125</v>
      </c>
      <c r="F119" s="123">
        <f>ROUND(D119*E119,2)</f>
        <v>125</v>
      </c>
      <c r="G119" s="92"/>
    </row>
    <row r="120" spans="1:7">
      <c r="A120" s="89"/>
      <c r="B120" s="90" t="s">
        <v>168</v>
      </c>
      <c r="C120" s="92" t="s">
        <v>27</v>
      </c>
      <c r="D120" s="125">
        <f>0.011*1.1</f>
        <v>1.21E-2</v>
      </c>
      <c r="E120" s="92">
        <v>1750</v>
      </c>
      <c r="F120" s="123">
        <f>ROUND(D120*E120,2)</f>
        <v>21.18</v>
      </c>
      <c r="G120" s="92"/>
    </row>
    <row r="121" spans="1:7">
      <c r="A121" s="89"/>
      <c r="B121" s="90" t="s">
        <v>169</v>
      </c>
      <c r="C121" s="92" t="s">
        <v>170</v>
      </c>
      <c r="D121" s="92">
        <v>1</v>
      </c>
      <c r="E121" s="92">
        <v>26.91</v>
      </c>
      <c r="F121" s="123">
        <f>ROUND(D121*E121,2)</f>
        <v>26.91</v>
      </c>
      <c r="G121" s="92"/>
    </row>
    <row r="122" spans="1:7" ht="15.75" thickBot="1">
      <c r="A122" s="89"/>
      <c r="B122" s="90" t="s">
        <v>171</v>
      </c>
      <c r="C122" s="92" t="s">
        <v>127</v>
      </c>
      <c r="D122" s="122">
        <v>0.12</v>
      </c>
      <c r="E122" s="92">
        <v>121.8</v>
      </c>
      <c r="F122" s="123">
        <f>ROUND(D122*E122,2)</f>
        <v>14.62</v>
      </c>
      <c r="G122" s="92"/>
    </row>
    <row r="123" spans="1:7" ht="15.75" thickBot="1">
      <c r="A123" s="89"/>
      <c r="B123" s="90"/>
      <c r="D123" s="92"/>
      <c r="E123" s="95" t="s">
        <v>172</v>
      </c>
      <c r="F123" s="96">
        <f>ROUND(SUM(F118:F122),2)</f>
        <v>450.23</v>
      </c>
      <c r="G123" s="92"/>
    </row>
    <row r="124" spans="1:7">
      <c r="A124" s="126"/>
      <c r="B124" s="127"/>
      <c r="C124" s="128"/>
      <c r="D124" s="129"/>
      <c r="E124" s="130"/>
      <c r="F124" s="129"/>
      <c r="G124" s="130"/>
    </row>
    <row r="125" spans="1:7">
      <c r="A125" s="126"/>
      <c r="B125" s="127"/>
      <c r="C125" s="128"/>
      <c r="D125" s="129"/>
      <c r="E125" s="130"/>
      <c r="F125" s="129"/>
      <c r="G125" s="130"/>
    </row>
    <row r="126" spans="1:7">
      <c r="A126" s="126"/>
      <c r="B126" s="127"/>
      <c r="C126" s="128"/>
      <c r="D126" s="129"/>
      <c r="E126" s="130"/>
      <c r="F126" s="129"/>
      <c r="G126" s="130"/>
    </row>
    <row r="127" spans="1:7">
      <c r="A127" s="83"/>
      <c r="B127" s="84" t="s">
        <v>173</v>
      </c>
      <c r="C127" s="43"/>
      <c r="D127" s="43"/>
      <c r="E127" s="84"/>
      <c r="F127" s="84"/>
    </row>
    <row r="128" spans="1:7">
      <c r="B128" s="85" t="s">
        <v>174</v>
      </c>
      <c r="C128" s="97" t="s">
        <v>90</v>
      </c>
      <c r="D128" s="97">
        <v>1</v>
      </c>
      <c r="E128" s="97">
        <v>750</v>
      </c>
      <c r="F128" s="277">
        <f t="shared" ref="F128:F142" si="2">E128*D128</f>
        <v>750</v>
      </c>
    </row>
    <row r="129" spans="2:7">
      <c r="B129" s="85" t="s">
        <v>175</v>
      </c>
      <c r="C129" s="97" t="s">
        <v>176</v>
      </c>
      <c r="D129" s="97">
        <v>1</v>
      </c>
      <c r="E129" s="97">
        <v>160</v>
      </c>
      <c r="F129" s="277">
        <f t="shared" si="2"/>
        <v>160</v>
      </c>
    </row>
    <row r="130" spans="2:7">
      <c r="B130" s="85" t="s">
        <v>177</v>
      </c>
      <c r="C130" s="97" t="s">
        <v>27</v>
      </c>
      <c r="D130" s="97">
        <v>1</v>
      </c>
      <c r="E130" s="97">
        <v>800</v>
      </c>
      <c r="F130" s="277">
        <f t="shared" si="2"/>
        <v>800</v>
      </c>
    </row>
    <row r="131" spans="2:7">
      <c r="B131" s="85" t="s">
        <v>86</v>
      </c>
      <c r="C131" s="97" t="s">
        <v>85</v>
      </c>
      <c r="D131" s="97">
        <v>1</v>
      </c>
      <c r="E131" s="97">
        <v>600</v>
      </c>
      <c r="F131" s="277">
        <f t="shared" si="2"/>
        <v>600</v>
      </c>
    </row>
    <row r="132" spans="2:7">
      <c r="B132" s="85" t="s">
        <v>87</v>
      </c>
      <c r="C132" s="97" t="s">
        <v>27</v>
      </c>
      <c r="D132" s="97">
        <v>1</v>
      </c>
      <c r="E132" s="97">
        <v>500</v>
      </c>
      <c r="F132" s="277">
        <f t="shared" si="2"/>
        <v>500</v>
      </c>
    </row>
    <row r="133" spans="2:7">
      <c r="B133" s="85" t="s">
        <v>88</v>
      </c>
      <c r="C133" s="97" t="s">
        <v>27</v>
      </c>
      <c r="D133" s="97">
        <v>1</v>
      </c>
      <c r="E133" s="97">
        <v>500</v>
      </c>
      <c r="F133" s="277">
        <f t="shared" si="2"/>
        <v>500</v>
      </c>
    </row>
    <row r="134" spans="2:7">
      <c r="B134" s="85" t="s">
        <v>89</v>
      </c>
      <c r="C134" s="97" t="s">
        <v>90</v>
      </c>
      <c r="D134" s="97">
        <v>6</v>
      </c>
      <c r="E134" s="97">
        <v>10</v>
      </c>
      <c r="F134" s="277">
        <f t="shared" si="2"/>
        <v>60</v>
      </c>
    </row>
    <row r="135" spans="2:7">
      <c r="B135" s="85" t="s">
        <v>91</v>
      </c>
      <c r="C135" s="97" t="s">
        <v>90</v>
      </c>
      <c r="D135" s="97">
        <v>6</v>
      </c>
      <c r="E135" s="97">
        <v>5</v>
      </c>
      <c r="F135" s="277">
        <f t="shared" si="2"/>
        <v>30</v>
      </c>
    </row>
    <row r="136" spans="2:7">
      <c r="B136" s="85" t="s">
        <v>92</v>
      </c>
      <c r="C136" s="97" t="s">
        <v>93</v>
      </c>
      <c r="D136" s="97">
        <v>0.25</v>
      </c>
      <c r="E136" s="97">
        <v>750</v>
      </c>
      <c r="F136" s="277">
        <f t="shared" si="2"/>
        <v>187.5</v>
      </c>
    </row>
    <row r="137" spans="2:7">
      <c r="B137" s="85" t="s">
        <v>94</v>
      </c>
      <c r="C137" s="97" t="s">
        <v>93</v>
      </c>
      <c r="D137" s="97">
        <v>0.25</v>
      </c>
      <c r="E137" s="97">
        <v>700</v>
      </c>
      <c r="F137" s="277">
        <f t="shared" si="2"/>
        <v>175</v>
      </c>
    </row>
    <row r="138" spans="2:7">
      <c r="B138" s="85" t="s">
        <v>95</v>
      </c>
      <c r="C138" s="97" t="s">
        <v>93</v>
      </c>
      <c r="D138" s="97">
        <v>0.25</v>
      </c>
      <c r="E138" s="97">
        <v>650</v>
      </c>
      <c r="F138" s="277">
        <f t="shared" si="2"/>
        <v>162.5</v>
      </c>
    </row>
    <row r="139" spans="2:7">
      <c r="B139" s="85" t="s">
        <v>96</v>
      </c>
      <c r="C139" s="97" t="s">
        <v>93</v>
      </c>
      <c r="D139" s="97">
        <v>1</v>
      </c>
      <c r="E139" s="97">
        <v>550</v>
      </c>
      <c r="F139" s="277">
        <f t="shared" si="2"/>
        <v>550</v>
      </c>
    </row>
    <row r="140" spans="2:7">
      <c r="B140" s="85" t="s">
        <v>97</v>
      </c>
      <c r="C140" s="97" t="s">
        <v>27</v>
      </c>
      <c r="D140" s="97">
        <v>1</v>
      </c>
      <c r="E140" s="97">
        <v>100</v>
      </c>
      <c r="F140" s="277">
        <f t="shared" si="2"/>
        <v>100</v>
      </c>
    </row>
    <row r="141" spans="2:7">
      <c r="B141" s="85" t="s">
        <v>98</v>
      </c>
      <c r="C141" s="97" t="s">
        <v>99</v>
      </c>
      <c r="D141" s="97">
        <v>1</v>
      </c>
      <c r="E141" s="97">
        <v>125</v>
      </c>
      <c r="F141" s="277">
        <f t="shared" si="2"/>
        <v>125</v>
      </c>
    </row>
    <row r="142" spans="2:7" ht="15.75" thickBot="1">
      <c r="B142" s="85" t="s">
        <v>178</v>
      </c>
      <c r="C142" s="97" t="s">
        <v>179</v>
      </c>
      <c r="D142" s="97">
        <v>80</v>
      </c>
      <c r="E142" s="97">
        <v>210</v>
      </c>
      <c r="F142" s="277">
        <f t="shared" si="2"/>
        <v>16800</v>
      </c>
    </row>
    <row r="143" spans="2:7" ht="16.5" thickBot="1">
      <c r="B143" s="131"/>
      <c r="C143" s="132"/>
      <c r="D143" s="97"/>
      <c r="E143" s="95" t="s">
        <v>180</v>
      </c>
      <c r="F143" s="96">
        <f>SUM(F128:F142)</f>
        <v>21500</v>
      </c>
      <c r="G143" s="92"/>
    </row>
    <row r="145" spans="1:6">
      <c r="A145" s="83"/>
      <c r="B145" s="84" t="s">
        <v>181</v>
      </c>
      <c r="C145" s="43"/>
      <c r="D145" s="43"/>
      <c r="E145" s="84"/>
      <c r="F145" s="84"/>
    </row>
    <row r="146" spans="1:6">
      <c r="B146" s="85" t="s">
        <v>174</v>
      </c>
      <c r="C146" s="97" t="s">
        <v>90</v>
      </c>
      <c r="D146" s="97">
        <v>1</v>
      </c>
      <c r="E146" s="97">
        <v>750</v>
      </c>
      <c r="F146" s="277">
        <f t="shared" ref="F146:F160" si="3">E146*D146</f>
        <v>750</v>
      </c>
    </row>
    <row r="147" spans="1:6">
      <c r="B147" s="85" t="s">
        <v>175</v>
      </c>
      <c r="C147" s="97" t="s">
        <v>176</v>
      </c>
      <c r="D147" s="97">
        <v>1</v>
      </c>
      <c r="E147" s="97">
        <v>160</v>
      </c>
      <c r="F147" s="277">
        <f t="shared" si="3"/>
        <v>160</v>
      </c>
    </row>
    <row r="148" spans="1:6">
      <c r="B148" s="85" t="s">
        <v>177</v>
      </c>
      <c r="C148" s="97" t="s">
        <v>27</v>
      </c>
      <c r="D148" s="97">
        <v>1</v>
      </c>
      <c r="E148" s="97">
        <v>1000</v>
      </c>
      <c r="F148" s="277">
        <f t="shared" si="3"/>
        <v>1000</v>
      </c>
    </row>
    <row r="149" spans="1:6">
      <c r="B149" s="85" t="s">
        <v>86</v>
      </c>
      <c r="C149" s="97" t="s">
        <v>85</v>
      </c>
      <c r="D149" s="97">
        <v>1</v>
      </c>
      <c r="E149" s="97">
        <v>600</v>
      </c>
      <c r="F149" s="277">
        <f t="shared" si="3"/>
        <v>600</v>
      </c>
    </row>
    <row r="150" spans="1:6">
      <c r="B150" s="85" t="s">
        <v>87</v>
      </c>
      <c r="C150" s="97" t="s">
        <v>27</v>
      </c>
      <c r="D150" s="97">
        <v>1</v>
      </c>
      <c r="E150" s="97">
        <v>500</v>
      </c>
      <c r="F150" s="277">
        <f t="shared" si="3"/>
        <v>500</v>
      </c>
    </row>
    <row r="151" spans="1:6">
      <c r="B151" s="85" t="s">
        <v>88</v>
      </c>
      <c r="C151" s="97" t="s">
        <v>27</v>
      </c>
      <c r="D151" s="97">
        <v>1</v>
      </c>
      <c r="E151" s="97">
        <v>500</v>
      </c>
      <c r="F151" s="277">
        <f t="shared" si="3"/>
        <v>500</v>
      </c>
    </row>
    <row r="152" spans="1:6">
      <c r="B152" s="85" t="s">
        <v>89</v>
      </c>
      <c r="C152" s="97" t="s">
        <v>90</v>
      </c>
      <c r="D152" s="97">
        <v>8</v>
      </c>
      <c r="E152" s="97">
        <v>14</v>
      </c>
      <c r="F152" s="277">
        <f t="shared" si="3"/>
        <v>112</v>
      </c>
    </row>
    <row r="153" spans="1:6">
      <c r="B153" s="85" t="s">
        <v>91</v>
      </c>
      <c r="C153" s="97" t="s">
        <v>90</v>
      </c>
      <c r="D153" s="97">
        <v>8</v>
      </c>
      <c r="E153" s="97">
        <v>9</v>
      </c>
      <c r="F153" s="277">
        <f t="shared" si="3"/>
        <v>72</v>
      </c>
    </row>
    <row r="154" spans="1:6">
      <c r="B154" s="85" t="s">
        <v>92</v>
      </c>
      <c r="C154" s="97" t="s">
        <v>93</v>
      </c>
      <c r="D154" s="97">
        <v>0.3</v>
      </c>
      <c r="E154" s="97">
        <v>800</v>
      </c>
      <c r="F154" s="277">
        <f t="shared" si="3"/>
        <v>240</v>
      </c>
    </row>
    <row r="155" spans="1:6">
      <c r="B155" s="85" t="s">
        <v>94</v>
      </c>
      <c r="C155" s="97" t="s">
        <v>93</v>
      </c>
      <c r="D155" s="97">
        <v>0.3</v>
      </c>
      <c r="E155" s="97">
        <v>900</v>
      </c>
      <c r="F155" s="277">
        <f t="shared" si="3"/>
        <v>270</v>
      </c>
    </row>
    <row r="156" spans="1:6">
      <c r="B156" s="85" t="s">
        <v>95</v>
      </c>
      <c r="C156" s="97" t="s">
        <v>93</v>
      </c>
      <c r="D156" s="97">
        <v>0.3</v>
      </c>
      <c r="E156" s="97">
        <v>1000</v>
      </c>
      <c r="F156" s="277">
        <f t="shared" si="3"/>
        <v>300</v>
      </c>
    </row>
    <row r="157" spans="1:6">
      <c r="B157" s="85" t="s">
        <v>96</v>
      </c>
      <c r="C157" s="97" t="s">
        <v>93</v>
      </c>
      <c r="D157" s="97">
        <v>2.1</v>
      </c>
      <c r="E157" s="97">
        <v>760</v>
      </c>
      <c r="F157" s="277">
        <f t="shared" si="3"/>
        <v>1596</v>
      </c>
    </row>
    <row r="158" spans="1:6">
      <c r="B158" s="85" t="s">
        <v>97</v>
      </c>
      <c r="C158" s="97" t="s">
        <v>27</v>
      </c>
      <c r="D158" s="97">
        <v>1.5</v>
      </c>
      <c r="E158" s="97">
        <v>100</v>
      </c>
      <c r="F158" s="277">
        <f t="shared" si="3"/>
        <v>150</v>
      </c>
    </row>
    <row r="159" spans="1:6">
      <c r="B159" s="85" t="s">
        <v>98</v>
      </c>
      <c r="C159" s="97" t="s">
        <v>99</v>
      </c>
      <c r="D159" s="97">
        <v>1.2</v>
      </c>
      <c r="E159" s="97">
        <v>125</v>
      </c>
      <c r="F159" s="277">
        <f t="shared" si="3"/>
        <v>150</v>
      </c>
    </row>
    <row r="160" spans="1:6" ht="15.75" thickBot="1">
      <c r="B160" s="85" t="s">
        <v>178</v>
      </c>
      <c r="C160" s="97" t="s">
        <v>179</v>
      </c>
      <c r="D160" s="97">
        <v>85</v>
      </c>
      <c r="E160" s="97">
        <v>210</v>
      </c>
      <c r="F160" s="277">
        <f t="shared" si="3"/>
        <v>17850</v>
      </c>
    </row>
    <row r="161" spans="2:9" ht="16.5" thickBot="1">
      <c r="B161" s="131"/>
      <c r="C161" s="132"/>
      <c r="D161" s="97"/>
      <c r="E161" s="95" t="s">
        <v>180</v>
      </c>
      <c r="F161" s="96">
        <f>SUM(F146:F160)</f>
        <v>24250</v>
      </c>
      <c r="G161" s="92"/>
    </row>
    <row r="163" spans="2:9">
      <c r="B163" s="133" t="s">
        <v>182</v>
      </c>
      <c r="C163" s="134">
        <v>1</v>
      </c>
      <c r="D163" s="134" t="s">
        <v>183</v>
      </c>
      <c r="E163" s="134"/>
      <c r="F163" s="134"/>
      <c r="G163" s="135">
        <v>1614.8</v>
      </c>
      <c r="H163" s="135">
        <v>132.16</v>
      </c>
      <c r="I163" s="136">
        <v>1746.96</v>
      </c>
    </row>
    <row r="164" spans="2:9">
      <c r="B164" s="140" t="s">
        <v>184</v>
      </c>
      <c r="C164" s="141"/>
      <c r="D164" s="141"/>
      <c r="E164" s="138"/>
      <c r="F164" s="138"/>
      <c r="G164" s="138"/>
      <c r="H164" s="138"/>
      <c r="I164" s="139"/>
    </row>
    <row r="165" spans="2:9">
      <c r="B165" s="140" t="s">
        <v>185</v>
      </c>
      <c r="C165" s="141">
        <v>1</v>
      </c>
      <c r="D165" s="141" t="s">
        <v>183</v>
      </c>
      <c r="E165" s="138"/>
      <c r="F165" s="138"/>
      <c r="G165" s="138"/>
      <c r="H165" s="138"/>
      <c r="I165" s="139"/>
    </row>
    <row r="166" spans="2:9">
      <c r="B166" s="140" t="s">
        <v>186</v>
      </c>
      <c r="C166" s="141"/>
      <c r="D166" s="141"/>
      <c r="E166" s="138"/>
      <c r="F166" s="138"/>
      <c r="G166" s="138"/>
      <c r="H166" s="138"/>
      <c r="I166" s="139"/>
    </row>
    <row r="167" spans="2:9">
      <c r="B167" s="140" t="s">
        <v>187</v>
      </c>
      <c r="C167" s="141">
        <v>1</v>
      </c>
      <c r="D167" s="141" t="s">
        <v>183</v>
      </c>
      <c r="E167" s="138">
        <v>55.08</v>
      </c>
      <c r="F167" s="138">
        <v>9.91</v>
      </c>
      <c r="G167" s="138">
        <v>55.08</v>
      </c>
      <c r="H167" s="138">
        <v>9.91</v>
      </c>
      <c r="I167" s="139"/>
    </row>
    <row r="168" spans="2:9">
      <c r="B168" s="140" t="s">
        <v>188</v>
      </c>
      <c r="C168" s="141">
        <v>1</v>
      </c>
      <c r="D168" s="141" t="s">
        <v>183</v>
      </c>
      <c r="E168" s="138">
        <v>38.46</v>
      </c>
      <c r="F168" s="138">
        <v>6.92</v>
      </c>
      <c r="G168" s="138">
        <v>38.46</v>
      </c>
      <c r="H168" s="138">
        <v>6.92</v>
      </c>
      <c r="I168" s="139"/>
    </row>
    <row r="169" spans="2:9">
      <c r="B169" s="140" t="s">
        <v>189</v>
      </c>
      <c r="C169" s="141">
        <v>63</v>
      </c>
      <c r="D169" s="141" t="s">
        <v>190</v>
      </c>
      <c r="E169" s="138">
        <v>8.0500000000000007</v>
      </c>
      <c r="F169" s="138">
        <v>1.45</v>
      </c>
      <c r="G169" s="138">
        <v>507.15</v>
      </c>
      <c r="H169" s="138">
        <v>91.35</v>
      </c>
      <c r="I169" s="139"/>
    </row>
    <row r="170" spans="2:9">
      <c r="B170" s="140" t="s">
        <v>191</v>
      </c>
      <c r="C170" s="141">
        <v>1</v>
      </c>
      <c r="D170" s="141" t="s">
        <v>183</v>
      </c>
      <c r="E170" s="138">
        <v>101.69</v>
      </c>
      <c r="F170" s="138">
        <v>18.3</v>
      </c>
      <c r="G170" s="138">
        <v>101.69</v>
      </c>
      <c r="H170" s="138">
        <v>18.3</v>
      </c>
      <c r="I170" s="139"/>
    </row>
    <row r="171" spans="2:9">
      <c r="B171" s="140" t="s">
        <v>192</v>
      </c>
      <c r="C171" s="141">
        <v>2</v>
      </c>
      <c r="D171" s="141" t="s">
        <v>183</v>
      </c>
      <c r="E171" s="138">
        <v>4.07</v>
      </c>
      <c r="F171" s="138">
        <v>0.73</v>
      </c>
      <c r="G171" s="138">
        <v>8.14</v>
      </c>
      <c r="H171" s="138">
        <v>1.46</v>
      </c>
      <c r="I171" s="139"/>
    </row>
    <row r="172" spans="2:9">
      <c r="B172" s="140" t="s">
        <v>193</v>
      </c>
      <c r="C172" s="141">
        <v>0.05</v>
      </c>
      <c r="D172" s="141" t="s">
        <v>183</v>
      </c>
      <c r="E172" s="138">
        <v>338.98</v>
      </c>
      <c r="F172" s="138">
        <v>61.02</v>
      </c>
      <c r="G172" s="138">
        <v>16.95</v>
      </c>
      <c r="H172" s="138">
        <v>3.05</v>
      </c>
      <c r="I172" s="139"/>
    </row>
    <row r="173" spans="2:9">
      <c r="B173" s="140" t="s">
        <v>194</v>
      </c>
      <c r="C173" s="141">
        <v>0.01</v>
      </c>
      <c r="D173" s="141" t="s">
        <v>183</v>
      </c>
      <c r="E173" s="138">
        <v>520.55999999999995</v>
      </c>
      <c r="F173" s="138">
        <v>93.7</v>
      </c>
      <c r="G173" s="138">
        <v>6.51</v>
      </c>
      <c r="H173" s="138">
        <v>1.17</v>
      </c>
      <c r="I173" s="139"/>
    </row>
    <row r="174" spans="2:9">
      <c r="B174" s="140" t="s">
        <v>167</v>
      </c>
      <c r="C174" s="141"/>
      <c r="D174" s="141"/>
      <c r="E174" s="138"/>
      <c r="F174" s="138"/>
      <c r="G174" s="138"/>
      <c r="H174" s="138"/>
      <c r="I174" s="139"/>
    </row>
    <row r="175" spans="2:9">
      <c r="B175" s="140" t="s">
        <v>195</v>
      </c>
      <c r="C175" s="141">
        <v>1</v>
      </c>
      <c r="D175" s="141" t="s">
        <v>183</v>
      </c>
      <c r="E175" s="138">
        <v>589.66</v>
      </c>
      <c r="F175" s="138">
        <v>0</v>
      </c>
      <c r="G175" s="138">
        <v>589.66</v>
      </c>
      <c r="H175" s="138">
        <v>0</v>
      </c>
      <c r="I175" s="139"/>
    </row>
    <row r="176" spans="2:9">
      <c r="B176" s="140" t="s">
        <v>196</v>
      </c>
      <c r="C176" s="141">
        <v>20</v>
      </c>
      <c r="D176" s="141" t="s">
        <v>197</v>
      </c>
      <c r="E176" s="138">
        <v>291.16000000000003</v>
      </c>
      <c r="F176" s="138">
        <v>0</v>
      </c>
      <c r="G176" s="138">
        <v>291.16000000000003</v>
      </c>
      <c r="H176" s="138">
        <v>0</v>
      </c>
      <c r="I176" s="139"/>
    </row>
    <row r="177" spans="2:9">
      <c r="B177" s="140" t="s">
        <v>198</v>
      </c>
      <c r="C177" s="141"/>
      <c r="D177" s="141"/>
      <c r="E177" s="138"/>
      <c r="F177" s="138"/>
      <c r="G177" s="138">
        <v>1614.8</v>
      </c>
      <c r="H177" s="138">
        <v>132.16</v>
      </c>
      <c r="I177" s="139">
        <v>1746.96</v>
      </c>
    </row>
    <row r="179" spans="2:9">
      <c r="B179" s="133" t="s">
        <v>199</v>
      </c>
      <c r="C179" s="134">
        <v>1</v>
      </c>
      <c r="D179" s="134" t="s">
        <v>183</v>
      </c>
      <c r="E179" s="134"/>
      <c r="F179" s="134"/>
      <c r="G179" s="135">
        <v>1370.19</v>
      </c>
      <c r="H179" s="135">
        <v>96.53</v>
      </c>
      <c r="I179" s="136">
        <v>1466.72</v>
      </c>
    </row>
    <row r="180" spans="2:9">
      <c r="B180" s="140" t="s">
        <v>200</v>
      </c>
      <c r="C180" s="141"/>
      <c r="D180" s="141"/>
      <c r="E180" s="138"/>
      <c r="F180" s="138"/>
      <c r="G180" s="138"/>
      <c r="H180" s="138"/>
      <c r="I180" s="139"/>
    </row>
    <row r="181" spans="2:9">
      <c r="B181" s="140" t="s">
        <v>185</v>
      </c>
      <c r="C181" s="141">
        <v>1</v>
      </c>
      <c r="D181" s="141" t="s">
        <v>183</v>
      </c>
      <c r="E181" s="138"/>
      <c r="F181" s="138"/>
      <c r="G181" s="138"/>
      <c r="H181" s="138"/>
      <c r="I181" s="139"/>
    </row>
    <row r="182" spans="2:9">
      <c r="B182" s="140" t="s">
        <v>186</v>
      </c>
      <c r="C182" s="141"/>
      <c r="D182" s="141"/>
      <c r="E182" s="138"/>
      <c r="F182" s="138"/>
      <c r="G182" s="138"/>
      <c r="H182" s="138"/>
      <c r="I182" s="139"/>
    </row>
    <row r="183" spans="2:9">
      <c r="B183" s="140" t="s">
        <v>187</v>
      </c>
      <c r="C183" s="141">
        <v>1.1499999999999999</v>
      </c>
      <c r="D183" s="141" t="s">
        <v>183</v>
      </c>
      <c r="E183" s="138">
        <v>55.08</v>
      </c>
      <c r="F183" s="138">
        <v>9.91</v>
      </c>
      <c r="G183" s="138">
        <v>63.34</v>
      </c>
      <c r="H183" s="138">
        <v>11.4</v>
      </c>
      <c r="I183" s="139"/>
    </row>
    <row r="184" spans="2:9">
      <c r="B184" s="140" t="s">
        <v>188</v>
      </c>
      <c r="C184" s="141">
        <v>1</v>
      </c>
      <c r="D184" s="141" t="s">
        <v>183</v>
      </c>
      <c r="E184" s="138">
        <v>38.46</v>
      </c>
      <c r="F184" s="138">
        <v>6.92</v>
      </c>
      <c r="G184" s="138">
        <v>38.46</v>
      </c>
      <c r="H184" s="138">
        <v>6.92</v>
      </c>
      <c r="I184" s="139"/>
    </row>
    <row r="185" spans="2:9">
      <c r="B185" s="140" t="s">
        <v>201</v>
      </c>
      <c r="C185" s="141">
        <v>40</v>
      </c>
      <c r="D185" s="141" t="s">
        <v>190</v>
      </c>
      <c r="E185" s="138">
        <v>8.0500000000000007</v>
      </c>
      <c r="F185" s="138">
        <v>1.45</v>
      </c>
      <c r="G185" s="138">
        <v>322</v>
      </c>
      <c r="H185" s="138">
        <v>58</v>
      </c>
      <c r="I185" s="139"/>
    </row>
    <row r="186" spans="2:9">
      <c r="B186" s="140" t="s">
        <v>202</v>
      </c>
      <c r="C186" s="141">
        <v>1</v>
      </c>
      <c r="D186" s="141" t="s">
        <v>183</v>
      </c>
      <c r="E186" s="138">
        <v>84.75</v>
      </c>
      <c r="F186" s="138">
        <v>15.26</v>
      </c>
      <c r="G186" s="138">
        <v>84.75</v>
      </c>
      <c r="H186" s="138">
        <v>15.26</v>
      </c>
      <c r="I186" s="139"/>
    </row>
    <row r="187" spans="2:9">
      <c r="B187" s="140" t="s">
        <v>192</v>
      </c>
      <c r="C187" s="141">
        <v>1</v>
      </c>
      <c r="D187" s="141" t="s">
        <v>183</v>
      </c>
      <c r="E187" s="138">
        <v>4.07</v>
      </c>
      <c r="F187" s="138">
        <v>0.73</v>
      </c>
      <c r="G187" s="138">
        <v>4.07</v>
      </c>
      <c r="H187" s="138">
        <v>0.73</v>
      </c>
      <c r="I187" s="139"/>
    </row>
    <row r="188" spans="2:9">
      <c r="B188" s="140" t="s">
        <v>193</v>
      </c>
      <c r="C188" s="141">
        <v>0.05</v>
      </c>
      <c r="D188" s="141" t="s">
        <v>183</v>
      </c>
      <c r="E188" s="138">
        <v>338.98</v>
      </c>
      <c r="F188" s="138">
        <v>61.02</v>
      </c>
      <c r="G188" s="138">
        <v>16.95</v>
      </c>
      <c r="H188" s="138">
        <v>3.05</v>
      </c>
      <c r="I188" s="139"/>
    </row>
    <row r="189" spans="2:9">
      <c r="B189" s="140" t="s">
        <v>194</v>
      </c>
      <c r="C189" s="141">
        <v>0.01</v>
      </c>
      <c r="D189" s="141" t="s">
        <v>183</v>
      </c>
      <c r="E189" s="138">
        <v>520.55999999999995</v>
      </c>
      <c r="F189" s="138">
        <v>93.7</v>
      </c>
      <c r="G189" s="138">
        <v>6.51</v>
      </c>
      <c r="H189" s="138">
        <v>1.17</v>
      </c>
      <c r="I189" s="139"/>
    </row>
    <row r="190" spans="2:9">
      <c r="B190" s="140" t="s">
        <v>167</v>
      </c>
      <c r="C190" s="141"/>
      <c r="D190" s="141"/>
      <c r="E190" s="138"/>
      <c r="F190" s="138"/>
      <c r="G190" s="138"/>
      <c r="H190" s="138"/>
      <c r="I190" s="139"/>
    </row>
    <row r="191" spans="2:9">
      <c r="B191" s="140" t="s">
        <v>203</v>
      </c>
      <c r="C191" s="141">
        <v>1</v>
      </c>
      <c r="D191" s="141" t="s">
        <v>183</v>
      </c>
      <c r="E191" s="138">
        <v>589.66</v>
      </c>
      <c r="F191" s="138">
        <v>0</v>
      </c>
      <c r="G191" s="138">
        <v>589.66</v>
      </c>
      <c r="H191" s="138">
        <v>0</v>
      </c>
      <c r="I191" s="139"/>
    </row>
    <row r="192" spans="2:9">
      <c r="B192" s="140" t="s">
        <v>196</v>
      </c>
      <c r="C192" s="141">
        <v>20</v>
      </c>
      <c r="D192" s="141" t="s">
        <v>197</v>
      </c>
      <c r="E192" s="138">
        <v>244.45</v>
      </c>
      <c r="F192" s="138">
        <v>0</v>
      </c>
      <c r="G192" s="138">
        <v>244.45</v>
      </c>
      <c r="H192" s="138">
        <v>0</v>
      </c>
      <c r="I192" s="139"/>
    </row>
    <row r="193" spans="2:9">
      <c r="B193" s="140" t="s">
        <v>198</v>
      </c>
      <c r="C193" s="141"/>
      <c r="D193" s="141"/>
      <c r="E193" s="138"/>
      <c r="F193" s="138"/>
      <c r="G193" s="138">
        <v>1370.19</v>
      </c>
      <c r="H193" s="138">
        <v>96.53</v>
      </c>
      <c r="I193" s="139">
        <v>1466.72</v>
      </c>
    </row>
    <row r="194" spans="2:9">
      <c r="B194" s="140"/>
      <c r="C194" s="141"/>
      <c r="D194" s="141"/>
      <c r="E194" s="138"/>
      <c r="F194" s="138"/>
      <c r="G194" s="138"/>
      <c r="H194" s="138"/>
      <c r="I194" s="139"/>
    </row>
    <row r="195" spans="2:9">
      <c r="B195" s="133" t="s">
        <v>204</v>
      </c>
      <c r="C195" s="134">
        <v>1</v>
      </c>
      <c r="D195" s="134" t="s">
        <v>205</v>
      </c>
      <c r="E195" s="134"/>
      <c r="F195" s="134"/>
      <c r="G195" s="135">
        <v>1179.7</v>
      </c>
      <c r="H195" s="135">
        <v>150.68</v>
      </c>
      <c r="I195" s="136">
        <v>1330.38</v>
      </c>
    </row>
    <row r="196" spans="2:9">
      <c r="B196" s="140" t="s">
        <v>206</v>
      </c>
      <c r="C196" s="141"/>
      <c r="D196" s="141"/>
      <c r="E196" s="138"/>
      <c r="F196" s="138"/>
      <c r="G196" s="138"/>
      <c r="H196" s="138"/>
      <c r="I196" s="139"/>
    </row>
    <row r="197" spans="2:9">
      <c r="B197" s="140" t="s">
        <v>185</v>
      </c>
      <c r="C197" s="141">
        <v>1</v>
      </c>
      <c r="D197" s="141" t="s">
        <v>205</v>
      </c>
      <c r="E197" s="138"/>
      <c r="F197" s="138"/>
      <c r="G197" s="138"/>
      <c r="H197" s="138"/>
      <c r="I197" s="139"/>
    </row>
    <row r="198" spans="2:9">
      <c r="B198" s="140" t="s">
        <v>186</v>
      </c>
      <c r="C198" s="141"/>
      <c r="D198" s="141"/>
      <c r="E198" s="138"/>
      <c r="F198" s="138"/>
      <c r="G198" s="138"/>
      <c r="H198" s="138"/>
      <c r="I198" s="139"/>
    </row>
    <row r="199" spans="2:9">
      <c r="B199" s="140" t="s">
        <v>207</v>
      </c>
      <c r="C199" s="141">
        <v>0.03</v>
      </c>
      <c r="D199" s="141" t="s">
        <v>208</v>
      </c>
      <c r="E199" s="138">
        <v>4086.8</v>
      </c>
      <c r="F199" s="138">
        <v>735.62</v>
      </c>
      <c r="G199" s="138">
        <v>141.61000000000001</v>
      </c>
      <c r="H199" s="138">
        <v>25.49</v>
      </c>
      <c r="I199" s="139"/>
    </row>
    <row r="200" spans="2:9">
      <c r="B200" s="140" t="s">
        <v>209</v>
      </c>
      <c r="C200" s="141">
        <v>1.2</v>
      </c>
      <c r="D200" s="141" t="s">
        <v>205</v>
      </c>
      <c r="E200" s="138">
        <v>494.75</v>
      </c>
      <c r="F200" s="138">
        <v>89.06</v>
      </c>
      <c r="G200" s="138">
        <v>593.70000000000005</v>
      </c>
      <c r="H200" s="138">
        <v>106.87</v>
      </c>
      <c r="I200" s="139"/>
    </row>
    <row r="201" spans="2:9">
      <c r="B201" s="140" t="s">
        <v>210</v>
      </c>
      <c r="C201" s="141">
        <v>4.4999999999999998E-2</v>
      </c>
      <c r="D201" s="141" t="s">
        <v>211</v>
      </c>
      <c r="E201" s="138">
        <v>1016.95</v>
      </c>
      <c r="F201" s="138">
        <v>183.05</v>
      </c>
      <c r="G201" s="138">
        <v>45.76</v>
      </c>
      <c r="H201" s="138">
        <v>8.24</v>
      </c>
      <c r="I201" s="139"/>
    </row>
    <row r="202" spans="2:9">
      <c r="B202" s="140" t="s">
        <v>212</v>
      </c>
      <c r="C202" s="141">
        <v>0.05</v>
      </c>
      <c r="D202" s="141" t="s">
        <v>213</v>
      </c>
      <c r="E202" s="138">
        <v>61.02</v>
      </c>
      <c r="F202" s="138">
        <v>10.98</v>
      </c>
      <c r="G202" s="138">
        <v>3.05</v>
      </c>
      <c r="H202" s="138">
        <v>0.55000000000000004</v>
      </c>
      <c r="I202" s="139"/>
    </row>
    <row r="203" spans="2:9">
      <c r="B203" s="140" t="s">
        <v>214</v>
      </c>
      <c r="C203" s="141">
        <v>2.5</v>
      </c>
      <c r="D203" s="141" t="s">
        <v>183</v>
      </c>
      <c r="E203" s="138">
        <v>21.19</v>
      </c>
      <c r="F203" s="138">
        <v>3.81</v>
      </c>
      <c r="G203" s="138">
        <v>52.98</v>
      </c>
      <c r="H203" s="138">
        <v>9.5299999999999994</v>
      </c>
      <c r="I203" s="139"/>
    </row>
    <row r="204" spans="2:9">
      <c r="B204" s="140" t="s">
        <v>215</v>
      </c>
      <c r="C204" s="141">
        <v>1</v>
      </c>
      <c r="D204" s="141" t="s">
        <v>114</v>
      </c>
      <c r="E204" s="138">
        <v>21.02</v>
      </c>
      <c r="F204" s="138">
        <v>0</v>
      </c>
      <c r="G204" s="138">
        <v>21.02</v>
      </c>
      <c r="H204" s="138">
        <v>0</v>
      </c>
      <c r="I204" s="139"/>
    </row>
    <row r="205" spans="2:9">
      <c r="B205" s="140" t="s">
        <v>167</v>
      </c>
      <c r="C205" s="141"/>
      <c r="D205" s="141"/>
      <c r="E205" s="138"/>
      <c r="F205" s="138"/>
      <c r="G205" s="138"/>
      <c r="H205" s="138"/>
      <c r="I205" s="139"/>
    </row>
    <row r="206" spans="2:9">
      <c r="B206" s="140" t="s">
        <v>216</v>
      </c>
      <c r="C206" s="141">
        <v>1</v>
      </c>
      <c r="D206" s="141" t="s">
        <v>205</v>
      </c>
      <c r="E206" s="138">
        <v>321.58</v>
      </c>
      <c r="F206" s="138">
        <v>0</v>
      </c>
      <c r="G206" s="138">
        <v>321.58</v>
      </c>
      <c r="H206" s="138">
        <v>0</v>
      </c>
      <c r="I206" s="139"/>
    </row>
    <row r="207" spans="2:9">
      <c r="B207" s="140" t="s">
        <v>198</v>
      </c>
      <c r="C207" s="141"/>
      <c r="D207" s="141"/>
      <c r="E207" s="138"/>
      <c r="F207" s="138"/>
      <c r="G207" s="138">
        <v>1179.7</v>
      </c>
      <c r="H207" s="138">
        <v>150.68</v>
      </c>
      <c r="I207" s="139">
        <v>1330.38</v>
      </c>
    </row>
    <row r="208" spans="2:9">
      <c r="B208" s="137"/>
      <c r="C208" s="278"/>
      <c r="D208" s="278"/>
      <c r="E208" s="227"/>
      <c r="F208" s="227"/>
      <c r="G208" s="227"/>
      <c r="H208" s="227"/>
      <c r="I208" s="227"/>
    </row>
    <row r="209" spans="2:9">
      <c r="B209" s="133" t="s">
        <v>217</v>
      </c>
      <c r="C209" s="134">
        <v>1</v>
      </c>
      <c r="D209" s="134" t="s">
        <v>218</v>
      </c>
      <c r="E209" s="134"/>
      <c r="F209" s="134"/>
      <c r="G209" s="135">
        <v>200.92</v>
      </c>
      <c r="H209" s="135">
        <v>17.09</v>
      </c>
      <c r="I209" s="136">
        <v>218.01</v>
      </c>
    </row>
    <row r="210" spans="2:9">
      <c r="B210" s="140" t="s">
        <v>219</v>
      </c>
      <c r="C210" s="141"/>
      <c r="D210" s="141"/>
      <c r="E210" s="138"/>
      <c r="F210" s="138"/>
      <c r="G210" s="138"/>
      <c r="H210" s="138"/>
      <c r="I210" s="139"/>
    </row>
    <row r="211" spans="2:9">
      <c r="B211" s="140" t="s">
        <v>185</v>
      </c>
      <c r="C211" s="141">
        <v>1</v>
      </c>
      <c r="D211" s="141" t="s">
        <v>218</v>
      </c>
      <c r="E211" s="138"/>
      <c r="F211" s="138"/>
      <c r="G211" s="138"/>
      <c r="H211" s="138"/>
      <c r="I211" s="139"/>
    </row>
    <row r="212" spans="2:9">
      <c r="B212" s="140" t="s">
        <v>186</v>
      </c>
      <c r="C212" s="141"/>
      <c r="D212" s="141"/>
      <c r="E212" s="138"/>
      <c r="F212" s="138"/>
      <c r="G212" s="138"/>
      <c r="H212" s="138"/>
      <c r="I212" s="139"/>
    </row>
    <row r="213" spans="2:9">
      <c r="B213" s="140" t="s">
        <v>207</v>
      </c>
      <c r="C213" s="141">
        <v>2.3999999999999998E-3</v>
      </c>
      <c r="D213" s="141" t="s">
        <v>208</v>
      </c>
      <c r="E213" s="138">
        <v>4086.8</v>
      </c>
      <c r="F213" s="138">
        <v>735.62</v>
      </c>
      <c r="G213" s="138">
        <v>9.81</v>
      </c>
      <c r="H213" s="138">
        <v>1.77</v>
      </c>
      <c r="I213" s="139"/>
    </row>
    <row r="214" spans="2:9">
      <c r="B214" s="140" t="s">
        <v>209</v>
      </c>
      <c r="C214" s="141">
        <v>0.08</v>
      </c>
      <c r="D214" s="141" t="s">
        <v>205</v>
      </c>
      <c r="E214" s="138">
        <v>494.75</v>
      </c>
      <c r="F214" s="138">
        <v>89.06</v>
      </c>
      <c r="G214" s="138">
        <v>39.58</v>
      </c>
      <c r="H214" s="138">
        <v>7.12</v>
      </c>
      <c r="I214" s="139"/>
    </row>
    <row r="215" spans="2:9">
      <c r="B215" s="140" t="s">
        <v>210</v>
      </c>
      <c r="C215" s="141">
        <v>3.0000000000000001E-3</v>
      </c>
      <c r="D215" s="141" t="s">
        <v>211</v>
      </c>
      <c r="E215" s="138">
        <v>1016.95</v>
      </c>
      <c r="F215" s="138">
        <v>183.05</v>
      </c>
      <c r="G215" s="138">
        <v>3.05</v>
      </c>
      <c r="H215" s="138">
        <v>0.55000000000000004</v>
      </c>
      <c r="I215" s="139"/>
    </row>
    <row r="216" spans="2:9">
      <c r="B216" s="140" t="s">
        <v>212</v>
      </c>
      <c r="C216" s="141">
        <v>3.0000000000000001E-3</v>
      </c>
      <c r="D216" s="141" t="s">
        <v>213</v>
      </c>
      <c r="E216" s="138">
        <v>61.02</v>
      </c>
      <c r="F216" s="138">
        <v>10.98</v>
      </c>
      <c r="G216" s="138">
        <v>0.18</v>
      </c>
      <c r="H216" s="138">
        <v>0.03</v>
      </c>
      <c r="I216" s="139"/>
    </row>
    <row r="217" spans="2:9">
      <c r="B217" s="140" t="s">
        <v>214</v>
      </c>
      <c r="C217" s="141">
        <v>2</v>
      </c>
      <c r="D217" s="141" t="s">
        <v>183</v>
      </c>
      <c r="E217" s="138">
        <v>21.19</v>
      </c>
      <c r="F217" s="138">
        <v>3.81</v>
      </c>
      <c r="G217" s="138">
        <v>42.38</v>
      </c>
      <c r="H217" s="138">
        <v>7.62</v>
      </c>
      <c r="I217" s="139"/>
    </row>
    <row r="218" spans="2:9">
      <c r="B218" s="140" t="s">
        <v>215</v>
      </c>
      <c r="C218" s="141">
        <v>1</v>
      </c>
      <c r="D218" s="141" t="s">
        <v>114</v>
      </c>
      <c r="E218" s="138">
        <v>1.4</v>
      </c>
      <c r="F218" s="138">
        <v>0</v>
      </c>
      <c r="G218" s="138">
        <v>1.4</v>
      </c>
      <c r="H218" s="138">
        <v>0</v>
      </c>
      <c r="I218" s="139"/>
    </row>
    <row r="219" spans="2:9">
      <c r="B219" s="140" t="s">
        <v>167</v>
      </c>
      <c r="C219" s="141"/>
      <c r="D219" s="141"/>
      <c r="E219" s="138"/>
      <c r="F219" s="138"/>
      <c r="G219" s="138"/>
      <c r="H219" s="138"/>
      <c r="I219" s="139"/>
    </row>
    <row r="220" spans="2:9">
      <c r="B220" s="140" t="s">
        <v>220</v>
      </c>
      <c r="C220" s="141">
        <v>1</v>
      </c>
      <c r="D220" s="141" t="s">
        <v>218</v>
      </c>
      <c r="E220" s="138">
        <v>104.52</v>
      </c>
      <c r="F220" s="138">
        <v>0</v>
      </c>
      <c r="G220" s="138">
        <v>104.52</v>
      </c>
      <c r="H220" s="138">
        <v>0</v>
      </c>
      <c r="I220" s="139"/>
    </row>
    <row r="221" spans="2:9">
      <c r="B221" s="140" t="s">
        <v>198</v>
      </c>
      <c r="C221" s="141"/>
      <c r="D221" s="141"/>
      <c r="E221" s="138"/>
      <c r="F221" s="138"/>
      <c r="G221" s="138">
        <v>200.92</v>
      </c>
      <c r="H221" s="138">
        <v>17.09</v>
      </c>
      <c r="I221" s="139">
        <v>218.01</v>
      </c>
    </row>
    <row r="222" spans="2:9">
      <c r="B222" s="140"/>
      <c r="C222" s="141"/>
      <c r="D222" s="141"/>
      <c r="E222" s="138"/>
      <c r="F222" s="138"/>
      <c r="G222" s="138"/>
      <c r="H222" s="138"/>
      <c r="I222" s="139"/>
    </row>
    <row r="223" spans="2:9">
      <c r="B223" s="133" t="s">
        <v>221</v>
      </c>
      <c r="C223" s="134">
        <v>1</v>
      </c>
      <c r="D223" s="134" t="s">
        <v>183</v>
      </c>
      <c r="E223" s="134"/>
      <c r="F223" s="134"/>
      <c r="G223" s="135">
        <v>1337.53</v>
      </c>
      <c r="H223" s="135">
        <v>91.77</v>
      </c>
      <c r="I223" s="136">
        <v>1429.3</v>
      </c>
    </row>
    <row r="224" spans="2:9">
      <c r="B224" s="140" t="s">
        <v>222</v>
      </c>
      <c r="C224" s="141"/>
      <c r="D224" s="141"/>
      <c r="E224" s="138"/>
      <c r="F224" s="138"/>
      <c r="G224" s="138"/>
      <c r="H224" s="138"/>
      <c r="I224" s="139"/>
    </row>
    <row r="225" spans="2:9">
      <c r="B225" s="140" t="s">
        <v>185</v>
      </c>
      <c r="C225" s="141">
        <v>1</v>
      </c>
      <c r="D225" s="141" t="s">
        <v>183</v>
      </c>
      <c r="E225" s="138"/>
      <c r="F225" s="138"/>
      <c r="G225" s="138"/>
      <c r="H225" s="138"/>
      <c r="I225" s="139"/>
    </row>
    <row r="226" spans="2:9">
      <c r="B226" s="140" t="s">
        <v>186</v>
      </c>
      <c r="C226" s="141"/>
      <c r="D226" s="141"/>
      <c r="E226" s="138"/>
      <c r="F226" s="138"/>
      <c r="G226" s="138"/>
      <c r="H226" s="138"/>
      <c r="I226" s="139"/>
    </row>
    <row r="227" spans="2:9">
      <c r="B227" s="140" t="s">
        <v>187</v>
      </c>
      <c r="C227" s="141">
        <v>1.1499999999999999</v>
      </c>
      <c r="D227" s="141" t="s">
        <v>183</v>
      </c>
      <c r="E227" s="138">
        <v>55.08</v>
      </c>
      <c r="F227" s="138">
        <v>9.91</v>
      </c>
      <c r="G227" s="138">
        <v>63.34</v>
      </c>
      <c r="H227" s="138">
        <v>11.4</v>
      </c>
      <c r="I227" s="139"/>
    </row>
    <row r="228" spans="2:9">
      <c r="B228" s="140" t="s">
        <v>223</v>
      </c>
      <c r="C228" s="141">
        <v>1</v>
      </c>
      <c r="D228" s="141" t="s">
        <v>183</v>
      </c>
      <c r="E228" s="138">
        <v>33.9</v>
      </c>
      <c r="F228" s="138">
        <v>6.1</v>
      </c>
      <c r="G228" s="138">
        <v>33.9</v>
      </c>
      <c r="H228" s="138">
        <v>6.1</v>
      </c>
      <c r="I228" s="139"/>
    </row>
    <row r="229" spans="2:9">
      <c r="B229" s="140" t="s">
        <v>201</v>
      </c>
      <c r="C229" s="141">
        <v>40</v>
      </c>
      <c r="D229" s="141" t="s">
        <v>190</v>
      </c>
      <c r="E229" s="138">
        <v>8.0500000000000007</v>
      </c>
      <c r="F229" s="138">
        <v>1.45</v>
      </c>
      <c r="G229" s="138">
        <v>322</v>
      </c>
      <c r="H229" s="138">
        <v>58</v>
      </c>
      <c r="I229" s="139"/>
    </row>
    <row r="230" spans="2:9">
      <c r="B230" s="140" t="s">
        <v>224</v>
      </c>
      <c r="C230" s="141">
        <v>1</v>
      </c>
      <c r="D230" s="141" t="s">
        <v>183</v>
      </c>
      <c r="E230" s="138">
        <v>66.95</v>
      </c>
      <c r="F230" s="138">
        <v>12.05</v>
      </c>
      <c r="G230" s="138">
        <v>66.95</v>
      </c>
      <c r="H230" s="138">
        <v>12.05</v>
      </c>
      <c r="I230" s="139"/>
    </row>
    <row r="231" spans="2:9">
      <c r="B231" s="140" t="s">
        <v>193</v>
      </c>
      <c r="C231" s="141">
        <v>0.05</v>
      </c>
      <c r="D231" s="141" t="s">
        <v>183</v>
      </c>
      <c r="E231" s="138">
        <v>338.98</v>
      </c>
      <c r="F231" s="138">
        <v>61.02</v>
      </c>
      <c r="G231" s="138">
        <v>16.95</v>
      </c>
      <c r="H231" s="138">
        <v>3.05</v>
      </c>
      <c r="I231" s="139"/>
    </row>
    <row r="232" spans="2:9">
      <c r="B232" s="140" t="s">
        <v>225</v>
      </c>
      <c r="C232" s="141">
        <v>0.01</v>
      </c>
      <c r="D232" s="141" t="s">
        <v>183</v>
      </c>
      <c r="E232" s="138">
        <v>520.55999999999995</v>
      </c>
      <c r="F232" s="138">
        <v>93.7</v>
      </c>
      <c r="G232" s="138">
        <v>6.51</v>
      </c>
      <c r="H232" s="138">
        <v>1.17</v>
      </c>
      <c r="I232" s="139"/>
    </row>
    <row r="233" spans="2:9">
      <c r="B233" s="140" t="s">
        <v>167</v>
      </c>
      <c r="C233" s="141"/>
      <c r="D233" s="141"/>
      <c r="E233" s="138"/>
      <c r="F233" s="138"/>
      <c r="G233" s="138"/>
      <c r="H233" s="138"/>
      <c r="I233" s="139"/>
    </row>
    <row r="234" spans="2:9">
      <c r="B234" s="140" t="s">
        <v>167</v>
      </c>
      <c r="C234" s="141">
        <v>1</v>
      </c>
      <c r="D234" s="141" t="s">
        <v>183</v>
      </c>
      <c r="E234" s="138">
        <v>589.66</v>
      </c>
      <c r="F234" s="138">
        <v>0</v>
      </c>
      <c r="G234" s="138">
        <v>589.66</v>
      </c>
      <c r="H234" s="138">
        <v>0</v>
      </c>
      <c r="I234" s="139"/>
    </row>
    <row r="235" spans="2:9">
      <c r="B235" s="140" t="s">
        <v>196</v>
      </c>
      <c r="C235" s="141">
        <v>20</v>
      </c>
      <c r="D235" s="141" t="s">
        <v>197</v>
      </c>
      <c r="E235" s="138">
        <v>238.22</v>
      </c>
      <c r="F235" s="138">
        <v>0</v>
      </c>
      <c r="G235" s="138">
        <v>238.22</v>
      </c>
      <c r="H235" s="138">
        <v>0</v>
      </c>
      <c r="I235" s="139"/>
    </row>
    <row r="236" spans="2:9">
      <c r="B236" s="140" t="s">
        <v>198</v>
      </c>
      <c r="C236" s="141"/>
      <c r="D236" s="141"/>
      <c r="E236" s="138"/>
      <c r="F236" s="138"/>
      <c r="G236" s="138">
        <v>1337.53</v>
      </c>
      <c r="H236" s="138">
        <v>91.77</v>
      </c>
      <c r="I236" s="139"/>
    </row>
    <row r="237" spans="2:9">
      <c r="B237" s="137"/>
      <c r="C237" s="141"/>
      <c r="D237" s="141"/>
      <c r="E237" s="141"/>
      <c r="F237" s="141"/>
      <c r="G237" s="141"/>
      <c r="H237" s="141"/>
    </row>
    <row r="238" spans="2:9" ht="24.75">
      <c r="B238" s="133" t="s">
        <v>226</v>
      </c>
      <c r="C238" s="134">
        <v>1</v>
      </c>
      <c r="D238" s="134" t="s">
        <v>183</v>
      </c>
      <c r="E238" s="134"/>
      <c r="F238" s="134"/>
      <c r="G238" s="135">
        <v>21074.31</v>
      </c>
      <c r="H238" s="135">
        <v>2852.32</v>
      </c>
      <c r="I238" s="136">
        <v>23926.63</v>
      </c>
    </row>
    <row r="239" spans="2:9">
      <c r="B239" s="227" t="s">
        <v>227</v>
      </c>
      <c r="C239" s="141"/>
      <c r="D239" s="141"/>
      <c r="E239" s="142"/>
      <c r="F239" s="142"/>
      <c r="G239" s="142"/>
      <c r="H239" s="142"/>
      <c r="I239" s="227"/>
    </row>
    <row r="240" spans="2:9">
      <c r="B240" s="227" t="s">
        <v>185</v>
      </c>
      <c r="C240" s="141">
        <v>1</v>
      </c>
      <c r="D240" s="141" t="s">
        <v>183</v>
      </c>
      <c r="E240" s="142"/>
      <c r="F240" s="142"/>
      <c r="G240" s="142"/>
      <c r="H240" s="142"/>
      <c r="I240" s="227"/>
    </row>
    <row r="241" spans="2:9">
      <c r="B241" s="227" t="s">
        <v>186</v>
      </c>
      <c r="C241" s="141"/>
      <c r="D241" s="141"/>
      <c r="E241" s="142"/>
      <c r="F241" s="142"/>
      <c r="G241" s="142"/>
      <c r="H241" s="142"/>
      <c r="I241" s="227"/>
    </row>
    <row r="242" spans="2:9">
      <c r="B242" s="227" t="s">
        <v>228</v>
      </c>
      <c r="C242" s="141">
        <v>2</v>
      </c>
      <c r="D242" s="141" t="s">
        <v>183</v>
      </c>
      <c r="E242" s="142">
        <v>38.14</v>
      </c>
      <c r="F242" s="142">
        <v>6.87</v>
      </c>
      <c r="G242" s="142">
        <v>76.28</v>
      </c>
      <c r="H242" s="142">
        <v>13.74</v>
      </c>
      <c r="I242" s="227"/>
    </row>
    <row r="243" spans="2:9">
      <c r="B243" s="227" t="s">
        <v>229</v>
      </c>
      <c r="C243" s="141">
        <v>2</v>
      </c>
      <c r="D243" s="141" t="s">
        <v>183</v>
      </c>
      <c r="E243" s="142">
        <v>11.86</v>
      </c>
      <c r="F243" s="142">
        <v>2.13</v>
      </c>
      <c r="G243" s="142">
        <v>23.72</v>
      </c>
      <c r="H243" s="142">
        <v>4.26</v>
      </c>
      <c r="I243" s="227"/>
    </row>
    <row r="244" spans="2:9">
      <c r="B244" s="227" t="s">
        <v>230</v>
      </c>
      <c r="C244" s="141">
        <v>2</v>
      </c>
      <c r="D244" s="141" t="s">
        <v>183</v>
      </c>
      <c r="E244" s="142">
        <v>142.16</v>
      </c>
      <c r="F244" s="142">
        <v>25.59</v>
      </c>
      <c r="G244" s="142">
        <v>284.32</v>
      </c>
      <c r="H244" s="142">
        <v>51.18</v>
      </c>
      <c r="I244" s="227"/>
    </row>
    <row r="245" spans="2:9">
      <c r="B245" s="227" t="s">
        <v>231</v>
      </c>
      <c r="C245" s="141">
        <v>2</v>
      </c>
      <c r="D245" s="141" t="s">
        <v>183</v>
      </c>
      <c r="E245" s="142">
        <v>194.92</v>
      </c>
      <c r="F245" s="142">
        <v>35.090000000000003</v>
      </c>
      <c r="G245" s="142">
        <v>389.84</v>
      </c>
      <c r="H245" s="142">
        <v>70.180000000000007</v>
      </c>
      <c r="I245" s="227"/>
    </row>
    <row r="246" spans="2:9">
      <c r="B246" s="227" t="s">
        <v>232</v>
      </c>
      <c r="C246" s="141">
        <v>1</v>
      </c>
      <c r="D246" s="141" t="s">
        <v>183</v>
      </c>
      <c r="E246" s="143">
        <v>11906.64</v>
      </c>
      <c r="F246" s="142">
        <v>2143.1999999999998</v>
      </c>
      <c r="G246" s="142">
        <v>11906.64</v>
      </c>
      <c r="H246" s="142">
        <v>2143.1999999999998</v>
      </c>
      <c r="I246" s="227"/>
    </row>
    <row r="247" spans="2:9">
      <c r="B247" s="227" t="s">
        <v>233</v>
      </c>
      <c r="C247" s="141">
        <v>1</v>
      </c>
      <c r="D247" s="141" t="s">
        <v>183</v>
      </c>
      <c r="E247" s="143">
        <v>1070.3399999999999</v>
      </c>
      <c r="F247" s="142">
        <v>192.66</v>
      </c>
      <c r="G247" s="142">
        <v>1070.3399999999999</v>
      </c>
      <c r="H247" s="142">
        <v>192.66</v>
      </c>
      <c r="I247" s="227"/>
    </row>
    <row r="248" spans="2:9">
      <c r="B248" s="227" t="s">
        <v>234</v>
      </c>
      <c r="C248" s="141">
        <v>1</v>
      </c>
      <c r="D248" s="141" t="s">
        <v>183</v>
      </c>
      <c r="E248" s="142">
        <v>592.37</v>
      </c>
      <c r="F248" s="142">
        <v>106.63</v>
      </c>
      <c r="G248" s="142">
        <v>592.37</v>
      </c>
      <c r="H248" s="142">
        <v>106.63</v>
      </c>
      <c r="I248" s="227"/>
    </row>
    <row r="249" spans="2:9">
      <c r="B249" s="227" t="s">
        <v>235</v>
      </c>
      <c r="C249" s="141">
        <v>1</v>
      </c>
      <c r="D249" s="141" t="s">
        <v>183</v>
      </c>
      <c r="E249" s="143">
        <v>20.25</v>
      </c>
      <c r="F249" s="142">
        <v>3.65</v>
      </c>
      <c r="G249" s="142">
        <v>20.25</v>
      </c>
      <c r="H249" s="142">
        <v>3.65</v>
      </c>
      <c r="I249" s="227"/>
    </row>
    <row r="250" spans="2:9">
      <c r="B250" s="227" t="s">
        <v>236</v>
      </c>
      <c r="C250" s="141">
        <v>1</v>
      </c>
      <c r="D250" s="141" t="s">
        <v>183</v>
      </c>
      <c r="E250" s="143">
        <v>101.25</v>
      </c>
      <c r="F250" s="142">
        <v>18.23</v>
      </c>
      <c r="G250" s="142">
        <v>101.25</v>
      </c>
      <c r="H250" s="142">
        <v>18.23</v>
      </c>
      <c r="I250" s="227"/>
    </row>
    <row r="251" spans="2:9">
      <c r="B251" s="227" t="s">
        <v>237</v>
      </c>
      <c r="C251" s="141">
        <v>1</v>
      </c>
      <c r="D251" s="141" t="s">
        <v>183</v>
      </c>
      <c r="E251" s="143">
        <v>18.52</v>
      </c>
      <c r="F251" s="142">
        <v>3.33</v>
      </c>
      <c r="G251" s="142">
        <v>18.52</v>
      </c>
      <c r="H251" s="142">
        <v>3.33</v>
      </c>
      <c r="I251" s="227"/>
    </row>
    <row r="252" spans="2:9">
      <c r="B252" s="227" t="s">
        <v>238</v>
      </c>
      <c r="C252" s="141">
        <v>0.05</v>
      </c>
      <c r="D252" s="141" t="s">
        <v>211</v>
      </c>
      <c r="E252" s="142">
        <v>642.37</v>
      </c>
      <c r="F252" s="142">
        <v>115.63</v>
      </c>
      <c r="G252" s="142">
        <v>32.119999999999997</v>
      </c>
      <c r="H252" s="142">
        <v>5.78</v>
      </c>
      <c r="I252" s="227"/>
    </row>
    <row r="253" spans="2:9">
      <c r="B253" s="227" t="s">
        <v>239</v>
      </c>
      <c r="C253" s="141">
        <v>0.25</v>
      </c>
      <c r="D253" s="141" t="s">
        <v>183</v>
      </c>
      <c r="E253" s="142">
        <v>14.41</v>
      </c>
      <c r="F253" s="142">
        <v>2.59</v>
      </c>
      <c r="G253" s="142">
        <v>3.6</v>
      </c>
      <c r="H253" s="142">
        <v>0.65</v>
      </c>
      <c r="I253" s="227"/>
    </row>
    <row r="254" spans="2:9">
      <c r="B254" s="227" t="s">
        <v>240</v>
      </c>
      <c r="C254" s="141">
        <v>2</v>
      </c>
      <c r="D254" s="141" t="s">
        <v>183</v>
      </c>
      <c r="E254" s="142">
        <v>1631.14</v>
      </c>
      <c r="F254" s="142">
        <v>85.37</v>
      </c>
      <c r="G254" s="142">
        <v>3262.28</v>
      </c>
      <c r="H254" s="142">
        <v>170.74</v>
      </c>
      <c r="I254" s="227"/>
    </row>
    <row r="255" spans="2:9">
      <c r="B255" s="227" t="s">
        <v>241</v>
      </c>
      <c r="C255" s="141">
        <v>1</v>
      </c>
      <c r="D255" s="141" t="s">
        <v>183</v>
      </c>
      <c r="E255" s="142">
        <v>1435.58</v>
      </c>
      <c r="F255" s="142">
        <v>68.09</v>
      </c>
      <c r="G255" s="142">
        <v>1435.58</v>
      </c>
      <c r="H255" s="142">
        <v>68.09</v>
      </c>
      <c r="I255" s="227"/>
    </row>
    <row r="256" spans="2:9">
      <c r="B256" s="140" t="s">
        <v>167</v>
      </c>
      <c r="C256" s="141"/>
      <c r="D256" s="141"/>
      <c r="E256" s="138"/>
      <c r="F256" s="138"/>
      <c r="G256" s="138"/>
      <c r="H256" s="138"/>
      <c r="I256" s="139"/>
    </row>
    <row r="257" spans="2:10">
      <c r="B257" s="227" t="s">
        <v>242</v>
      </c>
      <c r="C257" s="141">
        <v>1</v>
      </c>
      <c r="D257" s="141" t="s">
        <v>183</v>
      </c>
      <c r="E257" s="142">
        <v>1857.2</v>
      </c>
      <c r="F257" s="142">
        <v>0</v>
      </c>
      <c r="G257" s="142">
        <v>1857.2</v>
      </c>
      <c r="H257" s="142">
        <v>0</v>
      </c>
      <c r="I257" s="227"/>
    </row>
    <row r="258" spans="2:10">
      <c r="B258" s="137" t="s">
        <v>198</v>
      </c>
      <c r="C258" s="141"/>
      <c r="D258" s="141"/>
      <c r="E258" s="141"/>
      <c r="F258" s="141"/>
      <c r="G258" s="142">
        <v>21074.31</v>
      </c>
      <c r="H258" s="142">
        <v>2852.32</v>
      </c>
      <c r="I258" s="142">
        <v>23926.63</v>
      </c>
    </row>
    <row r="259" spans="2:10">
      <c r="B259" s="137"/>
      <c r="C259" s="141"/>
      <c r="D259" s="141"/>
      <c r="E259" s="141"/>
      <c r="F259" s="141"/>
      <c r="G259" s="141"/>
      <c r="H259" s="141"/>
    </row>
    <row r="260" spans="2:10">
      <c r="B260" s="133" t="s">
        <v>243</v>
      </c>
      <c r="C260" s="134">
        <v>1</v>
      </c>
      <c r="D260" s="134" t="s">
        <v>205</v>
      </c>
      <c r="E260" s="134"/>
      <c r="F260" s="134"/>
      <c r="G260" s="135">
        <v>153.25</v>
      </c>
      <c r="H260" s="135">
        <v>13.3</v>
      </c>
      <c r="I260" s="136">
        <v>166.55</v>
      </c>
      <c r="J260" t="s">
        <v>244</v>
      </c>
    </row>
    <row r="261" spans="2:10">
      <c r="B261" s="227" t="s">
        <v>245</v>
      </c>
      <c r="C261" s="141"/>
      <c r="D261" s="141"/>
      <c r="E261" s="142"/>
      <c r="F261" s="142"/>
      <c r="G261" s="142"/>
      <c r="H261" s="142"/>
      <c r="I261" s="227"/>
    </row>
    <row r="262" spans="2:10">
      <c r="B262" s="227" t="s">
        <v>185</v>
      </c>
      <c r="C262" s="141">
        <v>1</v>
      </c>
      <c r="D262" s="141" t="s">
        <v>205</v>
      </c>
      <c r="E262" s="142"/>
      <c r="F262" s="142"/>
      <c r="G262" s="142"/>
      <c r="H262" s="142"/>
      <c r="I262" s="227"/>
    </row>
    <row r="263" spans="2:10">
      <c r="B263" s="227" t="s">
        <v>186</v>
      </c>
      <c r="C263" s="141"/>
      <c r="D263" s="141"/>
      <c r="E263" s="142"/>
      <c r="F263" s="142"/>
      <c r="G263" s="142"/>
      <c r="H263" s="142"/>
      <c r="I263" s="227"/>
    </row>
    <row r="264" spans="2:10">
      <c r="B264" s="227" t="s">
        <v>246</v>
      </c>
      <c r="C264" s="141">
        <v>0.08</v>
      </c>
      <c r="D264" s="141" t="s">
        <v>247</v>
      </c>
      <c r="E264" s="142">
        <v>923.73</v>
      </c>
      <c r="F264" s="142">
        <v>166.27</v>
      </c>
      <c r="G264" s="142">
        <v>73.900000000000006</v>
      </c>
      <c r="H264" s="142">
        <v>13.3</v>
      </c>
      <c r="I264" s="227"/>
    </row>
    <row r="265" spans="2:10">
      <c r="B265" s="227" t="s">
        <v>248</v>
      </c>
      <c r="C265" s="141"/>
      <c r="D265" s="141"/>
      <c r="E265" s="142"/>
      <c r="F265" s="142"/>
      <c r="G265" s="142"/>
      <c r="H265" s="142"/>
      <c r="I265" s="227"/>
    </row>
    <row r="266" spans="2:10">
      <c r="B266" s="227" t="s">
        <v>249</v>
      </c>
      <c r="C266" s="141">
        <v>1</v>
      </c>
      <c r="D266" s="141" t="s">
        <v>205</v>
      </c>
      <c r="E266" s="142">
        <v>54.26</v>
      </c>
      <c r="F266" s="142">
        <v>0</v>
      </c>
      <c r="G266" s="142">
        <v>54.26</v>
      </c>
      <c r="H266" s="142">
        <v>0</v>
      </c>
      <c r="I266" s="227"/>
    </row>
    <row r="267" spans="2:10">
      <c r="B267" s="227" t="s">
        <v>250</v>
      </c>
      <c r="C267" s="141">
        <v>1</v>
      </c>
      <c r="D267" s="141" t="s">
        <v>114</v>
      </c>
      <c r="E267" s="142">
        <v>25.09</v>
      </c>
      <c r="F267" s="142">
        <v>0</v>
      </c>
      <c r="G267" s="142">
        <v>25.09</v>
      </c>
      <c r="H267" s="142">
        <v>0</v>
      </c>
      <c r="I267" s="227"/>
    </row>
    <row r="268" spans="2:10">
      <c r="B268" s="227" t="s">
        <v>198</v>
      </c>
      <c r="C268" s="141"/>
      <c r="D268" s="141"/>
      <c r="E268" s="142"/>
      <c r="F268" s="142"/>
      <c r="G268" s="142">
        <v>153.25</v>
      </c>
      <c r="H268" s="142">
        <v>13.3</v>
      </c>
      <c r="I268" s="227">
        <v>166.55</v>
      </c>
    </row>
    <row r="269" spans="2:10">
      <c r="B269" s="137"/>
      <c r="C269" s="141"/>
      <c r="D269" s="141"/>
      <c r="E269" s="141"/>
      <c r="F269" s="141"/>
      <c r="G269" s="141"/>
      <c r="H269" s="141"/>
      <c r="I269" s="141"/>
    </row>
    <row r="270" spans="2:10">
      <c r="B270" s="133" t="s">
        <v>251</v>
      </c>
      <c r="C270" s="134">
        <v>1</v>
      </c>
      <c r="D270" s="134" t="s">
        <v>205</v>
      </c>
      <c r="E270" s="134"/>
      <c r="F270" s="134"/>
      <c r="G270" s="135">
        <v>278.94</v>
      </c>
      <c r="H270" s="135">
        <v>31.6</v>
      </c>
      <c r="I270" s="136">
        <v>310.54000000000002</v>
      </c>
      <c r="J270" t="s">
        <v>244</v>
      </c>
    </row>
    <row r="271" spans="2:10">
      <c r="B271" s="227" t="s">
        <v>252</v>
      </c>
      <c r="C271" s="141"/>
      <c r="D271" s="141"/>
      <c r="E271" s="142"/>
      <c r="F271" s="142"/>
      <c r="G271" s="142"/>
      <c r="H271" s="142"/>
      <c r="I271" s="227"/>
    </row>
    <row r="272" spans="2:10">
      <c r="B272" s="227" t="s">
        <v>185</v>
      </c>
      <c r="C272" s="141">
        <v>1</v>
      </c>
      <c r="D272" s="141" t="s">
        <v>205</v>
      </c>
      <c r="E272" s="142"/>
      <c r="F272" s="142"/>
      <c r="G272" s="142"/>
      <c r="H272" s="142"/>
      <c r="I272" s="227"/>
    </row>
    <row r="273" spans="2:9">
      <c r="B273" s="227" t="s">
        <v>186</v>
      </c>
      <c r="C273" s="141"/>
      <c r="D273" s="141"/>
      <c r="E273" s="142"/>
      <c r="F273" s="142"/>
      <c r="G273" s="142"/>
      <c r="H273" s="142"/>
      <c r="I273" s="227"/>
    </row>
    <row r="274" spans="2:9">
      <c r="B274" s="227" t="s">
        <v>246</v>
      </c>
      <c r="C274" s="141">
        <v>0.08</v>
      </c>
      <c r="D274" s="141" t="s">
        <v>247</v>
      </c>
      <c r="E274" s="142">
        <v>923.73</v>
      </c>
      <c r="F274" s="142">
        <v>166.27</v>
      </c>
      <c r="G274" s="142">
        <v>73.900000000000006</v>
      </c>
      <c r="H274" s="142">
        <v>13.3</v>
      </c>
      <c r="I274" s="227"/>
    </row>
    <row r="275" spans="2:9">
      <c r="B275" s="227" t="s">
        <v>253</v>
      </c>
      <c r="C275" s="141">
        <v>1</v>
      </c>
      <c r="D275" s="141" t="s">
        <v>205</v>
      </c>
      <c r="E275" s="142">
        <v>101.69</v>
      </c>
      <c r="F275" s="142">
        <v>18.3</v>
      </c>
      <c r="G275" s="142">
        <v>101.69</v>
      </c>
      <c r="H275" s="142">
        <v>18.3</v>
      </c>
      <c r="I275" s="227"/>
    </row>
    <row r="276" spans="2:9">
      <c r="B276" s="227" t="s">
        <v>248</v>
      </c>
      <c r="C276" s="141"/>
      <c r="D276" s="141"/>
      <c r="E276" s="142"/>
      <c r="F276" s="142"/>
      <c r="G276" s="142"/>
      <c r="H276" s="142"/>
      <c r="I276" s="227"/>
    </row>
    <row r="277" spans="2:9">
      <c r="B277" s="227" t="s">
        <v>249</v>
      </c>
      <c r="C277" s="141">
        <v>1</v>
      </c>
      <c r="D277" s="141" t="s">
        <v>205</v>
      </c>
      <c r="E277" s="142">
        <v>54.26</v>
      </c>
      <c r="F277" s="142">
        <v>0</v>
      </c>
      <c r="G277" s="142">
        <v>54.26</v>
      </c>
      <c r="H277" s="142">
        <v>0</v>
      </c>
      <c r="I277" s="227"/>
    </row>
    <row r="278" spans="2:9">
      <c r="B278" s="227" t="s">
        <v>250</v>
      </c>
      <c r="C278" s="141">
        <v>1</v>
      </c>
      <c r="D278" s="141" t="s">
        <v>114</v>
      </c>
      <c r="E278" s="142">
        <v>49.09</v>
      </c>
      <c r="F278" s="142">
        <v>0</v>
      </c>
      <c r="G278" s="142">
        <v>49.09</v>
      </c>
      <c r="H278" s="142">
        <v>0</v>
      </c>
      <c r="I278" s="227"/>
    </row>
    <row r="279" spans="2:9">
      <c r="B279" s="227" t="s">
        <v>198</v>
      </c>
      <c r="C279" s="141"/>
      <c r="D279" s="141"/>
      <c r="E279" s="142"/>
      <c r="F279" s="142"/>
      <c r="G279" s="142">
        <v>278.94</v>
      </c>
      <c r="H279" s="142">
        <v>31.6</v>
      </c>
      <c r="I279" s="227">
        <v>310.54000000000002</v>
      </c>
    </row>
    <row r="280" spans="2:9">
      <c r="B280" s="137"/>
      <c r="C280" s="141"/>
      <c r="D280" s="141"/>
      <c r="E280" s="141"/>
      <c r="F280" s="141"/>
      <c r="G280" s="141"/>
      <c r="H280" s="141"/>
      <c r="I280" s="141"/>
    </row>
    <row r="281" spans="2:9">
      <c r="B281" s="133" t="s">
        <v>254</v>
      </c>
      <c r="C281" s="134">
        <v>1</v>
      </c>
      <c r="D281" s="134" t="s">
        <v>205</v>
      </c>
      <c r="E281" s="134"/>
      <c r="F281" s="134"/>
      <c r="G281" s="135">
        <v>1203.99</v>
      </c>
      <c r="H281" s="135">
        <v>118.73</v>
      </c>
      <c r="I281" s="136">
        <v>1322.72</v>
      </c>
    </row>
    <row r="282" spans="2:9">
      <c r="B282" s="140" t="s">
        <v>255</v>
      </c>
      <c r="C282" s="138"/>
      <c r="D282" s="138"/>
      <c r="E282" s="138"/>
      <c r="F282" s="138"/>
      <c r="G282" s="138"/>
      <c r="H282" s="138"/>
      <c r="I282" s="139"/>
    </row>
    <row r="283" spans="2:9">
      <c r="B283" s="140" t="s">
        <v>185</v>
      </c>
      <c r="C283" s="141">
        <v>1</v>
      </c>
      <c r="D283" s="141" t="s">
        <v>205</v>
      </c>
      <c r="E283" s="138"/>
      <c r="F283" s="138"/>
      <c r="G283" s="138"/>
      <c r="H283" s="138"/>
      <c r="I283" s="139"/>
    </row>
    <row r="284" spans="2:9">
      <c r="B284" s="140" t="s">
        <v>186</v>
      </c>
      <c r="C284" s="141"/>
      <c r="D284" s="141"/>
      <c r="E284" s="138"/>
      <c r="F284" s="138"/>
      <c r="G284" s="138"/>
      <c r="H284" s="138"/>
      <c r="I284" s="139"/>
    </row>
    <row r="285" spans="2:9">
      <c r="B285" s="137" t="s">
        <v>207</v>
      </c>
      <c r="C285" s="141">
        <v>0.03</v>
      </c>
      <c r="D285" s="141" t="s">
        <v>208</v>
      </c>
      <c r="E285" s="142">
        <v>3513.48</v>
      </c>
      <c r="F285" s="142">
        <v>573.32000000000005</v>
      </c>
      <c r="G285" s="142">
        <v>121.74</v>
      </c>
      <c r="H285" s="142">
        <v>19.87</v>
      </c>
      <c r="I285" s="139"/>
    </row>
    <row r="286" spans="2:9">
      <c r="B286" s="137" t="s">
        <v>256</v>
      </c>
      <c r="C286" s="141">
        <v>1.1000000000000001</v>
      </c>
      <c r="D286" s="141" t="s">
        <v>205</v>
      </c>
      <c r="E286" s="142">
        <v>406.78</v>
      </c>
      <c r="F286" s="142">
        <v>73.22</v>
      </c>
      <c r="G286" s="142">
        <v>447.46</v>
      </c>
      <c r="H286" s="142">
        <v>80.540000000000006</v>
      </c>
      <c r="I286" s="227"/>
    </row>
    <row r="287" spans="2:9">
      <c r="B287" s="137" t="s">
        <v>210</v>
      </c>
      <c r="C287" s="141">
        <v>4.4999999999999998E-2</v>
      </c>
      <c r="D287" s="141" t="s">
        <v>211</v>
      </c>
      <c r="E287" s="142">
        <v>1016.95</v>
      </c>
      <c r="F287" s="142">
        <v>183.05</v>
      </c>
      <c r="G287" s="142">
        <v>45.76</v>
      </c>
      <c r="H287" s="142">
        <v>8.24</v>
      </c>
      <c r="I287" s="227"/>
    </row>
    <row r="288" spans="2:9">
      <c r="B288" s="137" t="s">
        <v>257</v>
      </c>
      <c r="C288" s="141">
        <v>2.5</v>
      </c>
      <c r="D288" s="141" t="s">
        <v>183</v>
      </c>
      <c r="E288" s="142">
        <v>21.19</v>
      </c>
      <c r="F288" s="142">
        <v>3.81</v>
      </c>
      <c r="G288" s="142">
        <v>52.98</v>
      </c>
      <c r="H288" s="142">
        <v>9.5299999999999994</v>
      </c>
      <c r="I288" s="227"/>
    </row>
    <row r="289" spans="2:10">
      <c r="B289" s="137" t="s">
        <v>212</v>
      </c>
      <c r="C289" s="141">
        <v>0.05</v>
      </c>
      <c r="D289" s="141" t="s">
        <v>213</v>
      </c>
      <c r="E289" s="142">
        <v>61.02</v>
      </c>
      <c r="F289" s="142">
        <v>10.98</v>
      </c>
      <c r="G289" s="142">
        <v>3.05</v>
      </c>
      <c r="H289" s="142">
        <v>0.55000000000000004</v>
      </c>
      <c r="I289" s="227"/>
    </row>
    <row r="290" spans="2:10">
      <c r="B290" s="137" t="s">
        <v>215</v>
      </c>
      <c r="C290" s="141">
        <v>1</v>
      </c>
      <c r="D290" s="141" t="s">
        <v>114</v>
      </c>
      <c r="E290" s="142">
        <v>15.84</v>
      </c>
      <c r="F290" s="142">
        <v>0</v>
      </c>
      <c r="G290" s="142">
        <v>15.84</v>
      </c>
      <c r="H290" s="142">
        <v>0</v>
      </c>
      <c r="I290" s="227"/>
    </row>
    <row r="291" spans="2:10">
      <c r="B291" s="140" t="s">
        <v>167</v>
      </c>
      <c r="C291" s="141"/>
      <c r="D291" s="141"/>
      <c r="E291" s="138"/>
      <c r="F291" s="138"/>
      <c r="G291" s="138"/>
      <c r="H291" s="138"/>
      <c r="I291" s="139"/>
    </row>
    <row r="292" spans="2:10">
      <c r="B292" s="137" t="s">
        <v>258</v>
      </c>
      <c r="C292" s="141">
        <v>1</v>
      </c>
      <c r="D292" s="141" t="s">
        <v>205</v>
      </c>
      <c r="E292" s="142">
        <v>517.16</v>
      </c>
      <c r="F292" s="142">
        <v>0</v>
      </c>
      <c r="G292" s="142">
        <v>517.16</v>
      </c>
      <c r="H292" s="142">
        <v>0</v>
      </c>
      <c r="I292" s="227"/>
    </row>
    <row r="293" spans="2:10">
      <c r="B293" s="137" t="s">
        <v>198</v>
      </c>
      <c r="C293" s="141"/>
      <c r="D293" s="141"/>
      <c r="E293" s="141"/>
      <c r="F293" s="141"/>
      <c r="G293" s="142">
        <v>1203.99</v>
      </c>
      <c r="H293" s="142">
        <v>118.73</v>
      </c>
      <c r="I293" s="142">
        <v>1322.72</v>
      </c>
    </row>
    <row r="294" spans="2:10">
      <c r="B294" s="145" t="s">
        <v>259</v>
      </c>
      <c r="C294" s="195">
        <v>1</v>
      </c>
      <c r="D294" s="146" t="s">
        <v>205</v>
      </c>
      <c r="E294" s="146">
        <v>435.51</v>
      </c>
      <c r="F294" s="147">
        <v>0</v>
      </c>
      <c r="G294">
        <v>435.51</v>
      </c>
      <c r="H294">
        <v>0</v>
      </c>
    </row>
    <row r="295" spans="2:10">
      <c r="B295" s="145" t="s">
        <v>198</v>
      </c>
      <c r="C295" s="195"/>
      <c r="D295" s="146"/>
      <c r="E295" s="146"/>
      <c r="F295" s="147"/>
      <c r="G295">
        <v>1822.42</v>
      </c>
      <c r="H295">
        <v>242.07</v>
      </c>
      <c r="I295">
        <v>2064.4899999999998</v>
      </c>
    </row>
    <row r="296" spans="2:10">
      <c r="B296" s="145"/>
      <c r="C296" s="195"/>
      <c r="D296" s="146"/>
      <c r="E296" s="146"/>
      <c r="F296" s="147"/>
    </row>
    <row r="297" spans="2:10">
      <c r="B297" s="145"/>
      <c r="C297" s="195"/>
      <c r="D297" s="146"/>
      <c r="E297" s="146"/>
      <c r="F297" s="147"/>
    </row>
    <row r="298" spans="2:10">
      <c r="B298" s="196" t="s">
        <v>260</v>
      </c>
      <c r="C298" s="134">
        <v>1</v>
      </c>
      <c r="D298" s="134" t="s">
        <v>218</v>
      </c>
      <c r="E298" s="134"/>
      <c r="F298" s="134"/>
      <c r="G298" s="135">
        <v>207.8</v>
      </c>
      <c r="H298" s="135">
        <v>18.309999999999999</v>
      </c>
      <c r="I298" s="136">
        <v>226.11</v>
      </c>
      <c r="J298" s="197"/>
    </row>
    <row r="299" spans="2:10">
      <c r="B299" s="140" t="s">
        <v>261</v>
      </c>
      <c r="C299" s="138"/>
      <c r="D299" s="138"/>
      <c r="E299" s="138"/>
      <c r="F299" s="138"/>
      <c r="G299" s="138"/>
      <c r="H299" s="138"/>
      <c r="I299" s="139"/>
      <c r="J299" s="138"/>
    </row>
    <row r="300" spans="2:10">
      <c r="B300" s="140" t="s">
        <v>185</v>
      </c>
      <c r="C300" s="141">
        <v>1</v>
      </c>
      <c r="D300" s="141" t="s">
        <v>218</v>
      </c>
      <c r="E300" s="138"/>
      <c r="F300" s="138"/>
      <c r="G300" s="138"/>
      <c r="H300" s="138"/>
      <c r="I300" s="139"/>
      <c r="J300" s="138"/>
    </row>
    <row r="301" spans="2:10">
      <c r="B301" s="140" t="s">
        <v>186</v>
      </c>
      <c r="C301" s="141"/>
      <c r="D301" s="141"/>
      <c r="E301" s="138"/>
      <c r="F301" s="138"/>
      <c r="G301" s="138"/>
      <c r="H301" s="138"/>
      <c r="I301" s="139"/>
      <c r="J301" s="138"/>
    </row>
    <row r="302" spans="2:10">
      <c r="B302" s="137" t="s">
        <v>207</v>
      </c>
      <c r="C302" s="141">
        <v>2.3999999999999998E-3</v>
      </c>
      <c r="D302" s="141" t="s">
        <v>208</v>
      </c>
      <c r="E302" s="142">
        <v>3513.48</v>
      </c>
      <c r="F302" s="142">
        <v>573.32000000000005</v>
      </c>
      <c r="G302" s="142">
        <v>8.43</v>
      </c>
      <c r="H302" s="142">
        <v>1.38</v>
      </c>
      <c r="I302" s="139"/>
      <c r="J302" s="138"/>
    </row>
    <row r="303" spans="2:10">
      <c r="B303" s="137" t="s">
        <v>256</v>
      </c>
      <c r="C303" s="141">
        <v>0.05</v>
      </c>
      <c r="D303" s="141" t="s">
        <v>205</v>
      </c>
      <c r="E303" s="142">
        <v>406.78</v>
      </c>
      <c r="F303" s="142">
        <v>73.22</v>
      </c>
      <c r="G303" s="142">
        <v>20.34</v>
      </c>
      <c r="H303" s="142">
        <v>3.66</v>
      </c>
      <c r="I303" s="227"/>
      <c r="J303" s="141"/>
    </row>
    <row r="304" spans="2:10">
      <c r="B304" s="137" t="s">
        <v>210</v>
      </c>
      <c r="C304" s="141">
        <v>3.0000000000000001E-3</v>
      </c>
      <c r="D304" s="141" t="s">
        <v>211</v>
      </c>
      <c r="E304" s="142">
        <v>1016.95</v>
      </c>
      <c r="F304" s="142">
        <v>183.05</v>
      </c>
      <c r="G304" s="142">
        <v>3.05</v>
      </c>
      <c r="H304" s="142">
        <v>0.55000000000000004</v>
      </c>
      <c r="I304" s="227"/>
      <c r="J304" s="141"/>
    </row>
    <row r="305" spans="2:10">
      <c r="B305" s="137" t="s">
        <v>257</v>
      </c>
      <c r="C305" s="141">
        <v>3.33</v>
      </c>
      <c r="D305" s="141" t="s">
        <v>183</v>
      </c>
      <c r="E305" s="142">
        <v>21.19</v>
      </c>
      <c r="F305" s="142">
        <v>3.81</v>
      </c>
      <c r="G305" s="142">
        <v>70.56</v>
      </c>
      <c r="H305" s="142">
        <v>12.69</v>
      </c>
      <c r="I305" s="227"/>
      <c r="J305" s="141"/>
    </row>
    <row r="306" spans="2:10">
      <c r="B306" s="137" t="s">
        <v>212</v>
      </c>
      <c r="C306" s="141">
        <v>3.0000000000000001E-3</v>
      </c>
      <c r="D306" s="141" t="s">
        <v>213</v>
      </c>
      <c r="E306" s="142">
        <v>61.02</v>
      </c>
      <c r="F306" s="142">
        <v>10.98</v>
      </c>
      <c r="G306" s="142">
        <v>0.18</v>
      </c>
      <c r="H306" s="142">
        <v>0.03</v>
      </c>
      <c r="I306" s="227"/>
      <c r="J306" s="141"/>
    </row>
    <row r="307" spans="2:10">
      <c r="B307" s="137" t="s">
        <v>215</v>
      </c>
      <c r="C307" s="141">
        <v>1</v>
      </c>
      <c r="D307" s="141" t="s">
        <v>114</v>
      </c>
      <c r="E307" s="142">
        <v>0.72</v>
      </c>
      <c r="F307" s="142">
        <v>0</v>
      </c>
      <c r="G307" s="142">
        <v>0.72</v>
      </c>
      <c r="H307" s="142">
        <v>0</v>
      </c>
      <c r="I307" s="227"/>
      <c r="J307" s="141"/>
    </row>
    <row r="308" spans="2:10">
      <c r="B308" s="140" t="s">
        <v>167</v>
      </c>
      <c r="C308" s="141"/>
      <c r="D308" s="141"/>
      <c r="E308" s="138"/>
      <c r="F308" s="138"/>
      <c r="G308" s="138"/>
      <c r="H308" s="138"/>
      <c r="I308" s="139"/>
      <c r="J308" s="138"/>
    </row>
    <row r="309" spans="2:10">
      <c r="B309" s="137" t="s">
        <v>220</v>
      </c>
      <c r="C309" s="141">
        <v>1</v>
      </c>
      <c r="D309" s="141" t="s">
        <v>218</v>
      </c>
      <c r="E309" s="142">
        <v>104.52</v>
      </c>
      <c r="F309" s="142">
        <v>0</v>
      </c>
      <c r="G309" s="142">
        <v>104.52</v>
      </c>
      <c r="H309" s="142">
        <v>0</v>
      </c>
      <c r="I309" s="227"/>
      <c r="J309" s="141"/>
    </row>
    <row r="311" spans="2:10">
      <c r="B311" s="84" t="s">
        <v>262</v>
      </c>
      <c r="C311" s="84"/>
      <c r="D311" s="85"/>
      <c r="E311" s="86"/>
      <c r="F311" s="87"/>
    </row>
    <row r="312" spans="2:10">
      <c r="B312" s="90" t="s">
        <v>263</v>
      </c>
      <c r="C312" s="91" t="s">
        <v>264</v>
      </c>
      <c r="D312" s="91">
        <v>0.68</v>
      </c>
      <c r="E312" s="91">
        <v>374.99</v>
      </c>
      <c r="F312" s="91">
        <f t="shared" ref="F312:F323" si="4">ROUND(E312*D312,2)</f>
        <v>254.99</v>
      </c>
    </row>
    <row r="313" spans="2:10">
      <c r="B313" s="90" t="s">
        <v>265</v>
      </c>
      <c r="C313" s="91" t="s">
        <v>266</v>
      </c>
      <c r="D313" s="91">
        <v>0.34</v>
      </c>
      <c r="E313" s="91">
        <v>90</v>
      </c>
      <c r="F313" s="91">
        <f t="shared" si="4"/>
        <v>30.6</v>
      </c>
    </row>
    <row r="314" spans="2:10">
      <c r="B314" s="90" t="s">
        <v>267</v>
      </c>
      <c r="C314" s="91" t="s">
        <v>266</v>
      </c>
      <c r="D314" s="91">
        <v>0.68</v>
      </c>
      <c r="E314" s="91">
        <v>190</v>
      </c>
      <c r="F314" s="91">
        <f t="shared" si="4"/>
        <v>129.19999999999999</v>
      </c>
    </row>
    <row r="315" spans="2:10">
      <c r="B315" s="90" t="s">
        <v>268</v>
      </c>
      <c r="C315" s="91" t="s">
        <v>269</v>
      </c>
      <c r="D315" s="91">
        <v>0.14000000000000001</v>
      </c>
      <c r="E315" s="91">
        <v>125.62</v>
      </c>
      <c r="F315" s="91">
        <f t="shared" si="4"/>
        <v>17.59</v>
      </c>
    </row>
    <row r="316" spans="2:10">
      <c r="B316" s="90" t="s">
        <v>270</v>
      </c>
      <c r="C316" s="91" t="s">
        <v>269</v>
      </c>
      <c r="D316" s="91">
        <v>0.12</v>
      </c>
      <c r="E316" s="91">
        <v>167.25</v>
      </c>
      <c r="F316" s="91">
        <f t="shared" si="4"/>
        <v>20.07</v>
      </c>
    </row>
    <row r="317" spans="2:10">
      <c r="B317" s="90" t="s">
        <v>271</v>
      </c>
      <c r="C317" s="91" t="s">
        <v>266</v>
      </c>
      <c r="D317" s="91">
        <v>1.02</v>
      </c>
      <c r="E317" s="91">
        <v>9.36</v>
      </c>
      <c r="F317" s="91">
        <f t="shared" si="4"/>
        <v>9.5500000000000007</v>
      </c>
    </row>
    <row r="318" spans="2:10">
      <c r="B318" s="90" t="s">
        <v>272</v>
      </c>
      <c r="C318" s="91" t="s">
        <v>266</v>
      </c>
      <c r="D318" s="91">
        <v>1.02</v>
      </c>
      <c r="E318" s="91">
        <v>2.96</v>
      </c>
      <c r="F318" s="91">
        <f t="shared" si="4"/>
        <v>3.02</v>
      </c>
    </row>
    <row r="319" spans="2:10">
      <c r="B319" s="90" t="s">
        <v>273</v>
      </c>
      <c r="C319" s="91" t="s">
        <v>274</v>
      </c>
      <c r="D319" s="91">
        <v>0.22</v>
      </c>
      <c r="E319" s="91">
        <v>932.5</v>
      </c>
      <c r="F319" s="91">
        <f t="shared" si="4"/>
        <v>205.15</v>
      </c>
    </row>
    <row r="320" spans="2:10">
      <c r="B320" s="90" t="s">
        <v>275</v>
      </c>
      <c r="C320" s="91" t="s">
        <v>140</v>
      </c>
      <c r="D320" s="91">
        <v>0.06</v>
      </c>
      <c r="E320" s="91">
        <v>190</v>
      </c>
      <c r="F320" s="91">
        <f t="shared" si="4"/>
        <v>11.4</v>
      </c>
    </row>
    <row r="321" spans="2:7">
      <c r="B321" s="90" t="s">
        <v>276</v>
      </c>
      <c r="C321" s="91" t="s">
        <v>266</v>
      </c>
      <c r="D321" s="91">
        <v>0.34</v>
      </c>
      <c r="E321" s="91">
        <v>75</v>
      </c>
      <c r="F321" s="91">
        <f t="shared" si="4"/>
        <v>25.5</v>
      </c>
    </row>
    <row r="322" spans="2:7">
      <c r="B322" s="90" t="s">
        <v>277</v>
      </c>
      <c r="C322" s="91" t="s">
        <v>266</v>
      </c>
      <c r="D322" s="91">
        <v>0.2</v>
      </c>
      <c r="E322" s="91">
        <v>89.65</v>
      </c>
      <c r="F322" s="91">
        <f t="shared" si="4"/>
        <v>17.93</v>
      </c>
    </row>
    <row r="323" spans="2:7" ht="15.75" thickBot="1">
      <c r="B323" s="90" t="s">
        <v>248</v>
      </c>
      <c r="C323" s="91" t="s">
        <v>278</v>
      </c>
      <c r="D323" s="91">
        <v>1</v>
      </c>
      <c r="E323" s="91">
        <v>475</v>
      </c>
      <c r="F323" s="91">
        <f t="shared" si="4"/>
        <v>475</v>
      </c>
    </row>
    <row r="324" spans="2:7" ht="15.75" thickBot="1">
      <c r="B324" s="90"/>
      <c r="C324" s="144"/>
      <c r="D324" s="92"/>
      <c r="E324" s="95" t="s">
        <v>279</v>
      </c>
      <c r="F324" s="96">
        <f>SUM(F312:F323)</f>
        <v>1200</v>
      </c>
      <c r="G324" s="232" t="s">
        <v>244</v>
      </c>
    </row>
    <row r="325" spans="2:7">
      <c r="B325" s="90"/>
      <c r="C325" s="144"/>
      <c r="D325" s="92"/>
      <c r="E325" s="232"/>
      <c r="F325" s="232"/>
      <c r="G325" s="232"/>
    </row>
    <row r="326" spans="2:7">
      <c r="B326" s="84" t="s">
        <v>262</v>
      </c>
      <c r="C326" s="84"/>
      <c r="D326" s="85"/>
      <c r="E326" s="86"/>
      <c r="F326" s="87"/>
    </row>
    <row r="327" spans="2:7">
      <c r="B327" s="90" t="s">
        <v>263</v>
      </c>
      <c r="C327" s="91" t="s">
        <v>264</v>
      </c>
      <c r="D327" s="91">
        <v>0.68</v>
      </c>
      <c r="E327" s="91">
        <v>374.99</v>
      </c>
      <c r="F327" s="91">
        <f t="shared" ref="F327:F339" si="5">ROUND(E327*D327,2)</f>
        <v>254.99</v>
      </c>
    </row>
    <row r="328" spans="2:7">
      <c r="B328" s="90" t="s">
        <v>265</v>
      </c>
      <c r="C328" s="91" t="s">
        <v>266</v>
      </c>
      <c r="D328" s="91">
        <v>0.34</v>
      </c>
      <c r="E328" s="91">
        <v>90</v>
      </c>
      <c r="F328" s="91">
        <f t="shared" si="5"/>
        <v>30.6</v>
      </c>
    </row>
    <row r="329" spans="2:7">
      <c r="B329" s="90" t="s">
        <v>267</v>
      </c>
      <c r="C329" s="91" t="s">
        <v>266</v>
      </c>
      <c r="D329" s="91">
        <v>0.68</v>
      </c>
      <c r="E329" s="91">
        <v>190</v>
      </c>
      <c r="F329" s="91">
        <f t="shared" si="5"/>
        <v>129.19999999999999</v>
      </c>
    </row>
    <row r="330" spans="2:7">
      <c r="B330" s="90" t="s">
        <v>268</v>
      </c>
      <c r="C330" s="91" t="s">
        <v>269</v>
      </c>
      <c r="D330" s="91">
        <v>0.14000000000000001</v>
      </c>
      <c r="E330" s="91">
        <v>125.62</v>
      </c>
      <c r="F330" s="91">
        <f t="shared" si="5"/>
        <v>17.59</v>
      </c>
    </row>
    <row r="331" spans="2:7">
      <c r="B331" s="90" t="s">
        <v>270</v>
      </c>
      <c r="C331" s="91" t="s">
        <v>269</v>
      </c>
      <c r="D331" s="91">
        <v>0.12</v>
      </c>
      <c r="E331" s="91">
        <v>167.25</v>
      </c>
      <c r="F331" s="91">
        <f t="shared" si="5"/>
        <v>20.07</v>
      </c>
    </row>
    <row r="332" spans="2:7">
      <c r="B332" s="90" t="s">
        <v>271</v>
      </c>
      <c r="C332" s="91" t="s">
        <v>266</v>
      </c>
      <c r="D332" s="91">
        <v>1.02</v>
      </c>
      <c r="E332" s="91">
        <v>9.36</v>
      </c>
      <c r="F332" s="91">
        <f t="shared" si="5"/>
        <v>9.5500000000000007</v>
      </c>
    </row>
    <row r="333" spans="2:7">
      <c r="B333" s="90" t="s">
        <v>272</v>
      </c>
      <c r="C333" s="91" t="s">
        <v>266</v>
      </c>
      <c r="D333" s="91">
        <v>1.02</v>
      </c>
      <c r="E333" s="91">
        <v>2.96</v>
      </c>
      <c r="F333" s="91">
        <f t="shared" si="5"/>
        <v>3.02</v>
      </c>
    </row>
    <row r="334" spans="2:7">
      <c r="B334" s="90" t="s">
        <v>273</v>
      </c>
      <c r="C334" s="91" t="s">
        <v>274</v>
      </c>
      <c r="D334" s="91">
        <v>0.22</v>
      </c>
      <c r="E334" s="91">
        <v>932.5</v>
      </c>
      <c r="F334" s="91">
        <f t="shared" si="5"/>
        <v>205.15</v>
      </c>
    </row>
    <row r="335" spans="2:7">
      <c r="B335" s="90" t="s">
        <v>275</v>
      </c>
      <c r="C335" s="91" t="s">
        <v>140</v>
      </c>
      <c r="D335" s="91">
        <v>0.06</v>
      </c>
      <c r="E335" s="91">
        <v>190</v>
      </c>
      <c r="F335" s="91">
        <f t="shared" si="5"/>
        <v>11.4</v>
      </c>
    </row>
    <row r="336" spans="2:7">
      <c r="B336" s="90" t="s">
        <v>276</v>
      </c>
      <c r="C336" s="91" t="s">
        <v>266</v>
      </c>
      <c r="D336" s="91">
        <v>0.34</v>
      </c>
      <c r="E336" s="91">
        <v>75</v>
      </c>
      <c r="F336" s="91">
        <f t="shared" si="5"/>
        <v>25.5</v>
      </c>
    </row>
    <row r="337" spans="2:7">
      <c r="B337" s="90" t="s">
        <v>280</v>
      </c>
      <c r="C337" s="91" t="s">
        <v>27</v>
      </c>
      <c r="D337" s="91">
        <v>0.68</v>
      </c>
      <c r="E337" s="91">
        <v>220.59</v>
      </c>
      <c r="F337" s="91">
        <f t="shared" si="5"/>
        <v>150</v>
      </c>
    </row>
    <row r="338" spans="2:7">
      <c r="B338" s="90" t="s">
        <v>277</v>
      </c>
      <c r="C338" s="91" t="s">
        <v>266</v>
      </c>
      <c r="D338" s="91">
        <v>0.2</v>
      </c>
      <c r="E338" s="91">
        <v>89.65</v>
      </c>
      <c r="F338" s="91">
        <f t="shared" si="5"/>
        <v>17.93</v>
      </c>
    </row>
    <row r="339" spans="2:7" ht="15.75" thickBot="1">
      <c r="B339" s="90" t="s">
        <v>248</v>
      </c>
      <c r="C339" s="91" t="s">
        <v>278</v>
      </c>
      <c r="D339" s="91">
        <v>1</v>
      </c>
      <c r="E339" s="91">
        <v>475</v>
      </c>
      <c r="F339" s="91">
        <f t="shared" si="5"/>
        <v>475</v>
      </c>
    </row>
    <row r="340" spans="2:7" ht="15.75" thickBot="1">
      <c r="B340" s="90"/>
      <c r="C340" s="144"/>
      <c r="D340" s="92"/>
      <c r="E340" s="95" t="s">
        <v>279</v>
      </c>
      <c r="F340" s="96">
        <f>SUM(F327:F339)</f>
        <v>1350</v>
      </c>
      <c r="G340" s="232" t="s">
        <v>244</v>
      </c>
    </row>
    <row r="342" spans="2:7">
      <c r="B342" s="233" t="s">
        <v>281</v>
      </c>
      <c r="C342" s="234"/>
      <c r="D342" s="279"/>
      <c r="E342" s="280"/>
      <c r="F342" s="280"/>
    </row>
    <row r="343" spans="2:7">
      <c r="B343" s="145" t="s">
        <v>282</v>
      </c>
      <c r="C343" s="146" t="s">
        <v>264</v>
      </c>
      <c r="D343" s="146">
        <v>1.25</v>
      </c>
      <c r="E343" s="146">
        <v>320</v>
      </c>
      <c r="F343" s="147">
        <f t="shared" ref="F343:F352" si="6">ROUND(E343*D343,2)</f>
        <v>400</v>
      </c>
    </row>
    <row r="344" spans="2:7">
      <c r="B344" s="145" t="s">
        <v>283</v>
      </c>
      <c r="C344" s="146" t="s">
        <v>266</v>
      </c>
      <c r="D344" s="146">
        <v>1.67</v>
      </c>
      <c r="E344" s="146">
        <v>38</v>
      </c>
      <c r="F344" s="147">
        <f t="shared" si="6"/>
        <v>63.46</v>
      </c>
    </row>
    <row r="345" spans="2:7">
      <c r="B345" s="145" t="s">
        <v>284</v>
      </c>
      <c r="C345" s="146" t="s">
        <v>266</v>
      </c>
      <c r="D345" s="146">
        <v>1.67</v>
      </c>
      <c r="E345" s="146">
        <v>20.399999999999999</v>
      </c>
      <c r="F345" s="147">
        <f t="shared" si="6"/>
        <v>34.07</v>
      </c>
    </row>
    <row r="346" spans="2:7">
      <c r="B346" s="145" t="s">
        <v>285</v>
      </c>
      <c r="C346" s="146" t="s">
        <v>269</v>
      </c>
      <c r="D346" s="146">
        <v>0.22</v>
      </c>
      <c r="E346" s="146">
        <v>114</v>
      </c>
      <c r="F346" s="147">
        <f t="shared" si="6"/>
        <v>25.08</v>
      </c>
    </row>
    <row r="347" spans="2:7">
      <c r="B347" s="145" t="s">
        <v>286</v>
      </c>
      <c r="C347" s="146" t="s">
        <v>269</v>
      </c>
      <c r="D347" s="146">
        <v>0.4</v>
      </c>
      <c r="E347" s="146">
        <v>115.28</v>
      </c>
      <c r="F347" s="147">
        <f t="shared" si="6"/>
        <v>46.11</v>
      </c>
    </row>
    <row r="348" spans="2:7">
      <c r="B348" s="145" t="s">
        <v>287</v>
      </c>
      <c r="C348" s="146" t="s">
        <v>266</v>
      </c>
      <c r="D348" s="146">
        <v>2</v>
      </c>
      <c r="E348" s="146">
        <v>8.89</v>
      </c>
      <c r="F348" s="147">
        <f t="shared" si="6"/>
        <v>17.78</v>
      </c>
    </row>
    <row r="349" spans="2:7">
      <c r="B349" s="145" t="s">
        <v>288</v>
      </c>
      <c r="C349" s="146" t="s">
        <v>266</v>
      </c>
      <c r="D349" s="146">
        <v>2</v>
      </c>
      <c r="E349" s="146">
        <v>2.96</v>
      </c>
      <c r="F349" s="147">
        <f t="shared" si="6"/>
        <v>5.92</v>
      </c>
    </row>
    <row r="350" spans="2:7">
      <c r="B350" s="145" t="s">
        <v>289</v>
      </c>
      <c r="C350" s="146" t="s">
        <v>274</v>
      </c>
      <c r="D350" s="146">
        <v>0.04</v>
      </c>
      <c r="E350" s="146">
        <v>100</v>
      </c>
      <c r="F350" s="147">
        <f t="shared" si="6"/>
        <v>4</v>
      </c>
    </row>
    <row r="351" spans="2:7">
      <c r="B351" s="145" t="s">
        <v>290</v>
      </c>
      <c r="C351" s="146" t="s">
        <v>291</v>
      </c>
      <c r="D351" s="146">
        <v>0.08</v>
      </c>
      <c r="E351" s="146">
        <v>44.7</v>
      </c>
      <c r="F351" s="147">
        <f t="shared" si="6"/>
        <v>3.58</v>
      </c>
    </row>
    <row r="352" spans="2:7" ht="15.75" thickBot="1">
      <c r="B352" s="145" t="s">
        <v>248</v>
      </c>
      <c r="C352" s="146" t="s">
        <v>278</v>
      </c>
      <c r="D352" s="146">
        <v>1</v>
      </c>
      <c r="E352" s="146">
        <v>350</v>
      </c>
      <c r="F352" s="147">
        <f t="shared" si="6"/>
        <v>350</v>
      </c>
    </row>
    <row r="353" spans="2:9" ht="15.75" thickBot="1">
      <c r="B353" s="145"/>
      <c r="C353" s="145"/>
      <c r="D353" s="145"/>
      <c r="E353" s="148" t="s">
        <v>172</v>
      </c>
      <c r="F353" s="96">
        <f>SUM(F343:F352)</f>
        <v>950</v>
      </c>
      <c r="G353" s="232" t="s">
        <v>244</v>
      </c>
    </row>
    <row r="355" spans="2:9" ht="28.5" customHeight="1">
      <c r="B355" s="133" t="s">
        <v>292</v>
      </c>
      <c r="C355" s="134">
        <v>1</v>
      </c>
      <c r="D355" s="134" t="s">
        <v>208</v>
      </c>
      <c r="E355" s="134"/>
      <c r="F355" s="134"/>
      <c r="G355" s="135">
        <v>6600.17</v>
      </c>
      <c r="H355" s="135">
        <v>765.81</v>
      </c>
      <c r="I355" s="136">
        <v>7365.98</v>
      </c>
    </row>
    <row r="356" spans="2:9">
      <c r="B356" s="149"/>
      <c r="C356" s="150">
        <v>1</v>
      </c>
      <c r="D356" s="134" t="s">
        <v>205</v>
      </c>
      <c r="E356" s="134"/>
      <c r="F356" s="134"/>
      <c r="G356" s="135">
        <v>660.02</v>
      </c>
      <c r="H356" s="135">
        <v>76.58</v>
      </c>
      <c r="I356" s="136">
        <v>736.6</v>
      </c>
    </row>
    <row r="357" spans="2:9">
      <c r="B357" s="140" t="s">
        <v>293</v>
      </c>
      <c r="C357" s="141"/>
      <c r="D357" s="141"/>
      <c r="E357" s="138"/>
      <c r="F357" s="138"/>
      <c r="G357" s="138"/>
      <c r="H357" s="138"/>
      <c r="I357" s="139"/>
    </row>
    <row r="358" spans="2:9">
      <c r="B358" s="140" t="s">
        <v>185</v>
      </c>
      <c r="C358" s="141">
        <v>1</v>
      </c>
      <c r="D358" s="141" t="s">
        <v>208</v>
      </c>
      <c r="E358" s="138"/>
      <c r="F358" s="138"/>
      <c r="G358" s="138"/>
      <c r="H358" s="138"/>
      <c r="I358" s="139"/>
    </row>
    <row r="359" spans="2:9">
      <c r="B359" s="140" t="s">
        <v>186</v>
      </c>
      <c r="C359" s="141"/>
      <c r="D359" s="141"/>
      <c r="E359" s="138"/>
      <c r="F359" s="138"/>
      <c r="G359" s="138"/>
      <c r="H359" s="138"/>
      <c r="I359" s="139"/>
    </row>
    <row r="360" spans="2:9">
      <c r="B360" s="140" t="s">
        <v>294</v>
      </c>
      <c r="C360" s="141">
        <v>1.1000000000000001</v>
      </c>
      <c r="D360" s="141" t="s">
        <v>208</v>
      </c>
      <c r="E360" s="138">
        <v>4334.7</v>
      </c>
      <c r="F360" s="138">
        <v>696.19</v>
      </c>
      <c r="G360" s="138">
        <v>4768.17</v>
      </c>
      <c r="H360" s="138">
        <v>765.81</v>
      </c>
      <c r="I360" s="139"/>
    </row>
    <row r="361" spans="2:9">
      <c r="B361" s="140" t="s">
        <v>248</v>
      </c>
      <c r="C361" s="141"/>
      <c r="D361" s="141"/>
      <c r="E361" s="138"/>
      <c r="F361" s="138"/>
      <c r="G361" s="138"/>
      <c r="H361" s="138"/>
      <c r="I361" s="139"/>
    </row>
    <row r="362" spans="2:9">
      <c r="B362" s="140" t="s">
        <v>295</v>
      </c>
      <c r="C362" s="141">
        <v>0.1</v>
      </c>
      <c r="D362" s="141" t="s">
        <v>296</v>
      </c>
      <c r="E362" s="138">
        <v>847</v>
      </c>
      <c r="F362" s="138">
        <v>0</v>
      </c>
      <c r="G362" s="138">
        <v>84.7</v>
      </c>
      <c r="H362" s="138">
        <v>0</v>
      </c>
      <c r="I362" s="139"/>
    </row>
    <row r="363" spans="2:9">
      <c r="B363" s="140" t="s">
        <v>297</v>
      </c>
      <c r="C363" s="141">
        <v>10</v>
      </c>
      <c r="D363" s="141" t="s">
        <v>205</v>
      </c>
      <c r="E363" s="138">
        <v>174.73</v>
      </c>
      <c r="F363" s="138">
        <v>0</v>
      </c>
      <c r="G363" s="138">
        <v>1747.3</v>
      </c>
      <c r="H363" s="138">
        <v>0</v>
      </c>
      <c r="I363" s="139"/>
    </row>
    <row r="364" spans="2:9">
      <c r="B364" s="140" t="s">
        <v>198</v>
      </c>
      <c r="C364" s="141"/>
      <c r="D364" s="141"/>
      <c r="E364" s="138"/>
      <c r="F364" s="138"/>
      <c r="G364" s="138">
        <v>6600.17</v>
      </c>
      <c r="H364" s="138">
        <v>765.81</v>
      </c>
      <c r="I364" s="139">
        <v>7365.98</v>
      </c>
    </row>
    <row r="365" spans="2:9">
      <c r="B365" s="137"/>
      <c r="C365" s="141"/>
      <c r="D365" s="141"/>
      <c r="E365" s="141"/>
      <c r="F365" s="141"/>
      <c r="G365" s="141"/>
      <c r="H365" s="141"/>
      <c r="I365" s="141"/>
    </row>
    <row r="366" spans="2:9">
      <c r="B366" s="133" t="s">
        <v>298</v>
      </c>
      <c r="C366" s="134">
        <v>1</v>
      </c>
      <c r="D366" s="134" t="s">
        <v>208</v>
      </c>
      <c r="E366" s="134"/>
      <c r="F366" s="134"/>
      <c r="G366" s="135">
        <v>4334.7</v>
      </c>
      <c r="H366" s="135">
        <v>696.19</v>
      </c>
      <c r="I366" s="136">
        <v>5030.8900000000003</v>
      </c>
    </row>
    <row r="367" spans="2:9">
      <c r="B367" s="140" t="s">
        <v>299</v>
      </c>
      <c r="C367" s="141"/>
      <c r="D367" s="141"/>
      <c r="E367" s="138"/>
      <c r="F367" s="138"/>
      <c r="G367" s="138"/>
      <c r="H367" s="138"/>
      <c r="I367" s="139"/>
    </row>
    <row r="368" spans="2:9">
      <c r="B368" s="140" t="s">
        <v>185</v>
      </c>
      <c r="C368" s="141">
        <v>1</v>
      </c>
      <c r="D368" s="141" t="s">
        <v>208</v>
      </c>
      <c r="E368" s="138"/>
      <c r="F368" s="138"/>
      <c r="G368" s="138"/>
      <c r="H368" s="138"/>
      <c r="I368" s="139"/>
    </row>
    <row r="369" spans="2:9">
      <c r="B369" s="140" t="s">
        <v>186</v>
      </c>
      <c r="C369" s="141"/>
      <c r="D369" s="141"/>
      <c r="E369" s="138"/>
      <c r="F369" s="138"/>
      <c r="G369" s="138"/>
      <c r="H369" s="138"/>
      <c r="I369" s="139"/>
    </row>
    <row r="370" spans="2:9">
      <c r="B370" s="140" t="s">
        <v>300</v>
      </c>
      <c r="C370" s="141">
        <v>8</v>
      </c>
      <c r="D370" s="141" t="s">
        <v>211</v>
      </c>
      <c r="E370" s="138">
        <v>286.44</v>
      </c>
      <c r="F370" s="138">
        <v>51.56</v>
      </c>
      <c r="G370" s="138">
        <v>2291.52</v>
      </c>
      <c r="H370" s="138">
        <v>412.48</v>
      </c>
      <c r="I370" s="139"/>
    </row>
    <row r="371" spans="2:9">
      <c r="B371" s="140" t="s">
        <v>301</v>
      </c>
      <c r="C371" s="141">
        <v>0.45</v>
      </c>
      <c r="D371" s="141" t="s">
        <v>302</v>
      </c>
      <c r="E371" s="138">
        <v>1118.6400000000001</v>
      </c>
      <c r="F371" s="138">
        <v>201.36</v>
      </c>
      <c r="G371" s="138">
        <v>503.39</v>
      </c>
      <c r="H371" s="138">
        <v>90.61</v>
      </c>
      <c r="I371" s="139"/>
    </row>
    <row r="372" spans="2:9">
      <c r="B372" s="140" t="s">
        <v>303</v>
      </c>
      <c r="C372" s="141">
        <v>0.9</v>
      </c>
      <c r="D372" s="141" t="s">
        <v>302</v>
      </c>
      <c r="E372" s="138">
        <v>847.46</v>
      </c>
      <c r="F372" s="138">
        <v>152.54</v>
      </c>
      <c r="G372" s="138">
        <v>762.71</v>
      </c>
      <c r="H372" s="138">
        <v>137.29</v>
      </c>
      <c r="I372" s="139"/>
    </row>
    <row r="373" spans="2:9">
      <c r="B373" s="140" t="s">
        <v>304</v>
      </c>
      <c r="C373" s="141">
        <v>60</v>
      </c>
      <c r="D373" s="141" t="s">
        <v>247</v>
      </c>
      <c r="E373" s="138">
        <v>1.25</v>
      </c>
      <c r="F373" s="138">
        <v>0.23</v>
      </c>
      <c r="G373" s="138">
        <v>75</v>
      </c>
      <c r="H373" s="138">
        <v>13.8</v>
      </c>
      <c r="I373" s="139"/>
    </row>
    <row r="374" spans="2:9">
      <c r="B374" s="140" t="s">
        <v>305</v>
      </c>
      <c r="C374" s="141">
        <v>1</v>
      </c>
      <c r="D374" s="141" t="s">
        <v>208</v>
      </c>
      <c r="E374" s="138">
        <v>702.08</v>
      </c>
      <c r="F374" s="138">
        <v>42.01</v>
      </c>
      <c r="G374" s="138">
        <v>702.08</v>
      </c>
      <c r="H374" s="138">
        <v>42.01</v>
      </c>
      <c r="I374" s="139"/>
    </row>
    <row r="375" spans="2:9">
      <c r="B375" s="140" t="s">
        <v>198</v>
      </c>
      <c r="C375" s="141"/>
      <c r="D375" s="141"/>
      <c r="E375" s="138"/>
      <c r="F375" s="138"/>
      <c r="G375" s="138">
        <v>4334.7</v>
      </c>
      <c r="H375" s="138">
        <v>696.19</v>
      </c>
      <c r="I375" s="139">
        <v>5030.8900000000003</v>
      </c>
    </row>
    <row r="376" spans="2:9">
      <c r="B376" s="137"/>
      <c r="C376" s="278"/>
      <c r="D376" s="278"/>
      <c r="E376" s="227"/>
      <c r="F376" s="227"/>
      <c r="G376" s="227"/>
      <c r="H376" s="227"/>
      <c r="I376" s="227"/>
    </row>
    <row r="377" spans="2:9">
      <c r="B377" s="151" t="s">
        <v>306</v>
      </c>
      <c r="C377" s="154">
        <v>1</v>
      </c>
      <c r="D377" s="155" t="s">
        <v>90</v>
      </c>
      <c r="E377" s="156" t="s">
        <v>90</v>
      </c>
      <c r="F377" s="157">
        <f>SUM(F378:F385)</f>
        <v>4089.45</v>
      </c>
      <c r="G377" s="152"/>
      <c r="H377" s="153"/>
    </row>
    <row r="378" spans="2:9">
      <c r="B378" s="158" t="s">
        <v>307</v>
      </c>
      <c r="C378" s="161">
        <v>1</v>
      </c>
      <c r="D378" s="155" t="s">
        <v>90</v>
      </c>
      <c r="E378" s="159">
        <v>3150</v>
      </c>
      <c r="F378" s="160">
        <v>3150</v>
      </c>
      <c r="G378" s="152"/>
      <c r="H378" s="153"/>
    </row>
    <row r="379" spans="2:9">
      <c r="B379" s="152" t="s">
        <v>308</v>
      </c>
      <c r="C379" s="161">
        <v>1</v>
      </c>
      <c r="D379" s="155" t="s">
        <v>90</v>
      </c>
      <c r="E379" s="162">
        <v>53.21</v>
      </c>
      <c r="F379" s="163">
        <v>53.21</v>
      </c>
      <c r="G379" s="152"/>
      <c r="H379" s="153"/>
    </row>
    <row r="380" spans="2:9">
      <c r="B380" s="152" t="s">
        <v>223</v>
      </c>
      <c r="C380" s="161">
        <v>40</v>
      </c>
      <c r="D380" s="155" t="s">
        <v>309</v>
      </c>
      <c r="E380" s="162">
        <v>39.24</v>
      </c>
      <c r="F380" s="163">
        <v>39.24</v>
      </c>
      <c r="G380" s="152"/>
      <c r="H380" s="153"/>
    </row>
    <row r="381" spans="2:9">
      <c r="B381" s="152" t="s">
        <v>201</v>
      </c>
      <c r="C381" s="154">
        <v>0.05</v>
      </c>
      <c r="D381" s="155" t="s">
        <v>90</v>
      </c>
      <c r="E381" s="162">
        <v>7.73</v>
      </c>
      <c r="F381" s="163">
        <v>309.2</v>
      </c>
      <c r="G381" s="152"/>
      <c r="H381" s="153"/>
    </row>
    <row r="382" spans="2:9">
      <c r="B382" s="152" t="s">
        <v>310</v>
      </c>
      <c r="C382" s="164">
        <v>1.2500000000000001E-2</v>
      </c>
      <c r="D382" s="155" t="s">
        <v>90</v>
      </c>
      <c r="E382" s="162">
        <v>337.9</v>
      </c>
      <c r="F382" s="163">
        <v>16.899999999999999</v>
      </c>
      <c r="G382" s="152"/>
      <c r="H382" s="153"/>
    </row>
    <row r="383" spans="2:9">
      <c r="B383" s="152" t="s">
        <v>311</v>
      </c>
      <c r="C383" s="161">
        <v>1</v>
      </c>
      <c r="D383" s="155" t="s">
        <v>90</v>
      </c>
      <c r="E383" s="162">
        <v>292.05</v>
      </c>
      <c r="F383" s="163">
        <v>3.65</v>
      </c>
      <c r="G383" s="152"/>
      <c r="H383" s="153"/>
    </row>
    <row r="384" spans="2:9">
      <c r="B384" s="152" t="s">
        <v>167</v>
      </c>
      <c r="C384" s="161"/>
      <c r="D384" s="155"/>
      <c r="E384" s="162">
        <v>867.25</v>
      </c>
      <c r="F384" s="163">
        <v>517.25</v>
      </c>
      <c r="G384" s="152"/>
      <c r="H384" s="153"/>
    </row>
    <row r="385" spans="2:8">
      <c r="B385" s="152" t="s">
        <v>312</v>
      </c>
      <c r="E385" s="165">
        <v>0.2</v>
      </c>
      <c r="F385" s="163">
        <v>0</v>
      </c>
      <c r="G385" s="152"/>
      <c r="H385" s="153"/>
    </row>
    <row r="386" spans="2:8">
      <c r="C386" s="154"/>
      <c r="D386" s="155"/>
    </row>
    <row r="387" spans="2:8">
      <c r="B387" s="151" t="s">
        <v>313</v>
      </c>
      <c r="C387" s="154">
        <v>1</v>
      </c>
      <c r="D387" s="155" t="s">
        <v>90</v>
      </c>
      <c r="E387" s="156" t="s">
        <v>90</v>
      </c>
      <c r="F387" s="157">
        <f>SUM(F388:F395)</f>
        <v>6783.0999999999985</v>
      </c>
      <c r="G387" s="152"/>
      <c r="H387" s="153"/>
    </row>
    <row r="388" spans="2:8">
      <c r="B388" s="158" t="s">
        <v>307</v>
      </c>
      <c r="C388" s="161">
        <v>1</v>
      </c>
      <c r="D388" s="155" t="s">
        <v>90</v>
      </c>
      <c r="E388" s="159">
        <v>5843.65</v>
      </c>
      <c r="F388" s="160">
        <v>5843.65</v>
      </c>
      <c r="G388" s="152"/>
      <c r="H388" s="153"/>
    </row>
    <row r="389" spans="2:8">
      <c r="B389" s="152" t="s">
        <v>308</v>
      </c>
      <c r="C389" s="161">
        <v>1</v>
      </c>
      <c r="D389" s="155" t="s">
        <v>90</v>
      </c>
      <c r="E389" s="162">
        <v>53.21</v>
      </c>
      <c r="F389" s="163">
        <v>53.21</v>
      </c>
      <c r="G389" s="152"/>
      <c r="H389" s="153"/>
    </row>
    <row r="390" spans="2:8">
      <c r="B390" s="152" t="s">
        <v>223</v>
      </c>
      <c r="C390" s="161">
        <v>40</v>
      </c>
      <c r="D390" s="155" t="s">
        <v>309</v>
      </c>
      <c r="E390" s="162">
        <v>39.24</v>
      </c>
      <c r="F390" s="163">
        <v>39.24</v>
      </c>
      <c r="G390" s="152"/>
      <c r="H390" s="153"/>
    </row>
    <row r="391" spans="2:8">
      <c r="B391" s="152" t="s">
        <v>201</v>
      </c>
      <c r="C391" s="154">
        <v>0.05</v>
      </c>
      <c r="D391" s="155" t="s">
        <v>90</v>
      </c>
      <c r="E391" s="162">
        <v>7.73</v>
      </c>
      <c r="F391" s="163">
        <v>309.2</v>
      </c>
      <c r="G391" s="152"/>
      <c r="H391" s="153"/>
    </row>
    <row r="392" spans="2:8">
      <c r="B392" s="152" t="s">
        <v>310</v>
      </c>
      <c r="C392" s="164">
        <v>1.2500000000000001E-2</v>
      </c>
      <c r="D392" s="155" t="s">
        <v>90</v>
      </c>
      <c r="E392" s="162">
        <v>337.9</v>
      </c>
      <c r="F392" s="163">
        <v>16.899999999999999</v>
      </c>
      <c r="G392" s="152"/>
      <c r="H392" s="153"/>
    </row>
    <row r="393" spans="2:8">
      <c r="B393" s="152" t="s">
        <v>311</v>
      </c>
      <c r="C393" s="161">
        <v>1</v>
      </c>
      <c r="D393" s="155" t="s">
        <v>90</v>
      </c>
      <c r="E393" s="162">
        <v>292.05</v>
      </c>
      <c r="F393" s="163">
        <v>3.65</v>
      </c>
      <c r="G393" s="152"/>
      <c r="H393" s="153"/>
    </row>
    <row r="394" spans="2:8">
      <c r="B394" s="152" t="s">
        <v>167</v>
      </c>
      <c r="C394" s="161"/>
      <c r="D394" s="155"/>
      <c r="E394" s="162">
        <v>867.25</v>
      </c>
      <c r="F394" s="163">
        <v>517.25</v>
      </c>
      <c r="G394" s="152"/>
      <c r="H394" s="153"/>
    </row>
    <row r="395" spans="2:8">
      <c r="B395" s="152" t="s">
        <v>312</v>
      </c>
      <c r="C395" s="152"/>
      <c r="D395" s="152"/>
      <c r="E395" s="165">
        <v>0.2</v>
      </c>
      <c r="F395" s="163">
        <v>0</v>
      </c>
      <c r="G395" s="152"/>
      <c r="H395" s="153"/>
    </row>
    <row r="397" spans="2:8" ht="18.75">
      <c r="B397" s="166" t="s">
        <v>314</v>
      </c>
      <c r="C397" s="167"/>
      <c r="D397" s="167"/>
      <c r="E397" s="167"/>
      <c r="F397" s="167"/>
      <c r="G397" s="167"/>
    </row>
    <row r="398" spans="2:8">
      <c r="B398" s="168" t="s">
        <v>15</v>
      </c>
      <c r="C398" s="168" t="s">
        <v>16</v>
      </c>
      <c r="D398" s="168" t="s">
        <v>315</v>
      </c>
      <c r="E398" s="168" t="s">
        <v>316</v>
      </c>
      <c r="F398" s="168" t="s">
        <v>317</v>
      </c>
      <c r="G398" s="168" t="s">
        <v>318</v>
      </c>
    </row>
    <row r="399" spans="2:8">
      <c r="B399" t="s">
        <v>319</v>
      </c>
      <c r="C399" s="169">
        <v>1.5</v>
      </c>
      <c r="D399" s="169" t="s">
        <v>320</v>
      </c>
      <c r="E399" s="169">
        <v>800</v>
      </c>
      <c r="F399" s="169">
        <v>1</v>
      </c>
      <c r="G399" s="169">
        <f t="shared" ref="G399:G414" si="7">C399*E399*F399</f>
        <v>1200</v>
      </c>
    </row>
    <row r="400" spans="2:8">
      <c r="B400" t="s">
        <v>321</v>
      </c>
      <c r="C400" s="169">
        <v>1.75</v>
      </c>
      <c r="D400" s="169" t="s">
        <v>320</v>
      </c>
      <c r="E400" s="169">
        <v>900</v>
      </c>
      <c r="F400" s="169">
        <v>1</v>
      </c>
      <c r="G400" s="169">
        <f t="shared" si="7"/>
        <v>1575</v>
      </c>
    </row>
    <row r="401" spans="2:8">
      <c r="B401" t="s">
        <v>95</v>
      </c>
      <c r="C401" s="169">
        <v>1</v>
      </c>
      <c r="D401" s="169" t="s">
        <v>320</v>
      </c>
      <c r="E401" s="169">
        <v>1000</v>
      </c>
      <c r="F401" s="169">
        <v>1</v>
      </c>
      <c r="G401" s="169">
        <f t="shared" si="7"/>
        <v>1000</v>
      </c>
    </row>
    <row r="402" spans="2:8">
      <c r="B402" t="s">
        <v>96</v>
      </c>
      <c r="C402" s="169">
        <v>6</v>
      </c>
      <c r="D402" s="169" t="s">
        <v>320</v>
      </c>
      <c r="E402" s="169">
        <v>760</v>
      </c>
      <c r="F402" s="169">
        <v>1</v>
      </c>
      <c r="G402" s="169">
        <f t="shared" si="7"/>
        <v>4560</v>
      </c>
    </row>
    <row r="403" spans="2:8">
      <c r="B403" t="s">
        <v>322</v>
      </c>
      <c r="C403" s="169">
        <v>1</v>
      </c>
      <c r="D403" s="169" t="s">
        <v>320</v>
      </c>
      <c r="E403" s="169">
        <v>745</v>
      </c>
      <c r="F403" s="169">
        <v>1</v>
      </c>
      <c r="G403" s="169">
        <f t="shared" si="7"/>
        <v>745</v>
      </c>
    </row>
    <row r="404" spans="2:8">
      <c r="B404" t="s">
        <v>323</v>
      </c>
      <c r="C404" s="169">
        <v>0.25</v>
      </c>
      <c r="D404" s="169" t="s">
        <v>320</v>
      </c>
      <c r="E404" s="169">
        <v>960</v>
      </c>
      <c r="F404" s="169">
        <v>1</v>
      </c>
      <c r="G404" s="169">
        <f t="shared" si="7"/>
        <v>240</v>
      </c>
    </row>
    <row r="405" spans="2:8">
      <c r="B405" t="s">
        <v>324</v>
      </c>
      <c r="C405" s="169">
        <v>10</v>
      </c>
      <c r="D405" s="169" t="s">
        <v>325</v>
      </c>
      <c r="E405" s="169">
        <v>82</v>
      </c>
      <c r="F405" s="169">
        <v>1</v>
      </c>
      <c r="G405" s="169">
        <f t="shared" si="7"/>
        <v>820</v>
      </c>
    </row>
    <row r="406" spans="2:8">
      <c r="B406" t="s">
        <v>326</v>
      </c>
      <c r="C406" s="169">
        <v>5</v>
      </c>
      <c r="D406" s="169" t="s">
        <v>325</v>
      </c>
      <c r="E406" s="169">
        <v>76</v>
      </c>
      <c r="F406" s="169">
        <v>1</v>
      </c>
      <c r="G406" s="169">
        <f t="shared" si="7"/>
        <v>380</v>
      </c>
    </row>
    <row r="407" spans="2:8">
      <c r="B407" t="s">
        <v>327</v>
      </c>
      <c r="C407" s="169">
        <v>2</v>
      </c>
      <c r="D407" s="169" t="s">
        <v>325</v>
      </c>
      <c r="E407" s="169">
        <v>65</v>
      </c>
      <c r="F407" s="169">
        <v>1</v>
      </c>
      <c r="G407" s="169">
        <f t="shared" si="7"/>
        <v>130</v>
      </c>
    </row>
    <row r="408" spans="2:8">
      <c r="B408" t="s">
        <v>328</v>
      </c>
      <c r="C408" s="169">
        <v>2</v>
      </c>
      <c r="D408" s="169" t="s">
        <v>325</v>
      </c>
      <c r="E408" s="169">
        <v>51.5</v>
      </c>
      <c r="F408" s="169">
        <v>1</v>
      </c>
      <c r="G408" s="169">
        <f t="shared" si="7"/>
        <v>103</v>
      </c>
    </row>
    <row r="409" spans="2:8">
      <c r="B409" t="s">
        <v>329</v>
      </c>
      <c r="C409" s="169">
        <v>2</v>
      </c>
      <c r="D409" s="169" t="s">
        <v>325</v>
      </c>
      <c r="E409" s="169">
        <v>70</v>
      </c>
      <c r="F409" s="169">
        <v>1</v>
      </c>
      <c r="G409" s="169">
        <f t="shared" si="7"/>
        <v>140</v>
      </c>
    </row>
    <row r="410" spans="2:8">
      <c r="B410" t="s">
        <v>330</v>
      </c>
      <c r="C410" s="169">
        <v>63</v>
      </c>
      <c r="D410" s="169" t="s">
        <v>331</v>
      </c>
      <c r="E410" s="169">
        <v>9</v>
      </c>
      <c r="F410" s="169">
        <v>1</v>
      </c>
      <c r="G410" s="169">
        <f t="shared" si="7"/>
        <v>567</v>
      </c>
    </row>
    <row r="411" spans="2:8">
      <c r="B411" t="s">
        <v>332</v>
      </c>
      <c r="C411" s="169">
        <v>1</v>
      </c>
      <c r="D411" s="169" t="s">
        <v>331</v>
      </c>
      <c r="E411" s="169">
        <v>7000</v>
      </c>
      <c r="F411" s="169">
        <v>1</v>
      </c>
      <c r="G411" s="169">
        <f t="shared" si="7"/>
        <v>7000</v>
      </c>
    </row>
    <row r="412" spans="2:8">
      <c r="B412" t="s">
        <v>333</v>
      </c>
      <c r="C412" s="169">
        <v>1</v>
      </c>
      <c r="D412" s="169" t="s">
        <v>331</v>
      </c>
      <c r="E412" s="169">
        <v>8000</v>
      </c>
      <c r="F412" s="169">
        <v>1</v>
      </c>
      <c r="G412" s="169">
        <f t="shared" si="7"/>
        <v>8000</v>
      </c>
    </row>
    <row r="413" spans="2:8">
      <c r="B413" t="s">
        <v>334</v>
      </c>
      <c r="C413" s="169">
        <v>1</v>
      </c>
      <c r="D413" s="169" t="s">
        <v>331</v>
      </c>
      <c r="E413" s="169">
        <v>7500</v>
      </c>
      <c r="F413" s="169">
        <v>1</v>
      </c>
      <c r="G413" s="169">
        <f t="shared" si="7"/>
        <v>7500</v>
      </c>
    </row>
    <row r="414" spans="2:8">
      <c r="B414" t="s">
        <v>335</v>
      </c>
      <c r="C414" s="169">
        <v>1</v>
      </c>
      <c r="D414" s="169" t="s">
        <v>331</v>
      </c>
      <c r="E414" s="169">
        <v>6250</v>
      </c>
      <c r="F414" s="169">
        <v>1</v>
      </c>
      <c r="G414" s="169">
        <f t="shared" si="7"/>
        <v>6250</v>
      </c>
    </row>
    <row r="415" spans="2:8">
      <c r="B415" s="168" t="s">
        <v>336</v>
      </c>
      <c r="C415" s="170"/>
      <c r="D415" s="171"/>
      <c r="E415" s="170"/>
      <c r="F415" s="170"/>
      <c r="G415" s="235">
        <f>SUM(G399:G414)</f>
        <v>40210</v>
      </c>
      <c r="H415" s="232" t="s">
        <v>244</v>
      </c>
    </row>
    <row r="417" spans="2:9" ht="24.75">
      <c r="B417" s="133" t="s">
        <v>337</v>
      </c>
      <c r="C417" s="134">
        <v>1</v>
      </c>
      <c r="D417" s="134" t="s">
        <v>205</v>
      </c>
      <c r="E417" s="134"/>
      <c r="F417" s="134"/>
      <c r="G417" s="135">
        <v>1134.49</v>
      </c>
      <c r="H417" s="135">
        <v>122.48</v>
      </c>
      <c r="I417" s="136">
        <v>1256.97</v>
      </c>
    </row>
    <row r="418" spans="2:9">
      <c r="B418" s="140" t="s">
        <v>338</v>
      </c>
      <c r="C418" s="138"/>
      <c r="D418" s="138"/>
      <c r="E418" s="138"/>
      <c r="F418" s="138"/>
      <c r="G418" s="138"/>
      <c r="H418" s="138"/>
      <c r="I418" s="139"/>
    </row>
    <row r="419" spans="2:9">
      <c r="B419" s="140" t="s">
        <v>185</v>
      </c>
      <c r="C419" s="141">
        <v>1</v>
      </c>
      <c r="D419" s="141" t="s">
        <v>205</v>
      </c>
      <c r="E419" s="138"/>
      <c r="F419" s="138"/>
      <c r="G419" s="138"/>
      <c r="H419" s="138"/>
      <c r="I419" s="139"/>
    </row>
    <row r="420" spans="2:9">
      <c r="B420" s="140" t="s">
        <v>186</v>
      </c>
      <c r="C420" s="141"/>
      <c r="D420" s="141"/>
      <c r="E420" s="138"/>
      <c r="F420" s="138"/>
      <c r="G420" s="138"/>
      <c r="H420" s="138"/>
      <c r="I420" s="139"/>
    </row>
    <row r="421" spans="2:9">
      <c r="B421" s="137" t="s">
        <v>339</v>
      </c>
      <c r="C421" s="141">
        <v>1.1200000000000001</v>
      </c>
      <c r="D421" s="141" t="s">
        <v>205</v>
      </c>
      <c r="E421" s="142">
        <v>466.1</v>
      </c>
      <c r="F421" s="142">
        <v>83.9</v>
      </c>
      <c r="G421" s="142">
        <v>522.03</v>
      </c>
      <c r="H421" s="142">
        <v>93.97</v>
      </c>
      <c r="I421" s="227"/>
    </row>
    <row r="422" spans="2:9">
      <c r="B422" s="137" t="s">
        <v>340</v>
      </c>
      <c r="C422" s="141">
        <v>0.14000000000000001</v>
      </c>
      <c r="D422" s="141" t="s">
        <v>211</v>
      </c>
      <c r="E422" s="142">
        <v>218.64</v>
      </c>
      <c r="F422" s="142">
        <v>39.36</v>
      </c>
      <c r="G422" s="142">
        <v>30.61</v>
      </c>
      <c r="H422" s="142">
        <v>5.51</v>
      </c>
      <c r="I422" s="139"/>
    </row>
    <row r="423" spans="2:9">
      <c r="B423" s="137" t="s">
        <v>341</v>
      </c>
      <c r="C423" s="141">
        <v>0.05</v>
      </c>
      <c r="D423" s="141" t="s">
        <v>211</v>
      </c>
      <c r="E423" s="142">
        <v>286.44</v>
      </c>
      <c r="F423" s="142">
        <v>51.56</v>
      </c>
      <c r="G423" s="142">
        <v>14.32</v>
      </c>
      <c r="H423" s="142">
        <v>2.58</v>
      </c>
      <c r="I423" s="139"/>
    </row>
    <row r="424" spans="2:9">
      <c r="B424" s="137" t="s">
        <v>210</v>
      </c>
      <c r="C424" s="141">
        <v>3.0000000000000001E-3</v>
      </c>
      <c r="D424" s="141" t="s">
        <v>211</v>
      </c>
      <c r="E424" s="142">
        <v>1016.95</v>
      </c>
      <c r="F424" s="142">
        <v>183.05</v>
      </c>
      <c r="G424" s="142">
        <v>3.05</v>
      </c>
      <c r="H424" s="142">
        <v>0.55000000000000004</v>
      </c>
      <c r="I424" s="227"/>
    </row>
    <row r="425" spans="2:9">
      <c r="B425" s="137" t="s">
        <v>342</v>
      </c>
      <c r="C425" s="141">
        <v>0.05</v>
      </c>
      <c r="D425" s="141" t="s">
        <v>213</v>
      </c>
      <c r="E425" s="142">
        <v>61.02</v>
      </c>
      <c r="F425" s="142">
        <v>10.98</v>
      </c>
      <c r="G425" s="142">
        <v>3.05</v>
      </c>
      <c r="H425" s="142">
        <v>0.55000000000000004</v>
      </c>
      <c r="I425" s="227"/>
    </row>
    <row r="426" spans="2:9">
      <c r="B426" s="137" t="s">
        <v>257</v>
      </c>
      <c r="C426" s="141">
        <v>4.5</v>
      </c>
      <c r="D426" s="141" t="s">
        <v>183</v>
      </c>
      <c r="E426" s="142">
        <v>21.19</v>
      </c>
      <c r="F426" s="142">
        <v>3.81</v>
      </c>
      <c r="G426" s="142">
        <v>95.36</v>
      </c>
      <c r="H426" s="142">
        <v>17.149999999999999</v>
      </c>
      <c r="I426" s="227"/>
    </row>
    <row r="427" spans="2:9">
      <c r="B427" s="137" t="s">
        <v>343</v>
      </c>
      <c r="C427" s="141">
        <v>0.05</v>
      </c>
      <c r="D427" s="141" t="s">
        <v>211</v>
      </c>
      <c r="E427" s="142">
        <v>241.53</v>
      </c>
      <c r="F427" s="142">
        <v>43.48</v>
      </c>
      <c r="G427" s="142">
        <v>12.08</v>
      </c>
      <c r="H427" s="142">
        <v>2.17</v>
      </c>
      <c r="I427" s="227"/>
    </row>
    <row r="428" spans="2:9">
      <c r="B428" s="137" t="s">
        <v>344</v>
      </c>
      <c r="C428" s="141">
        <v>1</v>
      </c>
      <c r="D428" s="141" t="s">
        <v>114</v>
      </c>
      <c r="E428" s="142">
        <v>18.48</v>
      </c>
      <c r="F428" s="142">
        <v>0</v>
      </c>
      <c r="G428" s="142">
        <v>18.48</v>
      </c>
      <c r="H428" s="142">
        <v>0</v>
      </c>
      <c r="I428" s="227"/>
    </row>
    <row r="429" spans="2:9">
      <c r="B429" s="140" t="s">
        <v>167</v>
      </c>
      <c r="C429" s="141"/>
      <c r="D429" s="141"/>
      <c r="E429" s="141"/>
      <c r="F429" s="141"/>
      <c r="G429" s="141"/>
      <c r="H429" s="141"/>
      <c r="I429" s="227"/>
    </row>
    <row r="430" spans="2:9">
      <c r="B430" s="137" t="s">
        <v>259</v>
      </c>
      <c r="C430" s="141">
        <v>1</v>
      </c>
      <c r="D430" s="141" t="s">
        <v>205</v>
      </c>
      <c r="E430" s="142">
        <v>435.51</v>
      </c>
      <c r="F430" s="142">
        <v>0</v>
      </c>
      <c r="G430" s="142">
        <v>435.51</v>
      </c>
      <c r="H430" s="142">
        <v>0</v>
      </c>
      <c r="I430" s="227"/>
    </row>
    <row r="431" spans="2:9">
      <c r="B431" s="137" t="s">
        <v>198</v>
      </c>
      <c r="C431" s="141"/>
      <c r="D431" s="141"/>
      <c r="E431" s="141"/>
      <c r="F431" s="141"/>
      <c r="G431" s="142">
        <v>1822.42</v>
      </c>
      <c r="H431" s="142">
        <v>242.07</v>
      </c>
      <c r="I431" s="142">
        <v>2064.4899999999998</v>
      </c>
    </row>
    <row r="433" spans="2:9">
      <c r="B433" s="133" t="s">
        <v>345</v>
      </c>
      <c r="C433" s="134">
        <v>1</v>
      </c>
      <c r="D433" s="134" t="s">
        <v>218</v>
      </c>
      <c r="E433" s="134"/>
      <c r="F433" s="134"/>
      <c r="G433" s="135">
        <v>1525.73</v>
      </c>
      <c r="H433" s="135">
        <v>214.19</v>
      </c>
      <c r="I433" s="136">
        <v>1739.92</v>
      </c>
    </row>
    <row r="434" spans="2:9">
      <c r="B434" s="140" t="s">
        <v>346</v>
      </c>
      <c r="C434" s="138"/>
      <c r="D434" s="138"/>
      <c r="E434" s="138"/>
      <c r="F434" s="138"/>
      <c r="G434" s="138"/>
      <c r="H434" s="138"/>
      <c r="I434" s="139"/>
    </row>
    <row r="435" spans="2:9">
      <c r="B435" s="140" t="s">
        <v>185</v>
      </c>
      <c r="C435" s="141">
        <v>1</v>
      </c>
      <c r="D435" s="141" t="s">
        <v>218</v>
      </c>
      <c r="E435" s="138"/>
      <c r="F435" s="138"/>
      <c r="G435" s="138"/>
      <c r="H435" s="138"/>
      <c r="I435" s="139"/>
    </row>
    <row r="436" spans="2:9">
      <c r="B436" s="140" t="s">
        <v>186</v>
      </c>
      <c r="C436" s="141"/>
      <c r="D436" s="141"/>
      <c r="E436" s="138"/>
      <c r="F436" s="138"/>
      <c r="G436" s="138"/>
      <c r="H436" s="138"/>
      <c r="I436" s="139"/>
    </row>
    <row r="437" spans="2:9">
      <c r="B437" s="137" t="s">
        <v>207</v>
      </c>
      <c r="C437" s="141">
        <v>1.7999999999999999E-2</v>
      </c>
      <c r="D437" s="141" t="s">
        <v>208</v>
      </c>
      <c r="E437" s="142">
        <v>3513.48</v>
      </c>
      <c r="F437" s="142">
        <v>573.32000000000005</v>
      </c>
      <c r="G437" s="142">
        <v>63.24</v>
      </c>
      <c r="H437" s="142">
        <v>10.32</v>
      </c>
      <c r="I437" s="139"/>
    </row>
    <row r="438" spans="2:9">
      <c r="B438" s="137" t="s">
        <v>347</v>
      </c>
      <c r="C438" s="141">
        <v>1.1000000000000001</v>
      </c>
      <c r="D438" s="141" t="s">
        <v>218</v>
      </c>
      <c r="E438" s="142">
        <v>592</v>
      </c>
      <c r="F438" s="142">
        <v>106.56</v>
      </c>
      <c r="G438" s="142">
        <v>651.20000000000005</v>
      </c>
      <c r="H438" s="142">
        <v>117.22</v>
      </c>
      <c r="I438" s="227"/>
    </row>
    <row r="439" spans="2:9">
      <c r="B439" s="137" t="s">
        <v>348</v>
      </c>
      <c r="C439" s="141">
        <v>1.1000000000000001</v>
      </c>
      <c r="D439" s="141" t="s">
        <v>218</v>
      </c>
      <c r="E439" s="142">
        <v>285.5</v>
      </c>
      <c r="F439" s="142">
        <v>51.39</v>
      </c>
      <c r="G439" s="142">
        <v>314.05</v>
      </c>
      <c r="H439" s="142">
        <v>56.53</v>
      </c>
      <c r="I439" s="227"/>
    </row>
    <row r="440" spans="2:9">
      <c r="B440" s="137" t="s">
        <v>210</v>
      </c>
      <c r="C440" s="141">
        <v>2.3E-2</v>
      </c>
      <c r="D440" s="141" t="s">
        <v>211</v>
      </c>
      <c r="E440" s="142">
        <v>1016.95</v>
      </c>
      <c r="F440" s="142">
        <v>183.05</v>
      </c>
      <c r="G440" s="142">
        <v>23.39</v>
      </c>
      <c r="H440" s="142">
        <v>4.21</v>
      </c>
      <c r="I440" s="227"/>
    </row>
    <row r="441" spans="2:9">
      <c r="B441" s="137" t="s">
        <v>212</v>
      </c>
      <c r="C441" s="141">
        <v>2.5999999999999999E-2</v>
      </c>
      <c r="D441" s="141" t="s">
        <v>213</v>
      </c>
      <c r="E441" s="142">
        <v>61.02</v>
      </c>
      <c r="F441" s="142">
        <v>10.98</v>
      </c>
      <c r="G441" s="142">
        <v>1.59</v>
      </c>
      <c r="H441" s="142">
        <v>0.28999999999999998</v>
      </c>
      <c r="I441" s="227"/>
    </row>
    <row r="442" spans="2:9">
      <c r="B442" s="137" t="s">
        <v>349</v>
      </c>
      <c r="C442" s="141">
        <v>0.52</v>
      </c>
      <c r="D442" s="141" t="s">
        <v>205</v>
      </c>
      <c r="E442" s="142">
        <v>273.73</v>
      </c>
      <c r="F442" s="142">
        <v>49.27</v>
      </c>
      <c r="G442" s="142">
        <v>142.34</v>
      </c>
      <c r="H442" s="142">
        <v>25.62</v>
      </c>
      <c r="I442" s="227"/>
    </row>
    <row r="443" spans="2:9">
      <c r="B443" s="137" t="s">
        <v>215</v>
      </c>
      <c r="C443" s="141">
        <v>1</v>
      </c>
      <c r="D443" s="141" t="s">
        <v>114</v>
      </c>
      <c r="E443" s="142">
        <v>34.17</v>
      </c>
      <c r="F443" s="142">
        <v>0</v>
      </c>
      <c r="G443" s="142">
        <v>34.17</v>
      </c>
      <c r="H443" s="142">
        <v>0</v>
      </c>
      <c r="I443" s="227"/>
    </row>
    <row r="444" spans="2:9">
      <c r="B444" s="140" t="s">
        <v>167</v>
      </c>
      <c r="C444" s="141"/>
      <c r="D444" s="141"/>
      <c r="E444" s="138"/>
      <c r="F444" s="138"/>
      <c r="G444" s="138"/>
      <c r="H444" s="138"/>
      <c r="I444" s="139"/>
    </row>
    <row r="445" spans="2:9">
      <c r="B445" s="137" t="s">
        <v>350</v>
      </c>
      <c r="C445" s="141">
        <v>1</v>
      </c>
      <c r="D445" s="141" t="s">
        <v>218</v>
      </c>
      <c r="E445" s="142">
        <v>295.75</v>
      </c>
      <c r="F445" s="142">
        <v>0</v>
      </c>
      <c r="G445" s="142">
        <v>295.75</v>
      </c>
      <c r="H445" s="142">
        <v>0</v>
      </c>
      <c r="I445" s="227"/>
    </row>
    <row r="446" spans="2:9">
      <c r="B446" s="137" t="s">
        <v>198</v>
      </c>
      <c r="C446" s="141"/>
      <c r="D446" s="141"/>
      <c r="E446" s="141"/>
      <c r="F446" s="141"/>
      <c r="G446" s="142">
        <v>1525.73</v>
      </c>
      <c r="H446" s="142">
        <v>214.19</v>
      </c>
      <c r="I446" s="142">
        <v>1739.92</v>
      </c>
    </row>
    <row r="448" spans="2:9" ht="15.75">
      <c r="B448" s="272" t="s">
        <v>351</v>
      </c>
      <c r="C448" s="273"/>
      <c r="D448" s="273"/>
      <c r="E448" s="273"/>
      <c r="F448" s="273"/>
      <c r="G448" s="274"/>
    </row>
    <row r="449" spans="2:7" ht="45">
      <c r="B449" s="172"/>
      <c r="C449" s="172" t="s">
        <v>352</v>
      </c>
      <c r="D449" s="172" t="s">
        <v>353</v>
      </c>
      <c r="E449" s="172" t="s">
        <v>354</v>
      </c>
      <c r="F449" s="172" t="s">
        <v>355</v>
      </c>
      <c r="G449" s="172" t="s">
        <v>356</v>
      </c>
    </row>
    <row r="451" spans="2:7">
      <c r="B451" s="173"/>
      <c r="C451" s="174" t="s">
        <v>357</v>
      </c>
      <c r="D451" s="175" t="s">
        <v>358</v>
      </c>
      <c r="E451" s="176">
        <v>1</v>
      </c>
      <c r="F451" s="177">
        <v>1550</v>
      </c>
      <c r="G451" s="178">
        <v>1550</v>
      </c>
    </row>
    <row r="452" spans="2:7">
      <c r="B452" s="173"/>
      <c r="C452" s="174" t="s">
        <v>359</v>
      </c>
      <c r="D452" s="175" t="s">
        <v>27</v>
      </c>
      <c r="E452" s="176">
        <v>1</v>
      </c>
      <c r="F452" s="177">
        <v>300</v>
      </c>
      <c r="G452" s="178">
        <v>300</v>
      </c>
    </row>
    <row r="453" spans="2:7">
      <c r="B453" s="173"/>
      <c r="C453" s="174"/>
      <c r="D453" s="175"/>
      <c r="E453" s="176"/>
      <c r="F453" s="177"/>
      <c r="G453" s="178"/>
    </row>
    <row r="454" spans="2:7" ht="15.75">
      <c r="B454" s="275" t="s">
        <v>360</v>
      </c>
      <c r="C454" s="275"/>
      <c r="D454" s="275"/>
      <c r="E454" s="228" t="s">
        <v>331</v>
      </c>
      <c r="F454" s="179"/>
      <c r="G454" s="180">
        <v>1850</v>
      </c>
    </row>
    <row r="457" spans="2:7">
      <c r="B457" s="84" t="s">
        <v>361</v>
      </c>
      <c r="C457" s="84"/>
      <c r="D457" s="85"/>
      <c r="E457" s="86"/>
      <c r="F457" s="87"/>
    </row>
    <row r="458" spans="2:7">
      <c r="B458" s="90" t="s">
        <v>362</v>
      </c>
      <c r="C458" s="91" t="s">
        <v>27</v>
      </c>
      <c r="D458" s="91">
        <v>1</v>
      </c>
      <c r="E458" s="91">
        <v>500</v>
      </c>
      <c r="F458" s="91">
        <v>400</v>
      </c>
    </row>
    <row r="459" spans="2:7">
      <c r="B459" s="90" t="s">
        <v>363</v>
      </c>
      <c r="C459" s="91" t="s">
        <v>27</v>
      </c>
      <c r="D459" s="91">
        <v>1</v>
      </c>
      <c r="E459" s="91">
        <v>850</v>
      </c>
      <c r="F459" s="91">
        <v>650</v>
      </c>
    </row>
    <row r="460" spans="2:7">
      <c r="B460" s="90" t="s">
        <v>94</v>
      </c>
      <c r="C460" s="91" t="s">
        <v>93</v>
      </c>
      <c r="D460" s="91">
        <v>0.5</v>
      </c>
      <c r="E460" s="91">
        <v>900</v>
      </c>
      <c r="F460" s="91">
        <f>ROUND(E460*D460,2)</f>
        <v>450</v>
      </c>
    </row>
    <row r="461" spans="2:7">
      <c r="B461" s="90" t="s">
        <v>95</v>
      </c>
      <c r="C461" s="91" t="s">
        <v>93</v>
      </c>
      <c r="D461" s="91">
        <v>0.5</v>
      </c>
      <c r="E461" s="91">
        <v>1000</v>
      </c>
      <c r="F461" s="91">
        <f>ROUND(E461*D461,2)</f>
        <v>500</v>
      </c>
    </row>
    <row r="462" spans="2:7">
      <c r="B462" s="90" t="s">
        <v>96</v>
      </c>
      <c r="C462" s="91" t="s">
        <v>93</v>
      </c>
      <c r="D462" s="91">
        <v>0.5</v>
      </c>
      <c r="E462" s="91">
        <v>760</v>
      </c>
      <c r="F462" s="91">
        <f>ROUND(E462*D462,2)</f>
        <v>380</v>
      </c>
    </row>
    <row r="463" spans="2:7">
      <c r="B463" s="90" t="s">
        <v>97</v>
      </c>
      <c r="C463" s="91" t="s">
        <v>27</v>
      </c>
      <c r="D463" s="91">
        <v>3</v>
      </c>
      <c r="E463" s="91">
        <v>125</v>
      </c>
      <c r="F463" s="91">
        <f>ROUND(E463*D463,2)</f>
        <v>375</v>
      </c>
    </row>
    <row r="464" spans="2:7" ht="15.75" thickBot="1">
      <c r="B464" s="90" t="s">
        <v>364</v>
      </c>
      <c r="C464" s="91" t="s">
        <v>99</v>
      </c>
      <c r="D464" s="91">
        <v>1</v>
      </c>
      <c r="E464" s="91">
        <v>75</v>
      </c>
      <c r="F464" s="91">
        <f>ROUND(E464*D464,2)</f>
        <v>75</v>
      </c>
    </row>
    <row r="465" spans="2:7" ht="15.75" thickBot="1">
      <c r="B465" s="182"/>
      <c r="E465" s="95" t="s">
        <v>82</v>
      </c>
      <c r="F465" s="181">
        <f>ROUND(SUM(F458:F464),2)</f>
        <v>2830</v>
      </c>
    </row>
    <row r="467" spans="2:7">
      <c r="B467" s="183" t="s">
        <v>365</v>
      </c>
      <c r="C467" s="184"/>
      <c r="D467" s="184"/>
      <c r="E467" s="184"/>
      <c r="F467" s="184"/>
    </row>
    <row r="468" spans="2:7">
      <c r="B468" s="185" t="s">
        <v>366</v>
      </c>
      <c r="C468" s="186">
        <v>6</v>
      </c>
      <c r="D468" s="10" t="s">
        <v>27</v>
      </c>
      <c r="E468" s="186">
        <v>450</v>
      </c>
      <c r="F468" s="187">
        <f t="shared" ref="F468:F473" si="8">ROUND(C468*E468,2)</f>
        <v>2700</v>
      </c>
    </row>
    <row r="469" spans="2:7">
      <c r="B469" s="185" t="s">
        <v>367</v>
      </c>
      <c r="C469" s="186">
        <v>20</v>
      </c>
      <c r="D469" s="10" t="s">
        <v>368</v>
      </c>
      <c r="E469" s="186">
        <v>150</v>
      </c>
      <c r="F469" s="187">
        <f t="shared" si="8"/>
        <v>3000</v>
      </c>
    </row>
    <row r="470" spans="2:7">
      <c r="B470" s="185" t="s">
        <v>369</v>
      </c>
      <c r="C470" s="186">
        <v>10</v>
      </c>
      <c r="D470" s="10" t="s">
        <v>27</v>
      </c>
      <c r="E470" s="186">
        <v>600</v>
      </c>
      <c r="F470" s="187">
        <f t="shared" si="8"/>
        <v>6000</v>
      </c>
    </row>
    <row r="471" spans="2:7" ht="18.75">
      <c r="B471" s="185" t="s">
        <v>370</v>
      </c>
      <c r="C471" s="186">
        <v>50</v>
      </c>
      <c r="D471" s="10" t="s">
        <v>371</v>
      </c>
      <c r="E471" s="186">
        <v>150</v>
      </c>
      <c r="F471" s="187">
        <f t="shared" si="8"/>
        <v>7500</v>
      </c>
    </row>
    <row r="472" spans="2:7" ht="18.75">
      <c r="B472" s="185" t="s">
        <v>372</v>
      </c>
      <c r="C472" s="186">
        <v>6</v>
      </c>
      <c r="D472" s="10" t="s">
        <v>373</v>
      </c>
      <c r="E472" s="186">
        <v>885</v>
      </c>
      <c r="F472" s="187">
        <f t="shared" si="8"/>
        <v>5310</v>
      </c>
    </row>
    <row r="473" spans="2:7">
      <c r="B473" s="185" t="s">
        <v>167</v>
      </c>
      <c r="C473" s="186">
        <v>1</v>
      </c>
      <c r="D473" s="10" t="s">
        <v>374</v>
      </c>
      <c r="E473" s="186">
        <v>8000</v>
      </c>
      <c r="F473" s="187">
        <f t="shared" si="8"/>
        <v>8000</v>
      </c>
    </row>
    <row r="474" spans="2:7">
      <c r="B474" s="2"/>
      <c r="C474" s="2"/>
      <c r="D474" s="3"/>
      <c r="E474" s="188" t="s">
        <v>375</v>
      </c>
      <c r="F474" s="236">
        <f>SUM(F468:F473)</f>
        <v>32510</v>
      </c>
    </row>
    <row r="475" spans="2:7">
      <c r="B475" s="183" t="s">
        <v>376</v>
      </c>
      <c r="C475" s="183" t="s">
        <v>377</v>
      </c>
      <c r="D475" s="97"/>
      <c r="E475" s="189"/>
      <c r="F475" s="190"/>
    </row>
    <row r="476" spans="2:7">
      <c r="B476" s="85" t="s">
        <v>378</v>
      </c>
      <c r="C476" s="189">
        <v>1</v>
      </c>
      <c r="D476" s="191" t="s">
        <v>23</v>
      </c>
      <c r="E476" s="189">
        <v>50</v>
      </c>
      <c r="F476" s="192">
        <f t="shared" ref="F476:F481" si="9">C476*E476</f>
        <v>50</v>
      </c>
    </row>
    <row r="477" spans="2:7">
      <c r="B477" s="85" t="s">
        <v>379</v>
      </c>
      <c r="C477" s="189">
        <v>0.08</v>
      </c>
      <c r="D477" s="191" t="s">
        <v>30</v>
      </c>
      <c r="E477" s="189">
        <v>5372.58</v>
      </c>
      <c r="F477" s="192">
        <f t="shared" si="9"/>
        <v>429.8064</v>
      </c>
      <c r="G477" s="193"/>
    </row>
    <row r="478" spans="2:7">
      <c r="B478" s="85" t="s">
        <v>380</v>
      </c>
      <c r="C478" s="194">
        <v>2.1999999999999999E-2</v>
      </c>
      <c r="D478" s="191" t="s">
        <v>30</v>
      </c>
      <c r="E478" s="189">
        <v>5382.14</v>
      </c>
      <c r="F478" s="192">
        <f t="shared" si="9"/>
        <v>118.40707999999999</v>
      </c>
      <c r="G478" s="193"/>
    </row>
    <row r="479" spans="2:7">
      <c r="B479" s="85" t="s">
        <v>381</v>
      </c>
      <c r="C479" s="194">
        <v>3.3000000000000002E-2</v>
      </c>
      <c r="D479" s="191" t="s">
        <v>382</v>
      </c>
      <c r="E479" s="189">
        <v>210</v>
      </c>
      <c r="F479" s="192">
        <f t="shared" si="9"/>
        <v>6.9300000000000006</v>
      </c>
      <c r="G479" s="193"/>
    </row>
    <row r="480" spans="2:7">
      <c r="B480" s="85" t="s">
        <v>383</v>
      </c>
      <c r="C480" s="189">
        <v>1</v>
      </c>
      <c r="D480" s="191" t="s">
        <v>23</v>
      </c>
      <c r="E480" s="189">
        <v>165</v>
      </c>
      <c r="F480" s="192">
        <f t="shared" si="9"/>
        <v>165</v>
      </c>
    </row>
    <row r="481" spans="2:9" ht="15.75" thickBot="1">
      <c r="B481" s="85" t="s">
        <v>384</v>
      </c>
      <c r="C481" s="189">
        <v>0.8</v>
      </c>
      <c r="D481" s="191" t="s">
        <v>42</v>
      </c>
      <c r="E481" s="189">
        <v>124</v>
      </c>
      <c r="F481" s="192">
        <f t="shared" si="9"/>
        <v>99.2</v>
      </c>
      <c r="G481" s="189"/>
    </row>
    <row r="482" spans="2:9" ht="15.75" thickBot="1">
      <c r="C482" s="189"/>
      <c r="D482" s="191"/>
      <c r="E482" s="95" t="s">
        <v>172</v>
      </c>
      <c r="F482" s="237">
        <f>ROUND(SUM(F476:F481),2)</f>
        <v>869.34</v>
      </c>
    </row>
    <row r="484" spans="2:9">
      <c r="B484" s="133" t="s">
        <v>385</v>
      </c>
      <c r="C484" s="134">
        <v>1</v>
      </c>
      <c r="D484" s="134" t="s">
        <v>183</v>
      </c>
      <c r="E484" s="134"/>
      <c r="F484" s="134"/>
      <c r="G484" s="135">
        <v>2949.48</v>
      </c>
      <c r="H484" s="135">
        <v>101.6</v>
      </c>
      <c r="I484" s="136">
        <v>3051.08</v>
      </c>
    </row>
    <row r="485" spans="2:9">
      <c r="B485" s="140" t="s">
        <v>386</v>
      </c>
      <c r="C485" s="138"/>
      <c r="D485" s="138"/>
      <c r="E485" s="138"/>
      <c r="F485" s="138"/>
      <c r="G485" s="138"/>
      <c r="H485" s="138"/>
      <c r="I485" s="139"/>
    </row>
    <row r="486" spans="2:9">
      <c r="B486" s="140" t="s">
        <v>185</v>
      </c>
      <c r="C486" s="141">
        <v>1</v>
      </c>
      <c r="D486" s="141" t="s">
        <v>183</v>
      </c>
      <c r="E486" s="138"/>
      <c r="F486" s="138"/>
      <c r="G486" s="138"/>
      <c r="H486" s="138"/>
      <c r="I486" s="139"/>
    </row>
    <row r="487" spans="2:9">
      <c r="B487" s="140" t="s">
        <v>186</v>
      </c>
      <c r="C487" s="141"/>
      <c r="D487" s="141"/>
      <c r="E487" s="138"/>
      <c r="F487" s="138"/>
      <c r="G487" s="138"/>
      <c r="H487" s="138"/>
      <c r="I487" s="139"/>
    </row>
    <row r="488" spans="2:9">
      <c r="B488" s="227" t="s">
        <v>387</v>
      </c>
      <c r="C488" s="141">
        <v>1</v>
      </c>
      <c r="D488" s="141" t="s">
        <v>183</v>
      </c>
      <c r="E488" s="142">
        <v>44.92</v>
      </c>
      <c r="F488" s="142">
        <v>8.09</v>
      </c>
      <c r="G488" s="142">
        <v>44.92</v>
      </c>
      <c r="H488" s="142">
        <v>8.09</v>
      </c>
      <c r="I488" s="227"/>
    </row>
    <row r="489" spans="2:9">
      <c r="B489" s="227" t="s">
        <v>388</v>
      </c>
      <c r="C489" s="141">
        <v>1</v>
      </c>
      <c r="D489" s="141" t="s">
        <v>183</v>
      </c>
      <c r="E489" s="142">
        <v>67.42</v>
      </c>
      <c r="F489" s="142">
        <v>12.14</v>
      </c>
      <c r="G489" s="142">
        <v>67.42</v>
      </c>
      <c r="H489" s="142">
        <v>12.14</v>
      </c>
      <c r="I489" s="227"/>
    </row>
    <row r="490" spans="2:9">
      <c r="B490" s="227" t="s">
        <v>389</v>
      </c>
      <c r="C490" s="141">
        <v>0.08</v>
      </c>
      <c r="D490" s="141" t="s">
        <v>183</v>
      </c>
      <c r="E490" s="142">
        <v>520.55999999999995</v>
      </c>
      <c r="F490" s="142">
        <v>93.7</v>
      </c>
      <c r="G490" s="142">
        <v>41.64</v>
      </c>
      <c r="H490" s="142">
        <v>7.5</v>
      </c>
      <c r="I490" s="227"/>
    </row>
    <row r="491" spans="2:9">
      <c r="B491" s="227" t="s">
        <v>238</v>
      </c>
      <c r="C491" s="141">
        <v>0.05</v>
      </c>
      <c r="D491" s="141" t="s">
        <v>211</v>
      </c>
      <c r="E491" s="142">
        <v>642.37</v>
      </c>
      <c r="F491" s="142">
        <v>115.63</v>
      </c>
      <c r="G491" s="142">
        <v>32.119999999999997</v>
      </c>
      <c r="H491" s="142">
        <v>5.78</v>
      </c>
      <c r="I491" s="227"/>
    </row>
    <row r="492" spans="2:9">
      <c r="B492" s="227" t="s">
        <v>241</v>
      </c>
      <c r="C492" s="141">
        <v>1</v>
      </c>
      <c r="D492" s="141" t="s">
        <v>183</v>
      </c>
      <c r="E492" s="142">
        <v>1435.58</v>
      </c>
      <c r="F492" s="142">
        <v>68.09</v>
      </c>
      <c r="G492" s="142">
        <v>1435.58</v>
      </c>
      <c r="H492" s="142">
        <v>68.09</v>
      </c>
      <c r="I492" s="227"/>
    </row>
    <row r="493" spans="2:9">
      <c r="B493" s="140" t="s">
        <v>167</v>
      </c>
      <c r="C493" s="141"/>
      <c r="D493" s="141"/>
      <c r="E493" s="138"/>
      <c r="F493" s="138"/>
      <c r="G493" s="138"/>
      <c r="H493" s="138"/>
      <c r="I493" s="139"/>
    </row>
    <row r="494" spans="2:9">
      <c r="B494" s="227" t="s">
        <v>390</v>
      </c>
      <c r="C494" s="141">
        <v>1</v>
      </c>
      <c r="D494" s="141" t="s">
        <v>183</v>
      </c>
      <c r="E494" s="142">
        <v>1327.8</v>
      </c>
      <c r="F494" s="142">
        <v>0</v>
      </c>
      <c r="G494" s="142">
        <v>1327.8</v>
      </c>
      <c r="H494" s="142">
        <v>0</v>
      </c>
      <c r="I494" s="227"/>
    </row>
    <row r="495" spans="2:9">
      <c r="B495" s="137" t="s">
        <v>198</v>
      </c>
      <c r="C495" s="141"/>
      <c r="D495" s="141"/>
      <c r="E495" s="141"/>
      <c r="F495" s="141"/>
      <c r="G495" s="142">
        <v>2949.48</v>
      </c>
      <c r="H495" s="142">
        <v>101.6</v>
      </c>
      <c r="I495" s="142">
        <v>3051.08</v>
      </c>
    </row>
  </sheetData>
  <mergeCells count="4">
    <mergeCell ref="C208:D208"/>
    <mergeCell ref="C376:D376"/>
    <mergeCell ref="B448:G448"/>
    <mergeCell ref="B454:D454"/>
  </mergeCells>
  <phoneticPr fontId="40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9BADC24B-809F-47AF-876E-16CB0A24A6C3}"/>
</file>

<file path=customXml/itemProps2.xml><?xml version="1.0" encoding="utf-8"?>
<ds:datastoreItem xmlns:ds="http://schemas.openxmlformats.org/officeDocument/2006/customXml" ds:itemID="{74CBB4FB-2442-4B6E-A62E-FB3BA710B2C2}"/>
</file>

<file path=customXml/itemProps3.xml><?xml version="1.0" encoding="utf-8"?>
<ds:datastoreItem xmlns:ds="http://schemas.openxmlformats.org/officeDocument/2006/customXml" ds:itemID="{CE1C1239-5D39-46ED-A4F9-FFD6944F7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X</cp:lastModifiedBy>
  <cp:revision/>
  <dcterms:created xsi:type="dcterms:W3CDTF">2017-10-31T11:14:28Z</dcterms:created>
  <dcterms:modified xsi:type="dcterms:W3CDTF">2022-10-07T14:04:14Z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