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oozuna\Desktop\2024-002\"/>
    </mc:Choice>
  </mc:AlternateContent>
  <bookViews>
    <workbookView xWindow="0" yWindow="0" windowWidth="38340" windowHeight="17025"/>
  </bookViews>
  <sheets>
    <sheet name="Presupuesto" sheetId="3" r:id="rId1"/>
  </sheets>
  <definedNames>
    <definedName name="_xlnm.Print_Area" localSheetId="0">Presupuesto!$A$1:$G$172</definedName>
    <definedName name="_xlnm.Print_Titles" localSheetId="0">Presupuesto!$1:$11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5" i="3" l="1"/>
  <c r="G138" i="3"/>
  <c r="G136" i="3"/>
  <c r="F122" i="3"/>
  <c r="F123" i="3"/>
  <c r="F124" i="3"/>
  <c r="F125" i="3"/>
  <c r="F126" i="3"/>
  <c r="F63" i="3" l="1"/>
  <c r="A83" i="3"/>
  <c r="A84" i="3"/>
  <c r="A85" i="3"/>
  <c r="A86" i="3"/>
  <c r="A87" i="3" s="1"/>
  <c r="A88" i="3" s="1"/>
  <c r="A89" i="3" s="1"/>
  <c r="A90" i="3" s="1"/>
  <c r="A91" i="3" s="1"/>
  <c r="A92" i="3" s="1"/>
  <c r="A93" i="3" s="1"/>
  <c r="A98" i="3"/>
  <c r="A99" i="3"/>
  <c r="A100" i="3"/>
  <c r="A101" i="3"/>
  <c r="A102" i="3" s="1"/>
  <c r="A103" i="3" s="1"/>
  <c r="A104" i="3" s="1"/>
  <c r="A105" i="3" s="1"/>
  <c r="A106" i="3" s="1"/>
  <c r="A107" i="3" s="1"/>
  <c r="A108" i="3" s="1"/>
  <c r="A113" i="3"/>
  <c r="A114" i="3" s="1"/>
  <c r="A115" i="3" s="1"/>
  <c r="A116" i="3" s="1"/>
  <c r="A117" i="3" s="1"/>
  <c r="A118" i="3" s="1"/>
  <c r="A123" i="3"/>
  <c r="A124" i="3"/>
  <c r="A125" i="3"/>
  <c r="A126" i="3"/>
  <c r="A127" i="3" s="1"/>
  <c r="A128" i="3" s="1"/>
  <c r="A129" i="3" s="1"/>
  <c r="A130" i="3" s="1"/>
  <c r="A131" i="3" s="1"/>
  <c r="A132" i="3" s="1"/>
  <c r="A133" i="3" s="1"/>
  <c r="A134" i="3" s="1"/>
  <c r="A135" i="3" s="1"/>
  <c r="A140" i="3"/>
  <c r="A121" i="3"/>
  <c r="A111" i="3"/>
  <c r="A69" i="3"/>
  <c r="A56" i="3"/>
  <c r="A57" i="3"/>
  <c r="A58" i="3" s="1"/>
  <c r="A59" i="3" s="1"/>
  <c r="A60" i="3" s="1"/>
  <c r="A61" i="3" s="1"/>
  <c r="A62" i="3" s="1"/>
  <c r="A63" i="3" s="1"/>
  <c r="A64" i="3" s="1"/>
  <c r="A19" i="3"/>
  <c r="A20" i="3"/>
  <c r="A21" i="3"/>
  <c r="F131" i="3" l="1"/>
  <c r="F132" i="3"/>
  <c r="F133" i="3"/>
  <c r="F134" i="3"/>
  <c r="F135" i="3"/>
  <c r="F130" i="3" l="1"/>
  <c r="F129" i="3"/>
  <c r="F128" i="3"/>
  <c r="F127" i="3"/>
  <c r="A122" i="3"/>
  <c r="F118" i="3"/>
  <c r="F117" i="3"/>
  <c r="F116" i="3"/>
  <c r="F115" i="3"/>
  <c r="F114" i="3"/>
  <c r="F113" i="3"/>
  <c r="F112" i="3"/>
  <c r="A112" i="3"/>
  <c r="A141" i="3"/>
  <c r="A142" i="3" s="1"/>
  <c r="A143" i="3" s="1"/>
  <c r="A150" i="3" s="1"/>
  <c r="A151" i="3" s="1"/>
  <c r="A152" i="3" s="1"/>
  <c r="A153" i="3" s="1"/>
  <c r="A154" i="3" s="1"/>
  <c r="A155" i="3" s="1"/>
  <c r="A160" i="3" s="1"/>
  <c r="F108" i="3"/>
  <c r="F107" i="3"/>
  <c r="F106" i="3"/>
  <c r="F103" i="3"/>
  <c r="F102" i="3"/>
  <c r="F101" i="3"/>
  <c r="F99" i="3"/>
  <c r="C98" i="3"/>
  <c r="F98" i="3" s="1"/>
  <c r="C97" i="3"/>
  <c r="F97" i="3" s="1"/>
  <c r="F93" i="3"/>
  <c r="F92" i="3"/>
  <c r="C90" i="3"/>
  <c r="F90" i="3" s="1"/>
  <c r="F89" i="3"/>
  <c r="F88" i="3"/>
  <c r="F87" i="3"/>
  <c r="C86" i="3"/>
  <c r="C91" i="3" s="1"/>
  <c r="F91" i="3" s="1"/>
  <c r="C85" i="3"/>
  <c r="F85" i="3" s="1"/>
  <c r="F84" i="3"/>
  <c r="F83" i="3"/>
  <c r="F82" i="3"/>
  <c r="A81" i="3"/>
  <c r="A96" i="3" s="1"/>
  <c r="A97" i="3" s="1"/>
  <c r="F78" i="3"/>
  <c r="C77" i="3"/>
  <c r="F77" i="3" s="1"/>
  <c r="F76" i="3"/>
  <c r="F75" i="3"/>
  <c r="F74" i="3"/>
  <c r="F73" i="3"/>
  <c r="F72" i="3"/>
  <c r="F71" i="3"/>
  <c r="F70" i="3"/>
  <c r="A70" i="3"/>
  <c r="A71" i="3" s="1"/>
  <c r="A72" i="3" s="1"/>
  <c r="A73" i="3" s="1"/>
  <c r="A74" i="3" s="1"/>
  <c r="A75" i="3" s="1"/>
  <c r="A76" i="3" s="1"/>
  <c r="A77" i="3" s="1"/>
  <c r="A78" i="3" s="1"/>
  <c r="G109" i="3" l="1"/>
  <c r="G79" i="3"/>
  <c r="G119" i="3"/>
  <c r="C104" i="3"/>
  <c r="F104" i="3" s="1"/>
  <c r="F86" i="3"/>
  <c r="G94" i="3" s="1"/>
  <c r="C100" i="3"/>
  <c r="F100" i="3" s="1"/>
  <c r="C105" i="3"/>
  <c r="F105" i="3" s="1"/>
  <c r="A82" i="3"/>
  <c r="F53" i="3"/>
  <c r="F54" i="3"/>
  <c r="F55" i="3"/>
  <c r="F56" i="3"/>
  <c r="F57" i="3"/>
  <c r="F58" i="3"/>
  <c r="F59" i="3"/>
  <c r="F60" i="3"/>
  <c r="F61" i="3"/>
  <c r="F62" i="3"/>
  <c r="F64" i="3"/>
  <c r="F47" i="3"/>
  <c r="F48" i="3"/>
  <c r="F49" i="3"/>
  <c r="F36" i="3"/>
  <c r="F37" i="3"/>
  <c r="F38" i="3"/>
  <c r="F39" i="3"/>
  <c r="F40" i="3"/>
  <c r="F41" i="3"/>
  <c r="F42" i="3"/>
  <c r="F43" i="3"/>
  <c r="F18" i="3"/>
  <c r="F19" i="3"/>
  <c r="F20" i="3"/>
  <c r="F21" i="3"/>
  <c r="F25" i="3"/>
  <c r="F26" i="3"/>
  <c r="F27" i="3"/>
  <c r="F28" i="3"/>
  <c r="F29" i="3"/>
  <c r="F30" i="3"/>
  <c r="A24" i="3"/>
  <c r="A35" i="3" s="1"/>
  <c r="A18" i="3"/>
  <c r="G31" i="3" l="1"/>
  <c r="G44" i="3"/>
  <c r="G22" i="3"/>
  <c r="G50" i="3"/>
  <c r="A36" i="3"/>
  <c r="A37" i="3" s="1"/>
  <c r="A38" i="3" s="1"/>
  <c r="A39" i="3" s="1"/>
  <c r="A40" i="3" s="1"/>
  <c r="A41" i="3" s="1"/>
  <c r="A42" i="3" s="1"/>
  <c r="A43" i="3" s="1"/>
  <c r="A46" i="3"/>
  <c r="A25" i="3"/>
  <c r="A26" i="3" s="1"/>
  <c r="A27" i="3" s="1"/>
  <c r="A28" i="3" s="1"/>
  <c r="A29" i="3" s="1"/>
  <c r="A30" i="3" s="1"/>
  <c r="G154" i="3" l="1"/>
  <c r="A52" i="3"/>
  <c r="A53" i="3" s="1"/>
  <c r="A54" i="3" s="1"/>
  <c r="A55" i="3" s="1"/>
  <c r="A47" i="3"/>
  <c r="A48" i="3" s="1"/>
  <c r="A49" i="3" s="1"/>
  <c r="G153" i="3" l="1"/>
  <c r="G155" i="3"/>
  <c r="G152" i="3"/>
  <c r="G142" i="3"/>
  <c r="G143" i="3"/>
  <c r="G141" i="3"/>
  <c r="G160" i="3"/>
  <c r="G151" i="3"/>
  <c r="G144" i="3" l="1"/>
  <c r="G146" i="3" s="1"/>
  <c r="G148" i="3" s="1"/>
  <c r="G150" i="3" s="1"/>
  <c r="G156" i="3" s="1"/>
  <c r="G158" i="3" s="1"/>
  <c r="G162" i="3" s="1"/>
</calcChain>
</file>

<file path=xl/sharedStrings.xml><?xml version="1.0" encoding="utf-8"?>
<sst xmlns="http://schemas.openxmlformats.org/spreadsheetml/2006/main" count="236" uniqueCount="141">
  <si>
    <t>Preliminares</t>
  </si>
  <si>
    <t>m</t>
  </si>
  <si>
    <t>Limpieza continua y final.</t>
  </si>
  <si>
    <t>TOTAL GENERAL  (RD$)</t>
  </si>
  <si>
    <t>INFORMACIONES DEL PROYECTO</t>
  </si>
  <si>
    <t> </t>
  </si>
  <si>
    <t>NUMERO DE CARPETA</t>
  </si>
  <si>
    <r>
      <t xml:space="preserve">DIRECCIÓN DEL PROYECTO   </t>
    </r>
    <r>
      <rPr>
        <sz val="12"/>
        <color rgb="FF000000"/>
        <rFont val="Arial Narrow"/>
        <family val="2"/>
      </rPr>
      <t>Distrito Nacional.</t>
    </r>
  </si>
  <si>
    <t>ITEM</t>
  </si>
  <si>
    <t xml:space="preserve">DESCRIPCIÓN </t>
  </si>
  <si>
    <t xml:space="preserve">CANTIDAD </t>
  </si>
  <si>
    <t xml:space="preserve">UNIDAD </t>
  </si>
  <si>
    <t>PRECIO UNITARIO</t>
  </si>
  <si>
    <t xml:space="preserve">VALOR </t>
  </si>
  <si>
    <t>SUB-TOTAL</t>
  </si>
  <si>
    <r>
      <t>m</t>
    </r>
    <r>
      <rPr>
        <vertAlign val="superscript"/>
        <sz val="11"/>
        <color theme="1"/>
        <rFont val="Arial"/>
        <family val="2"/>
      </rPr>
      <t>2</t>
    </r>
  </si>
  <si>
    <t>PRESUPUESTO</t>
  </si>
  <si>
    <t>ud.</t>
  </si>
  <si>
    <t>p.a.</t>
  </si>
  <si>
    <t>Retiro de lona asfáltica en techo.</t>
  </si>
  <si>
    <t>Demolición de fino de techo, incluye zabaletas.</t>
  </si>
  <si>
    <t xml:space="preserve">Misceláneos </t>
  </si>
  <si>
    <t>Confección fino de techo.</t>
  </si>
  <si>
    <t>Confección de zabaletas en techo.</t>
  </si>
  <si>
    <t>Desinstalación compresores de A/C tipo split.</t>
  </si>
  <si>
    <t>Reinstalación compresores de A/C tipo split.</t>
  </si>
  <si>
    <r>
      <t>Suministro y colocación de lona asfáltica (5kg/m</t>
    </r>
    <r>
      <rPr>
        <vertAlign val="superscript"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), incluye primer y cemento plástico.</t>
    </r>
  </si>
  <si>
    <t>Confección de pasante de 4" de diámetro en muro existente, incluye colocación de tubería PVC Ø3" y resane de superficie.</t>
  </si>
  <si>
    <t>Bote de escombros, incluye acarreo de materiales.</t>
  </si>
  <si>
    <r>
      <t>Demolición escalones de granito vaciado en entrada principal (incluye mortero de colocación e</t>
    </r>
    <r>
      <rPr>
        <sz val="11"/>
        <rFont val="Calibri"/>
        <family val="2"/>
      </rPr>
      <t>≤0.10m).</t>
    </r>
  </si>
  <si>
    <t>Desinstalación luminaria parabólica 2´x 4´.</t>
  </si>
  <si>
    <t>ud</t>
  </si>
  <si>
    <t>Desinstalación fregadero (15"x15"), incluye accesorios.</t>
  </si>
  <si>
    <t>Demolición tope de marmolite (1.30 x 0.67)m, incluye zócalos.</t>
  </si>
  <si>
    <t>Desinstalación gabinete de piso.</t>
  </si>
  <si>
    <t xml:space="preserve">Desinstalación marco de puerta </t>
  </si>
  <si>
    <r>
      <t>Demolición muro de sheetrock (2.82m</t>
    </r>
    <r>
      <rPr>
        <vertAlign val="superscript"/>
        <sz val="11"/>
        <rFont val="Arial"/>
        <family val="2"/>
      </rPr>
      <t>2</t>
    </r>
    <r>
      <rPr>
        <sz val="11"/>
        <rFont val="Arial"/>
        <family val="2"/>
      </rPr>
      <t>).</t>
    </r>
  </si>
  <si>
    <t>Instalaciones eléctricas</t>
  </si>
  <si>
    <t>Sustitución caja metálica rectangular 2"x4"  en tomacorriente de pared. Incluye resane de superficie.</t>
  </si>
  <si>
    <t>Suministro e instalación accesorio tomacorriente 110V /15A, con certificación UL.(no incluye salida).</t>
  </si>
  <si>
    <t>Suministro e instalación luminarias parabólicas 2´x 2´ empotrables, con tubos LED T8 de 24", certificación UL.</t>
  </si>
  <si>
    <t>Misceláneos</t>
  </si>
  <si>
    <t>Suministro e instalación escalones de granito en entrada principal. Huellas 0.35m de ancho y contra huellas de 0.17m de ancho. Incluye canto frontal redondeado, mortero de colocación y derretido en juntas.</t>
  </si>
  <si>
    <t>Suministro e instalación gabinete de piso en caoba, con terminación superior lista para recibir tope de granito.</t>
  </si>
  <si>
    <t>pie</t>
  </si>
  <si>
    <t>Suministro e instalación gabinete de pared en caoba.</t>
  </si>
  <si>
    <t>Mantenimiento de puerta de madera (0.70 @ 0.90 x 2.10)m. Incluye lijado, masillado y sustitución de accesorio en mal estado (bisagras y llavín).</t>
  </si>
  <si>
    <t>Suministro e instalación tope de granito, color negro. Incluye zócalos y engrosamiento doble en la parte frontal.</t>
  </si>
  <si>
    <t>Suministro e instalación fregadero sencillo de acero inoxidable (15"x 15"), incluye accesorios. (No incluye salida).</t>
  </si>
  <si>
    <t>Suministro e instalación llave monomando para fregadero.</t>
  </si>
  <si>
    <t>Suministro y aplicación pintura satinada sin olor, en muros interiores, (dos manos).</t>
  </si>
  <si>
    <t>viaje</t>
  </si>
  <si>
    <t>Suministro e instalación muro de sheetrock (e=0.10m), incluye hueco de puerta (0.80 x 2.10)m.</t>
  </si>
  <si>
    <t>Desinstalación plafón fibra mineral existente, incluye estructura soporte.</t>
  </si>
  <si>
    <t>Techo del Palacio de Justicia de Ciudad Nueva</t>
  </si>
  <si>
    <t>Juzgado de Paz de la Segunda Circunscripción</t>
  </si>
  <si>
    <t>READECUACIÓN DE COCINA</t>
  </si>
  <si>
    <t>Suministro e instalación de tope de Granito natural negro Galaxy,(incluye zócalo de 0.10 m y falda de 0.25m) (meseta)</t>
  </si>
  <si>
    <t>Suministro e instalación de gabinete de piso (inferior) en MDF (90x55x55) altura de  90 cm, profundidad de 55 cm, ancho 55 cm".(cedro)</t>
  </si>
  <si>
    <t>Suministro e instalación de gabinete de pared en MDF superior (70x35x35) altura de  75 cm, profundidad de 35 cm, ancho 35 cm".</t>
  </si>
  <si>
    <t xml:space="preserve"> Suministro e instalación de fregadero de acero inoxidable doble (sin salidas)</t>
  </si>
  <si>
    <t>und</t>
  </si>
  <si>
    <t>pa</t>
  </si>
  <si>
    <t>Suministro e instalación de llave de fregadero doble cromada -calidad media</t>
  </si>
  <si>
    <t xml:space="preserve">Suministro e instalación de base de  hierro para soporte de tope empotrado en pared  </t>
  </si>
  <si>
    <t>Limpieza continua y final</t>
  </si>
  <si>
    <t>Sub-total</t>
  </si>
  <si>
    <t>EXTERIORES</t>
  </si>
  <si>
    <t>Demolición de piso de parqueo de adoquines</t>
  </si>
  <si>
    <t>Suministro y colocación de relleno de fondo con arena  (altura de 0.5 m )</t>
  </si>
  <si>
    <t>Suministro y colocación  de caliche compactado (altura 0.5m)</t>
  </si>
  <si>
    <t>Suministro y colocación de lamina geotextil no tejida antirraices en hueco excavado</t>
  </si>
  <si>
    <t>Suministro y colocación de piso de adoquines sobre material compactado, incluye:(insumos menores para su instalación)</t>
  </si>
  <si>
    <t>READECUACIÓN DE ARCHIVO EXTERIOR</t>
  </si>
  <si>
    <t>Suministro y colocación de porcelanato de piso 0.6 m x 0.6 m tonos claros -alto trafico, antideslizante</t>
  </si>
  <si>
    <t>Acarreo  de interno de 12 stands (anaqueles) de archivos( Movimiento hacia el interior del tribunal para iniciar los trabajos y traslado hacia archivo una vez finalizados los trabajos, incluye documentos dentro del archivo de 25 m2 )</t>
  </si>
  <si>
    <t>Suministro e instalación hierros protectores de seguridad en puerta de 2.10 x 1 m</t>
  </si>
  <si>
    <t>Suministro y colocación de plafón vinil yeso 2" x 2" incluye estructura</t>
  </si>
  <si>
    <t xml:space="preserve">Suministro y colocación de muro de densglass doble cara estructura  de 2 1/2 cal.25" galvanizada </t>
  </si>
  <si>
    <t>SUB-TOTAL GENERAL  COSTOS DIRECTOS (RD$)</t>
  </si>
  <si>
    <t>GASTOS INDIRECTOS</t>
  </si>
  <si>
    <t>Dirección técnica y responsabilidad</t>
  </si>
  <si>
    <t>Gastos administrativos y de obra</t>
  </si>
  <si>
    <t>Transporte</t>
  </si>
  <si>
    <t xml:space="preserve">SUB-TOTAL </t>
  </si>
  <si>
    <t xml:space="preserve">SUB-TOTAL GRAVADO </t>
  </si>
  <si>
    <t>BASE IMPONIBLE DE IMPUESTOS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</si>
  <si>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</si>
  <si>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</si>
  <si>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</si>
  <si>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</si>
  <si>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</si>
  <si>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</si>
  <si>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 (RD$)</t>
  </si>
  <si>
    <t>SUB-TOTAL GENERAL COSTOS INDIRECTOS  (RD$)</t>
  </si>
  <si>
    <t>Imprevistos</t>
  </si>
  <si>
    <t>MISCELANEOS</t>
  </si>
  <si>
    <r>
      <t>m</t>
    </r>
    <r>
      <rPr>
        <sz val="11"/>
        <rFont val="Calibri"/>
        <family val="2"/>
      </rPr>
      <t>²</t>
    </r>
  </si>
  <si>
    <t xml:space="preserve">Resane de superficie. </t>
  </si>
  <si>
    <t>p.a</t>
  </si>
  <si>
    <r>
      <t>pie</t>
    </r>
    <r>
      <rPr>
        <sz val="11"/>
        <rFont val="Calibri"/>
        <family val="2"/>
      </rPr>
      <t>²</t>
    </r>
  </si>
  <si>
    <t xml:space="preserve">Limpieza continua y final </t>
  </si>
  <si>
    <t>viajes</t>
  </si>
  <si>
    <t>2024-002 O</t>
  </si>
  <si>
    <t>Remozamiento del Tribunal de Asuntos de Familia</t>
  </si>
  <si>
    <t>Suministro e instalación de laminado oscuro con protección UV solar grey al 20% en vidrios fijos.</t>
  </si>
  <si>
    <t xml:space="preserve">Mantenimiento de puertas dobles de madera existente 1.85x2.30 m. Incluye pulimento, masillado, pintura y cambio de bisagras y llavines de ser necesario.   </t>
  </si>
  <si>
    <t xml:space="preserve">Suministro y colocación de puertas en hierro galvanizado y barra cuadrada, incluye pintura anticorrosiva color negro y cerradura. Marcos de barras rectangulares de 2x1". (Dimensiones 0.90x2.30 y 1.85x2.30). </t>
  </si>
  <si>
    <t xml:space="preserve">Suministro y aplicación de pintura Satinada sin olor en muros externos e internos, incluye preparación de superficie.  2 manos </t>
  </si>
  <si>
    <t xml:space="preserve">Resane de grietas en superficie de muros. </t>
  </si>
  <si>
    <t>m²</t>
  </si>
  <si>
    <t>pl</t>
  </si>
  <si>
    <r>
      <t>m</t>
    </r>
    <r>
      <rPr>
        <sz val="14"/>
        <color theme="1"/>
        <rFont val="Arial"/>
        <family val="2"/>
      </rPr>
      <t>³</t>
    </r>
  </si>
  <si>
    <t>Bote de escombros (6m3)</t>
  </si>
  <si>
    <t xml:space="preserve">CÚPULA </t>
  </si>
  <si>
    <t>Suministro e instalación plafón 2´ x 2´ vinil yeso, incluye estructura soporte (cros tee, main tee y angulares).</t>
  </si>
  <si>
    <t>Remoción de madera existente en hueco para estantería de 1.34 x 2.9 m</t>
  </si>
  <si>
    <t>Suministro, confección e  instalación de estantería (estante de cocina)  en mdf, tramos a 0.4 m, ancho 0.3 m</t>
  </si>
  <si>
    <t>Remoción de hormigón en rampa sobre contén frontal de  5.7 m de longitud y 0.4 m de ancho.</t>
  </si>
  <si>
    <t>Suministro y confección de rampa de 5.70 m de longitud y 0.4 m de ancho ( incluye tubería de 3" para la continuidad del agua del pluvial en contén)</t>
  </si>
  <si>
    <t>Mantenimiento de ventanas de  vidrio con marcos de madera  de 1.20 x 1.20  (Incluye instalación y desinstalación, masillado, lijado, pintura)</t>
  </si>
  <si>
    <t>Suministro y aplicación de pintura para bordillos y parqueos tipo trafico (5% de desperdicio)</t>
  </si>
  <si>
    <t>Excavación y corte de raíces de  árbol , área aproximada de 12.25 m2 ( profundidad de 1 m, corte de raíces de árbol con medios mecánicos )</t>
  </si>
  <si>
    <t>Demolición de muros de sheetrock 10 cm</t>
  </si>
  <si>
    <t>Demolición de piso (incluye torta y relleno)</t>
  </si>
  <si>
    <t>Extensión de desagüe pluvial existente hacia jardinera(Tubería de 2 1/2", incluye materiales menores, jardinería a 1.5 m de distancia), incluye coección con bajante interno existente</t>
  </si>
  <si>
    <t>Suministro e instalación de Puerta de polimetal color caoba (incluye jamba metálica, insumos menores, desinstalación de puerta existente)</t>
  </si>
  <si>
    <t xml:space="preserve">Suministro e instalación de lamparas parabólicas de superficies 2" x 2" con tubos led T8, de 18w ", 800 LM , 4000 k, 120 -277 VAC </t>
  </si>
  <si>
    <t>Desinstalación de cúpulas existentes. Incluye estructura soporte. (2 Unidades ).</t>
  </si>
  <si>
    <r>
      <t>Impermeabilización de superficie resanada con lona asfáltica 4mm, 5kg/m</t>
    </r>
    <r>
      <rPr>
        <sz val="11"/>
        <rFont val="Calibri"/>
        <family val="2"/>
      </rPr>
      <t xml:space="preserve">² (4 m² aproximadamente). </t>
    </r>
  </si>
  <si>
    <t>Suministro e instalación de vidrios fijos en cúpulas en cristal clear  laminado de 3/8" (5+5)mm, incluye estructura en tubular, aluminio anodizado natural mate (2 Unidades )</t>
  </si>
  <si>
    <t xml:space="preserve">Suministro y colocación de puerta sencilla de madera 0.90x2.30 m. Incluye cerradura y desinstalación y bote de puerta existente. </t>
  </si>
  <si>
    <t xml:space="preserve">Suministro e instalación de reflector led de 100w IP65, 6500K. Incluye cableado recubierto de goma. </t>
  </si>
  <si>
    <t>Suministro e instalación de brazo hidráulico para puerta.</t>
  </si>
  <si>
    <t xml:space="preserve">Suministro e instalación de tapa de registro eléctrico acabado galvanizado. Dimensiones de 0.40x0.40 m. </t>
  </si>
  <si>
    <t xml:space="preserve">Suministro e instalación de interruptor simple en tubería EMT. Incluye salida y accesorio. </t>
  </si>
  <si>
    <t xml:space="preserve">Sustitución de planchas de plafón pebbled color blanco. Incluye bote de las planchas retiradas. </t>
  </si>
  <si>
    <t xml:space="preserve">Suministro e instalación de lamparas de pared para exteriores tipo farol. Incluye conexión a existentes. </t>
  </si>
  <si>
    <t xml:space="preserve">Suministro e instalación de cerradura para registro eléctrico. </t>
  </si>
  <si>
    <r>
      <t xml:space="preserve">NOMBRE DEL PROYECTO:  </t>
    </r>
    <r>
      <rPr>
        <sz val="12"/>
        <color rgb="FF000000"/>
        <rFont val="Arial Narrow"/>
        <family val="2"/>
      </rPr>
      <t>Lote 4 - Corrección de filtraciones de  techo del Palacio de Justicia de Ciudad Nueva, Readecuaciones en el Tribunal Asuntos de Familia y Juzgado de Paz de la 2da Circunscripción del Distrito Nacional.</t>
    </r>
  </si>
  <si>
    <t xml:space="preserve">FECHA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</si>
</sst>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(* #,##0.00_);_(* \(#,##0.00\);_(* &quot;-&quot;_);_(@_)"/>
    <numFmt numFmtId="166" formatCode="_(&quot;RD$&quot;* #,##0.00_);_(&quot;RD$&quot;* \(#,##0.00\);_(&quot;RD$&quot;* &quot;-&quot;??_);_(@_)"/>
    <numFmt numFmtId="167" formatCode="[$$-2C0A]\ #,##0.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sz val="11"/>
      <color rgb="FF000000"/>
      <name val="Arial Narrow"/>
      <family val="2"/>
    </font>
    <font>
      <b/>
      <sz val="12"/>
      <color rgb="FFFFFFFF"/>
      <name val="Arial Narrow"/>
      <family val="2"/>
    </font>
    <font>
      <b/>
      <sz val="12"/>
      <color rgb="FF000000"/>
      <name val="Arial Narrow"/>
      <family val="2"/>
    </font>
    <font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 Narrow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</font>
    <font>
      <vertAlign val="superscript"/>
      <sz val="11"/>
      <name val="Arial"/>
      <family val="2"/>
    </font>
    <font>
      <b/>
      <sz val="16"/>
      <color indexed="8"/>
      <name val="Arial"/>
      <family val="2"/>
    </font>
    <font>
      <b/>
      <sz val="16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name val="MS Sans Serif"/>
      <family val="2"/>
    </font>
    <font>
      <b/>
      <sz val="12"/>
      <name val="Arial"/>
      <family val="2"/>
    </font>
    <font>
      <sz val="11"/>
      <color rgb="FF7030A0"/>
      <name val="Arial"/>
      <family val="2"/>
    </font>
    <font>
      <b/>
      <sz val="12"/>
      <color rgb="FF7030A0"/>
      <name val="Arial"/>
      <family val="2"/>
    </font>
    <font>
      <sz val="14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rgb="FF0045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0" fontId="25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4" fontId="0" fillId="0" borderId="0" xfId="0" applyNumberFormat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horizont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43" fontId="0" fillId="0" borderId="0" xfId="0" applyNumberFormat="1"/>
    <xf numFmtId="0" fontId="5" fillId="0" borderId="0" xfId="0" applyFont="1"/>
    <xf numFmtId="0" fontId="6" fillId="6" borderId="0" xfId="0" applyFont="1" applyFill="1" applyAlignment="1">
      <alignment wrapText="1"/>
    </xf>
    <xf numFmtId="0" fontId="6" fillId="5" borderId="5" xfId="0" applyFont="1" applyFill="1" applyBorder="1" applyAlignment="1">
      <alignment wrapText="1"/>
    </xf>
    <xf numFmtId="0" fontId="6" fillId="5" borderId="0" xfId="0" applyFont="1" applyFill="1" applyAlignment="1">
      <alignment wrapText="1"/>
    </xf>
    <xf numFmtId="0" fontId="5" fillId="6" borderId="0" xfId="0" applyFont="1" applyFill="1"/>
    <xf numFmtId="0" fontId="7" fillId="6" borderId="0" xfId="0" applyFont="1" applyFill="1"/>
    <xf numFmtId="0" fontId="9" fillId="6" borderId="0" xfId="0" applyFont="1" applyFill="1" applyAlignment="1">
      <alignment wrapText="1"/>
    </xf>
    <xf numFmtId="0" fontId="9" fillId="6" borderId="0" xfId="0" applyFont="1" applyFill="1"/>
    <xf numFmtId="0" fontId="8" fillId="6" borderId="0" xfId="0" applyFont="1" applyFill="1"/>
    <xf numFmtId="0" fontId="12" fillId="6" borderId="0" xfId="0" applyFont="1" applyFill="1"/>
    <xf numFmtId="0" fontId="6" fillId="6" borderId="0" xfId="0" applyFont="1" applyFill="1"/>
    <xf numFmtId="0" fontId="10" fillId="6" borderId="0" xfId="0" applyFont="1" applyFill="1" applyAlignment="1">
      <alignment wrapText="1"/>
    </xf>
    <xf numFmtId="0" fontId="13" fillId="6" borderId="0" xfId="0" applyFont="1" applyFill="1"/>
    <xf numFmtId="0" fontId="6" fillId="8" borderId="13" xfId="0" applyFont="1" applyFill="1" applyBorder="1" applyAlignment="1">
      <alignment horizontal="center" vertical="center"/>
    </xf>
    <xf numFmtId="0" fontId="6" fillId="8" borderId="14" xfId="0" applyFont="1" applyFill="1" applyBorder="1" applyAlignment="1">
      <alignment horizontal="center" vertical="center"/>
    </xf>
    <xf numFmtId="0" fontId="6" fillId="8" borderId="15" xfId="0" applyFont="1" applyFill="1" applyBorder="1" applyAlignment="1">
      <alignment horizontal="center" vertic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horizontal="center" wrapText="1"/>
    </xf>
    <xf numFmtId="4" fontId="14" fillId="0" borderId="0" xfId="1" applyNumberFormat="1" applyFont="1" applyFill="1" applyBorder="1" applyAlignment="1">
      <alignment horizontal="center" vertical="center"/>
    </xf>
    <xf numFmtId="4" fontId="14" fillId="0" borderId="0" xfId="1" applyNumberFormat="1" applyFont="1" applyFill="1" applyBorder="1" applyAlignment="1">
      <alignment horizontal="center"/>
    </xf>
    <xf numFmtId="2" fontId="14" fillId="0" borderId="0" xfId="0" applyNumberFormat="1" applyFont="1" applyAlignment="1">
      <alignment horizontal="center" vertical="center"/>
    </xf>
    <xf numFmtId="0" fontId="14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2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vertical="center"/>
    </xf>
    <xf numFmtId="4" fontId="15" fillId="0" borderId="4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0" fontId="15" fillId="0" borderId="4" xfId="0" applyFont="1" applyBorder="1" applyAlignment="1">
      <alignment vertical="center" wrapText="1"/>
    </xf>
    <xf numFmtId="4" fontId="14" fillId="2" borderId="2" xfId="1" applyNumberFormat="1" applyFont="1" applyBorder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7" fillId="3" borderId="1" xfId="0" applyNumberFormat="1" applyFont="1" applyFill="1" applyBorder="1" applyAlignment="1">
      <alignment horizontal="center" vertical="center"/>
    </xf>
    <xf numFmtId="4" fontId="18" fillId="3" borderId="2" xfId="2" applyNumberFormat="1" applyFont="1" applyFill="1" applyBorder="1" applyAlignment="1">
      <alignment horizontal="right"/>
    </xf>
    <xf numFmtId="4" fontId="18" fillId="3" borderId="2" xfId="2" applyNumberFormat="1" applyFont="1" applyFill="1" applyBorder="1" applyAlignment="1">
      <alignment horizontal="center"/>
    </xf>
    <xf numFmtId="165" fontId="14" fillId="4" borderId="3" xfId="1" applyNumberFormat="1" applyFont="1" applyFill="1" applyBorder="1"/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 horizontal="center"/>
    </xf>
    <xf numFmtId="4" fontId="15" fillId="0" borderId="0" xfId="0" applyNumberFormat="1" applyFont="1"/>
    <xf numFmtId="2" fontId="18" fillId="3" borderId="2" xfId="0" applyNumberFormat="1" applyFont="1" applyFill="1" applyBorder="1"/>
    <xf numFmtId="2" fontId="5" fillId="0" borderId="0" xfId="0" applyNumberFormat="1" applyFont="1" applyAlignment="1">
      <alignment horizontal="center" vertical="center"/>
    </xf>
    <xf numFmtId="4" fontId="18" fillId="0" borderId="0" xfId="2" applyNumberFormat="1" applyFont="1" applyFill="1" applyBorder="1" applyAlignment="1">
      <alignment horizontal="right" vertical="center"/>
    </xf>
    <xf numFmtId="4" fontId="18" fillId="0" borderId="0" xfId="2" applyNumberFormat="1" applyFont="1" applyFill="1" applyBorder="1" applyAlignment="1">
      <alignment horizontal="center" vertical="center"/>
    </xf>
    <xf numFmtId="4" fontId="18" fillId="0" borderId="0" xfId="2" applyNumberFormat="1" applyFont="1" applyFill="1" applyBorder="1" applyAlignment="1">
      <alignment horizontal="right"/>
    </xf>
    <xf numFmtId="4" fontId="18" fillId="0" borderId="0" xfId="3" applyNumberFormat="1" applyFont="1" applyFill="1" applyBorder="1" applyAlignment="1">
      <alignment horizontal="right" vertical="center"/>
    </xf>
    <xf numFmtId="2" fontId="17" fillId="0" borderId="4" xfId="0" applyNumberFormat="1" applyFont="1" applyBorder="1" applyAlignment="1">
      <alignment horizontal="center" vertical="center"/>
    </xf>
    <xf numFmtId="4" fontId="17" fillId="0" borderId="4" xfId="3" applyNumberFormat="1" applyFont="1" applyFill="1" applyBorder="1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4" fontId="17" fillId="0" borderId="0" xfId="4" applyNumberFormat="1" applyFont="1" applyBorder="1" applyAlignment="1" applyProtection="1">
      <alignment horizontal="center"/>
    </xf>
    <xf numFmtId="4" fontId="17" fillId="0" borderId="0" xfId="0" applyNumberFormat="1" applyFont="1" applyAlignment="1">
      <alignment horizontal="center"/>
    </xf>
    <xf numFmtId="10" fontId="17" fillId="0" borderId="0" xfId="4" applyNumberFormat="1" applyFont="1" applyBorder="1" applyAlignment="1">
      <alignment horizontal="center"/>
    </xf>
    <xf numFmtId="4" fontId="17" fillId="0" borderId="0" xfId="2" applyNumberFormat="1" applyFont="1" applyFill="1" applyBorder="1" applyAlignment="1">
      <alignment horizontal="right"/>
    </xf>
    <xf numFmtId="2" fontId="18" fillId="3" borderId="9" xfId="0" applyNumberFormat="1" applyFont="1" applyFill="1" applyBorder="1"/>
    <xf numFmtId="4" fontId="18" fillId="3" borderId="9" xfId="2" applyNumberFormat="1" applyFont="1" applyFill="1" applyBorder="1" applyAlignment="1">
      <alignment horizontal="right"/>
    </xf>
    <xf numFmtId="4" fontId="18" fillId="3" borderId="9" xfId="2" applyNumberFormat="1" applyFont="1" applyFill="1" applyBorder="1" applyAlignment="1">
      <alignment horizontal="center"/>
    </xf>
    <xf numFmtId="10" fontId="17" fillId="0" borderId="4" xfId="4" applyNumberFormat="1" applyFont="1" applyBorder="1" applyAlignment="1">
      <alignment horizontal="center"/>
    </xf>
    <xf numFmtId="4" fontId="17" fillId="0" borderId="4" xfId="2" applyNumberFormat="1" applyFont="1" applyFill="1" applyBorder="1" applyAlignment="1">
      <alignment horizontal="right"/>
    </xf>
    <xf numFmtId="164" fontId="17" fillId="3" borderId="8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4" fontId="14" fillId="0" borderId="0" xfId="1" applyNumberFormat="1" applyFont="1" applyFill="1" applyBorder="1"/>
    <xf numFmtId="165" fontId="14" fillId="0" borderId="0" xfId="1" applyNumberFormat="1" applyFont="1" applyFill="1" applyBorder="1"/>
    <xf numFmtId="2" fontId="14" fillId="9" borderId="0" xfId="0" applyNumberFormat="1" applyFont="1" applyFill="1" applyAlignment="1">
      <alignment horizontal="center" vertical="center"/>
    </xf>
    <xf numFmtId="2" fontId="15" fillId="9" borderId="4" xfId="0" applyNumberFormat="1" applyFont="1" applyFill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5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vertical="center" wrapText="1"/>
    </xf>
    <xf numFmtId="0" fontId="14" fillId="0" borderId="0" xfId="1" applyFont="1" applyFill="1" applyBorder="1" applyAlignment="1">
      <alignment horizontal="right" wrapText="1"/>
    </xf>
    <xf numFmtId="4" fontId="14" fillId="0" borderId="0" xfId="1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2" fontId="18" fillId="9" borderId="0" xfId="0" applyNumberFormat="1" applyFont="1" applyFill="1" applyAlignment="1">
      <alignment horizontal="center" vertical="center"/>
    </xf>
    <xf numFmtId="2" fontId="18" fillId="9" borderId="0" xfId="0" applyNumberFormat="1" applyFont="1" applyFill="1" applyAlignment="1">
      <alignment vertical="center"/>
    </xf>
    <xf numFmtId="2" fontId="18" fillId="9" borderId="0" xfId="2" applyNumberFormat="1" applyFont="1" applyFill="1" applyBorder="1" applyAlignment="1">
      <alignment horizontal="right"/>
    </xf>
    <xf numFmtId="43" fontId="18" fillId="9" borderId="0" xfId="2" applyFont="1" applyFill="1" applyBorder="1" applyAlignment="1">
      <alignment horizontal="right"/>
    </xf>
    <xf numFmtId="40" fontId="18" fillId="9" borderId="0" xfId="2" applyNumberFormat="1" applyFont="1" applyFill="1" applyBorder="1" applyAlignment="1">
      <alignment horizontal="right"/>
    </xf>
    <xf numFmtId="166" fontId="18" fillId="9" borderId="0" xfId="3" applyNumberFormat="1" applyFont="1" applyFill="1" applyBorder="1" applyAlignment="1">
      <alignment horizontal="right"/>
    </xf>
    <xf numFmtId="0" fontId="25" fillId="0" borderId="0" xfId="5"/>
    <xf numFmtId="2" fontId="17" fillId="0" borderId="11" xfId="0" applyNumberFormat="1" applyFont="1" applyBorder="1" applyAlignment="1">
      <alignment horizontal="center" vertical="center"/>
    </xf>
    <xf numFmtId="167" fontId="17" fillId="9" borderId="4" xfId="6" applyNumberFormat="1" applyFont="1" applyFill="1" applyBorder="1" applyAlignment="1">
      <alignment vertical="center" wrapText="1"/>
    </xf>
    <xf numFmtId="4" fontId="17" fillId="10" borderId="4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43" fontId="17" fillId="9" borderId="4" xfId="7" applyFont="1" applyFill="1" applyBorder="1" applyAlignment="1">
      <alignment horizontal="right" vertical="center"/>
    </xf>
    <xf numFmtId="43" fontId="17" fillId="9" borderId="11" xfId="7" applyFont="1" applyFill="1" applyBorder="1" applyAlignment="1">
      <alignment horizontal="right" vertical="center"/>
    </xf>
    <xf numFmtId="0" fontId="17" fillId="0" borderId="0" xfId="0" applyFont="1"/>
    <xf numFmtId="4" fontId="25" fillId="0" borderId="0" xfId="8" applyNumberFormat="1" applyFont="1"/>
    <xf numFmtId="0" fontId="25" fillId="0" borderId="0" xfId="8" applyFont="1"/>
    <xf numFmtId="2" fontId="17" fillId="9" borderId="4" xfId="0" applyNumberFormat="1" applyFont="1" applyFill="1" applyBorder="1" applyAlignment="1">
      <alignment horizontal="center" vertical="center"/>
    </xf>
    <xf numFmtId="43" fontId="17" fillId="0" borderId="0" xfId="0" applyNumberFormat="1" applyFont="1"/>
    <xf numFmtId="0" fontId="17" fillId="5" borderId="4" xfId="0" applyFont="1" applyFill="1" applyBorder="1" applyAlignment="1">
      <alignment horizontal="center" vertical="center"/>
    </xf>
    <xf numFmtId="43" fontId="17" fillId="0" borderId="11" xfId="7" applyFont="1" applyBorder="1" applyAlignment="1">
      <alignment horizontal="right" vertical="center"/>
    </xf>
    <xf numFmtId="43" fontId="17" fillId="9" borderId="12" xfId="7" applyFont="1" applyFill="1" applyBorder="1" applyAlignment="1">
      <alignment horizontal="right" vertical="center"/>
    </xf>
    <xf numFmtId="0" fontId="17" fillId="0" borderId="4" xfId="0" applyFont="1" applyBorder="1" applyAlignment="1">
      <alignment horizontal="center" vertical="center"/>
    </xf>
    <xf numFmtId="164" fontId="17" fillId="11" borderId="1" xfId="0" applyNumberFormat="1" applyFont="1" applyFill="1" applyBorder="1" applyAlignment="1">
      <alignment horizontal="right" vertical="center"/>
    </xf>
    <xf numFmtId="2" fontId="26" fillId="11" borderId="2" xfId="0" applyNumberFormat="1" applyFont="1" applyFill="1" applyBorder="1" applyAlignment="1">
      <alignment vertical="center"/>
    </xf>
    <xf numFmtId="4" fontId="26" fillId="11" borderId="2" xfId="2" applyNumberFormat="1" applyFont="1" applyFill="1" applyBorder="1" applyAlignment="1">
      <alignment horizontal="center" vertical="center"/>
    </xf>
    <xf numFmtId="43" fontId="26" fillId="11" borderId="2" xfId="2" applyFont="1" applyFill="1" applyBorder="1" applyAlignment="1">
      <alignment horizontal="center" vertical="center"/>
    </xf>
    <xf numFmtId="40" fontId="26" fillId="11" borderId="2" xfId="2" applyNumberFormat="1" applyFont="1" applyFill="1" applyBorder="1" applyAlignment="1">
      <alignment horizontal="right" vertical="center"/>
    </xf>
    <xf numFmtId="166" fontId="26" fillId="11" borderId="3" xfId="3" applyNumberFormat="1" applyFont="1" applyFill="1" applyBorder="1" applyAlignment="1">
      <alignment horizontal="right" vertical="center"/>
    </xf>
    <xf numFmtId="164" fontId="27" fillId="6" borderId="0" xfId="0" applyNumberFormat="1" applyFont="1" applyFill="1" applyAlignment="1">
      <alignment horizontal="right" vertical="center"/>
    </xf>
    <xf numFmtId="2" fontId="28" fillId="6" borderId="0" xfId="0" applyNumberFormat="1" applyFont="1" applyFill="1" applyAlignment="1">
      <alignment vertical="center"/>
    </xf>
    <xf numFmtId="4" fontId="28" fillId="6" borderId="0" xfId="2" applyNumberFormat="1" applyFont="1" applyFill="1" applyBorder="1" applyAlignment="1">
      <alignment horizontal="center" vertical="center"/>
    </xf>
    <xf numFmtId="43" fontId="28" fillId="6" borderId="0" xfId="2" applyFont="1" applyFill="1" applyBorder="1" applyAlignment="1">
      <alignment horizontal="center" vertical="center"/>
    </xf>
    <xf numFmtId="40" fontId="28" fillId="6" borderId="0" xfId="2" applyNumberFormat="1" applyFont="1" applyFill="1" applyBorder="1" applyAlignment="1">
      <alignment horizontal="right" vertical="center"/>
    </xf>
    <xf numFmtId="166" fontId="28" fillId="6" borderId="0" xfId="3" applyNumberFormat="1" applyFont="1" applyFill="1" applyBorder="1" applyAlignment="1">
      <alignment horizontal="right" vertical="center"/>
    </xf>
    <xf numFmtId="0" fontId="17" fillId="9" borderId="4" xfId="0" applyFont="1" applyFill="1" applyBorder="1" applyAlignment="1">
      <alignment horizontal="center" vertical="center"/>
    </xf>
    <xf numFmtId="167" fontId="17" fillId="0" borderId="4" xfId="0" applyNumberFormat="1" applyFont="1" applyBorder="1" applyAlignment="1">
      <alignment vertical="center" wrapText="1"/>
    </xf>
    <xf numFmtId="165" fontId="14" fillId="9" borderId="0" xfId="1" applyNumberFormat="1" applyFont="1" applyFill="1" applyBorder="1"/>
    <xf numFmtId="44" fontId="0" fillId="0" borderId="0" xfId="3" applyFont="1" applyAlignment="1">
      <alignment vertical="center"/>
    </xf>
    <xf numFmtId="2" fontId="18" fillId="0" borderId="0" xfId="0" applyNumberFormat="1" applyFont="1" applyAlignment="1">
      <alignment horizontal="center" vertical="center"/>
    </xf>
    <xf numFmtId="0" fontId="18" fillId="0" borderId="0" xfId="0" applyFont="1" applyAlignment="1">
      <alignment vertical="justify"/>
    </xf>
    <xf numFmtId="0" fontId="0" fillId="9" borderId="0" xfId="0" applyFill="1" applyBorder="1"/>
    <xf numFmtId="10" fontId="17" fillId="0" borderId="4" xfId="4" applyNumberFormat="1" applyFont="1" applyBorder="1" applyAlignment="1">
      <alignment horizontal="center" vertical="center"/>
    </xf>
    <xf numFmtId="4" fontId="17" fillId="0" borderId="4" xfId="2" applyNumberFormat="1" applyFont="1" applyFill="1" applyBorder="1" applyAlignment="1">
      <alignment horizontal="right" vertical="center"/>
    </xf>
    <xf numFmtId="2" fontId="17" fillId="0" borderId="16" xfId="0" applyNumberFormat="1" applyFont="1" applyBorder="1" applyAlignment="1">
      <alignment horizontal="center" vertical="center"/>
    </xf>
    <xf numFmtId="10" fontId="17" fillId="0" borderId="16" xfId="4" applyNumberFormat="1" applyFont="1" applyBorder="1" applyAlignment="1">
      <alignment horizontal="center" vertical="center"/>
    </xf>
    <xf numFmtId="4" fontId="17" fillId="0" borderId="16" xfId="2" applyNumberFormat="1" applyFont="1" applyFill="1" applyBorder="1" applyAlignment="1">
      <alignment horizontal="right" vertical="center"/>
    </xf>
    <xf numFmtId="4" fontId="17" fillId="0" borderId="0" xfId="3" applyNumberFormat="1" applyFont="1" applyFill="1" applyBorder="1" applyAlignment="1">
      <alignment horizontal="right" vertical="center"/>
    </xf>
    <xf numFmtId="0" fontId="0" fillId="9" borderId="0" xfId="0" applyFill="1"/>
    <xf numFmtId="2" fontId="17" fillId="3" borderId="8" xfId="0" applyNumberFormat="1" applyFont="1" applyFill="1" applyBorder="1" applyAlignment="1">
      <alignment horizontal="center" vertical="center"/>
    </xf>
    <xf numFmtId="10" fontId="18" fillId="3" borderId="9" xfId="4" applyNumberFormat="1" applyFont="1" applyFill="1" applyBorder="1" applyAlignment="1">
      <alignment horizontal="center"/>
    </xf>
    <xf numFmtId="2" fontId="17" fillId="3" borderId="19" xfId="0" applyNumberFormat="1" applyFont="1" applyFill="1" applyBorder="1" applyAlignment="1">
      <alignment horizontal="center" vertical="center"/>
    </xf>
    <xf numFmtId="2" fontId="18" fillId="3" borderId="20" xfId="0" applyNumberFormat="1" applyFont="1" applyFill="1" applyBorder="1"/>
    <xf numFmtId="4" fontId="18" fillId="3" borderId="20" xfId="2" applyNumberFormat="1" applyFont="1" applyFill="1" applyBorder="1" applyAlignment="1">
      <alignment horizontal="right"/>
    </xf>
    <xf numFmtId="4" fontId="18" fillId="3" borderId="20" xfId="2" applyNumberFormat="1" applyFont="1" applyFill="1" applyBorder="1" applyAlignment="1">
      <alignment horizontal="center"/>
    </xf>
    <xf numFmtId="10" fontId="18" fillId="3" borderId="20" xfId="4" applyNumberFormat="1" applyFont="1" applyFill="1" applyBorder="1" applyAlignment="1">
      <alignment horizontal="right"/>
    </xf>
    <xf numFmtId="2" fontId="17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" fontId="17" fillId="0" borderId="0" xfId="4" applyNumberFormat="1" applyFont="1" applyBorder="1" applyAlignment="1" applyProtection="1">
      <alignment horizontal="center" vertical="center" wrapText="1"/>
    </xf>
    <xf numFmtId="4" fontId="17" fillId="0" borderId="0" xfId="0" applyNumberFormat="1" applyFont="1" applyAlignment="1">
      <alignment horizontal="center" vertical="center" wrapText="1"/>
    </xf>
    <xf numFmtId="10" fontId="17" fillId="0" borderId="0" xfId="4" applyNumberFormat="1" applyFont="1" applyBorder="1" applyAlignment="1">
      <alignment horizontal="center" vertical="center" wrapText="1"/>
    </xf>
    <xf numFmtId="4" fontId="17" fillId="0" borderId="0" xfId="2" applyNumberFormat="1" applyFont="1" applyFill="1" applyBorder="1" applyAlignment="1">
      <alignment horizontal="center" wrapText="1"/>
    </xf>
    <xf numFmtId="4" fontId="17" fillId="0" borderId="0" xfId="3" applyNumberFormat="1" applyFont="1" applyFill="1" applyBorder="1" applyAlignment="1">
      <alignment horizontal="right"/>
    </xf>
    <xf numFmtId="10" fontId="18" fillId="3" borderId="9" xfId="4" applyNumberFormat="1" applyFont="1" applyFill="1" applyBorder="1" applyAlignment="1">
      <alignment horizontal="right"/>
    </xf>
    <xf numFmtId="4" fontId="17" fillId="0" borderId="0" xfId="4" applyNumberFormat="1" applyFont="1" applyAlignment="1" applyProtection="1">
      <alignment horizontal="center"/>
    </xf>
    <xf numFmtId="10" fontId="17" fillId="0" borderId="0" xfId="4" applyNumberFormat="1" applyFont="1"/>
    <xf numFmtId="4" fontId="18" fillId="0" borderId="0" xfId="4" applyNumberFormat="1" applyFont="1" applyAlignment="1"/>
    <xf numFmtId="4" fontId="18" fillId="0" borderId="0" xfId="4" applyNumberFormat="1" applyFont="1"/>
    <xf numFmtId="2" fontId="22" fillId="9" borderId="0" xfId="0" applyNumberFormat="1" applyFont="1" applyFill="1" applyAlignment="1">
      <alignment vertical="center"/>
    </xf>
    <xf numFmtId="0" fontId="17" fillId="0" borderId="4" xfId="0" applyFont="1" applyFill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4" fontId="14" fillId="2" borderId="1" xfId="1" applyNumberFormat="1" applyFont="1" applyBorder="1" applyAlignment="1">
      <alignment horizontal="center" vertical="center"/>
    </xf>
    <xf numFmtId="0" fontId="14" fillId="2" borderId="2" xfId="1" applyFont="1" applyBorder="1" applyAlignment="1">
      <alignment horizontal="left" vertical="center" wrapText="1"/>
    </xf>
    <xf numFmtId="4" fontId="14" fillId="2" borderId="2" xfId="1" applyNumberFormat="1" applyFont="1" applyBorder="1" applyAlignment="1">
      <alignment vertical="center"/>
    </xf>
    <xf numFmtId="166" fontId="14" fillId="2" borderId="3" xfId="1" applyNumberFormat="1" applyFont="1" applyBorder="1" applyAlignment="1">
      <alignment vertical="center"/>
    </xf>
    <xf numFmtId="2" fontId="24" fillId="9" borderId="0" xfId="0" applyNumberFormat="1" applyFont="1" applyFill="1" applyAlignment="1">
      <alignment vertical="center"/>
    </xf>
    <xf numFmtId="4" fontId="15" fillId="0" borderId="4" xfId="0" applyNumberFormat="1" applyFont="1" applyBorder="1" applyAlignment="1" applyProtection="1">
      <alignment vertical="center"/>
      <protection locked="0"/>
    </xf>
    <xf numFmtId="4" fontId="14" fillId="2" borderId="2" xfId="1" applyNumberFormat="1" applyFont="1" applyBorder="1" applyAlignment="1" applyProtection="1">
      <alignment vertical="center"/>
      <protection locked="0"/>
    </xf>
    <xf numFmtId="4" fontId="15" fillId="0" borderId="0" xfId="0" applyNumberFormat="1" applyFont="1" applyAlignment="1" applyProtection="1">
      <alignment vertical="center"/>
      <protection locked="0"/>
    </xf>
    <xf numFmtId="4" fontId="14" fillId="0" borderId="0" xfId="1" applyNumberFormat="1" applyFont="1" applyFill="1" applyBorder="1" applyAlignment="1" applyProtection="1">
      <alignment horizontal="center"/>
      <protection locked="0"/>
    </xf>
    <xf numFmtId="2" fontId="22" fillId="9" borderId="0" xfId="0" applyNumberFormat="1" applyFont="1" applyFill="1" applyAlignment="1" applyProtection="1">
      <alignment vertical="center"/>
      <protection locked="0"/>
    </xf>
    <xf numFmtId="4" fontId="14" fillId="0" borderId="0" xfId="1" applyNumberFormat="1" applyFont="1" applyFill="1" applyBorder="1" applyProtection="1">
      <protection locked="0"/>
    </xf>
    <xf numFmtId="4" fontId="17" fillId="0" borderId="4" xfId="0" applyNumberFormat="1" applyFont="1" applyBorder="1" applyAlignment="1" applyProtection="1">
      <alignment horizontal="right" vertical="center"/>
      <protection locked="0"/>
    </xf>
    <xf numFmtId="4" fontId="15" fillId="0" borderId="0" xfId="0" applyNumberFormat="1" applyFont="1" applyProtection="1">
      <protection locked="0"/>
    </xf>
    <xf numFmtId="2" fontId="24" fillId="9" borderId="0" xfId="0" applyNumberFormat="1" applyFont="1" applyFill="1" applyAlignment="1" applyProtection="1">
      <alignment vertical="center"/>
      <protection locked="0"/>
    </xf>
    <xf numFmtId="40" fontId="18" fillId="9" borderId="0" xfId="2" applyNumberFormat="1" applyFont="1" applyFill="1" applyBorder="1" applyAlignment="1" applyProtection="1">
      <alignment horizontal="right"/>
      <protection locked="0"/>
    </xf>
    <xf numFmtId="40" fontId="28" fillId="6" borderId="0" xfId="2" applyNumberFormat="1" applyFont="1" applyFill="1" applyBorder="1" applyAlignment="1" applyProtection="1">
      <alignment horizontal="right" vertical="center"/>
      <protection locked="0"/>
    </xf>
    <xf numFmtId="40" fontId="26" fillId="11" borderId="2" xfId="2" applyNumberFormat="1" applyFont="1" applyFill="1" applyBorder="1" applyAlignment="1" applyProtection="1">
      <alignment horizontal="right" vertical="center"/>
      <protection locked="0"/>
    </xf>
    <xf numFmtId="4" fontId="17" fillId="0" borderId="4" xfId="0" applyNumberFormat="1" applyFont="1" applyBorder="1" applyAlignment="1" applyProtection="1">
      <alignment horizontal="center" vertical="center"/>
      <protection locked="0"/>
    </xf>
    <xf numFmtId="4" fontId="17" fillId="0" borderId="4" xfId="0" applyNumberFormat="1" applyFont="1" applyFill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Protection="1">
      <protection locked="0"/>
    </xf>
    <xf numFmtId="0" fontId="6" fillId="5" borderId="22" xfId="0" applyFont="1" applyFill="1" applyBorder="1" applyAlignment="1" applyProtection="1">
      <alignment horizontal="left" wrapText="1"/>
      <protection locked="0"/>
    </xf>
    <xf numFmtId="0" fontId="5" fillId="0" borderId="22" xfId="0" applyFont="1" applyBorder="1" applyAlignment="1" applyProtection="1">
      <alignment horizontal="center"/>
      <protection locked="0"/>
    </xf>
    <xf numFmtId="43" fontId="5" fillId="0" borderId="22" xfId="0" applyNumberFormat="1" applyFont="1" applyBorder="1" applyProtection="1">
      <protection locked="0"/>
    </xf>
    <xf numFmtId="0" fontId="5" fillId="0" borderId="22" xfId="0" applyFont="1" applyBorder="1" applyProtection="1">
      <protection locked="0"/>
    </xf>
    <xf numFmtId="0" fontId="7" fillId="5" borderId="23" xfId="0" applyFont="1" applyFill="1" applyBorder="1" applyProtection="1">
      <protection locked="0"/>
    </xf>
    <xf numFmtId="0" fontId="8" fillId="5" borderId="24" xfId="0" applyFont="1" applyFill="1" applyBorder="1" applyProtection="1">
      <protection locked="0"/>
    </xf>
    <xf numFmtId="0" fontId="6" fillId="5" borderId="0" xfId="0" applyFont="1" applyFill="1" applyBorder="1" applyAlignment="1" applyProtection="1">
      <alignment horizontal="left" wrapText="1"/>
      <protection locked="0"/>
    </xf>
    <xf numFmtId="43" fontId="5" fillId="0" borderId="0" xfId="0" applyNumberFormat="1" applyFont="1" applyBorder="1" applyProtection="1">
      <protection locked="0"/>
    </xf>
    <xf numFmtId="0" fontId="5" fillId="0" borderId="25" xfId="0" applyFont="1" applyBorder="1" applyProtection="1">
      <protection locked="0"/>
    </xf>
    <xf numFmtId="0" fontId="6" fillId="5" borderId="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Border="1" applyProtection="1">
      <protection locked="0"/>
    </xf>
    <xf numFmtId="0" fontId="7" fillId="5" borderId="25" xfId="0" applyFont="1" applyFill="1" applyBorder="1" applyProtection="1">
      <protection locked="0"/>
    </xf>
    <xf numFmtId="0" fontId="0" fillId="0" borderId="2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5" fillId="0" borderId="27" xfId="0" applyFont="1" applyBorder="1" applyProtection="1">
      <protection locked="0"/>
    </xf>
    <xf numFmtId="0" fontId="6" fillId="5" borderId="27" xfId="0" applyFont="1" applyFill="1" applyBorder="1" applyAlignment="1" applyProtection="1">
      <alignment wrapText="1"/>
      <protection locked="0"/>
    </xf>
    <xf numFmtId="0" fontId="6" fillId="5" borderId="28" xfId="0" applyFont="1" applyFill="1" applyBorder="1" applyAlignment="1" applyProtection="1">
      <alignment wrapText="1"/>
      <protection locked="0"/>
    </xf>
    <xf numFmtId="0" fontId="9" fillId="5" borderId="10" xfId="0" applyFont="1" applyFill="1" applyBorder="1" applyProtection="1">
      <protection locked="0"/>
    </xf>
    <xf numFmtId="0" fontId="9" fillId="5" borderId="0" xfId="0" applyFont="1" applyFill="1" applyProtection="1">
      <protection locked="0"/>
    </xf>
    <xf numFmtId="0" fontId="12" fillId="5" borderId="11" xfId="0" applyFont="1" applyFill="1" applyBorder="1" applyAlignment="1" applyProtection="1">
      <alignment horizontal="center" vertical="center"/>
      <protection locked="0"/>
    </xf>
    <xf numFmtId="0" fontId="10" fillId="5" borderId="10" xfId="0" applyFont="1" applyFill="1" applyBorder="1" applyAlignment="1" applyProtection="1">
      <alignment wrapText="1"/>
      <protection locked="0"/>
    </xf>
    <xf numFmtId="0" fontId="10" fillId="5" borderId="0" xfId="0" applyFont="1" applyFill="1" applyAlignment="1" applyProtection="1">
      <alignment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8" xfId="0" applyFont="1" applyBorder="1" applyAlignment="1">
      <alignment horizontal="left" vertical="center"/>
    </xf>
    <xf numFmtId="0" fontId="9" fillId="7" borderId="10" xfId="0" applyFont="1" applyFill="1" applyBorder="1" applyAlignment="1">
      <alignment horizontal="center" wrapText="1"/>
    </xf>
    <xf numFmtId="0" fontId="9" fillId="7" borderId="0" xfId="0" applyFont="1" applyFill="1" applyAlignment="1">
      <alignment horizontal="center" wrapText="1"/>
    </xf>
    <xf numFmtId="0" fontId="10" fillId="5" borderId="6" xfId="0" applyFont="1" applyFill="1" applyBorder="1" applyAlignment="1" applyProtection="1">
      <alignment horizontal="left" vertical="center" wrapText="1"/>
      <protection locked="0"/>
    </xf>
    <xf numFmtId="0" fontId="10" fillId="5" borderId="7" xfId="0" applyFont="1" applyFill="1" applyBorder="1" applyAlignment="1" applyProtection="1">
      <alignment horizontal="left" vertical="center" wrapText="1"/>
      <protection locked="0"/>
    </xf>
    <xf numFmtId="0" fontId="10" fillId="5" borderId="12" xfId="0" applyFont="1" applyFill="1" applyBorder="1" applyAlignment="1" applyProtection="1">
      <alignment horizontal="left" vertical="center" wrapText="1"/>
      <protection locked="0"/>
    </xf>
    <xf numFmtId="0" fontId="8" fillId="6" borderId="0" xfId="0" applyFont="1" applyFill="1"/>
    <xf numFmtId="0" fontId="6" fillId="5" borderId="0" xfId="0" applyFont="1" applyFill="1" applyBorder="1" applyAlignment="1" applyProtection="1">
      <alignment horizontal="center" wrapText="1"/>
      <protection locked="0"/>
    </xf>
    <xf numFmtId="0" fontId="9" fillId="7" borderId="10" xfId="0" applyFont="1" applyFill="1" applyBorder="1" applyAlignment="1" applyProtection="1">
      <alignment horizontal="center" wrapText="1"/>
      <protection locked="0"/>
    </xf>
    <xf numFmtId="0" fontId="9" fillId="7" borderId="0" xfId="0" applyFont="1" applyFill="1" applyAlignment="1" applyProtection="1">
      <alignment horizontal="center" wrapText="1"/>
      <protection locked="0"/>
    </xf>
    <xf numFmtId="0" fontId="6" fillId="5" borderId="11" xfId="0" applyFont="1" applyFill="1" applyBorder="1" applyAlignment="1" applyProtection="1">
      <alignment horizontal="left" vertical="center"/>
      <protection locked="0"/>
    </xf>
    <xf numFmtId="0" fontId="6" fillId="6" borderId="0" xfId="0" applyFont="1" applyFill="1"/>
  </cellXfs>
  <cellStyles count="9">
    <cellStyle name="60% - Énfasis3" xfId="1" builtinId="40"/>
    <cellStyle name="Millares" xfId="2" builtinId="3"/>
    <cellStyle name="Millares 3" xfId="7"/>
    <cellStyle name="Moneda" xfId="3" builtinId="4"/>
    <cellStyle name="Normal" xfId="0" builtinId="0"/>
    <cellStyle name="Normal 2 2 2 2" xfId="6"/>
    <cellStyle name="Normal 3" xfId="5"/>
    <cellStyle name="Normal 3 2" xfId="8"/>
    <cellStyle name="Porcentaje" xfId="4" builtinId="5"/>
  </cellStyles>
  <dxfs count="0"/>
  <tableStyles count="0" defaultTableStyle="TableStyleMedium2" defaultPivotStyle="PivotStyleMedium9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showGridLines="0" tabSelected="1" view="pageBreakPreview" topLeftCell="A139" zoomScaleNormal="100" zoomScaleSheetLayoutView="100" workbookViewId="0">
      <selection activeCell="J127" sqref="J127"/>
    </sheetView>
  </sheetViews>
  <sheetFormatPr baseColWidth="10" defaultColWidth="9.140625" defaultRowHeight="15" x14ac:dyDescent="0.25"/>
  <cols>
    <col min="1" max="1" width="6.42578125" style="9" customWidth="1"/>
    <col min="2" max="2" width="68.42578125" style="1" customWidth="1"/>
    <col min="3" max="3" width="11" style="3" customWidth="1"/>
    <col min="4" max="4" width="9.140625" style="5"/>
    <col min="5" max="5" width="10.28515625" style="4" bestFit="1" customWidth="1"/>
    <col min="6" max="6" width="14.5703125" style="4" customWidth="1"/>
    <col min="7" max="7" width="20.5703125" style="4" customWidth="1"/>
    <col min="8" max="8" width="14.7109375" customWidth="1"/>
    <col min="9" max="9" width="12.5703125" customWidth="1"/>
    <col min="10" max="10" width="18.7109375" customWidth="1"/>
  </cols>
  <sheetData>
    <row r="1" spans="1:17" s="11" customFormat="1" ht="14.25" customHeight="1" x14ac:dyDescent="0.25">
      <c r="A1" s="173"/>
      <c r="B1" s="174"/>
      <c r="C1" s="174"/>
      <c r="D1" s="175"/>
      <c r="E1" s="176"/>
      <c r="F1" s="177"/>
      <c r="G1" s="178"/>
      <c r="H1" s="12"/>
      <c r="I1" s="12"/>
      <c r="J1" s="13"/>
      <c r="K1" s="13"/>
      <c r="L1" s="13"/>
      <c r="M1" s="13"/>
      <c r="N1" s="13"/>
      <c r="O1" s="13"/>
      <c r="P1" s="13"/>
      <c r="Q1" s="13"/>
    </row>
    <row r="2" spans="1:17" s="11" customFormat="1" ht="14.25" customHeight="1" x14ac:dyDescent="0.3">
      <c r="A2" s="179"/>
      <c r="B2" s="211"/>
      <c r="C2" s="211"/>
      <c r="D2" s="180"/>
      <c r="E2" s="181"/>
      <c r="F2" s="180"/>
      <c r="G2" s="182"/>
      <c r="H2" s="12"/>
      <c r="I2" s="12"/>
      <c r="J2" s="14"/>
      <c r="K2" s="14"/>
      <c r="L2" s="14"/>
      <c r="M2" s="14"/>
      <c r="N2" s="14"/>
      <c r="O2" s="14"/>
      <c r="P2" s="14"/>
      <c r="Q2" s="14"/>
    </row>
    <row r="3" spans="1:17" s="11" customFormat="1" ht="24.75" customHeight="1" x14ac:dyDescent="0.3">
      <c r="A3" s="179"/>
      <c r="B3" s="183"/>
      <c r="C3" s="183"/>
      <c r="D3" s="183"/>
      <c r="E3" s="184"/>
      <c r="F3" s="183"/>
      <c r="G3" s="185"/>
      <c r="H3" s="12"/>
      <c r="I3" s="12"/>
      <c r="J3" s="14"/>
      <c r="K3" s="14"/>
      <c r="L3" s="14"/>
      <c r="M3" s="14"/>
      <c r="N3" s="14"/>
      <c r="O3" s="14"/>
      <c r="P3" s="14"/>
      <c r="Q3" s="14"/>
    </row>
    <row r="4" spans="1:17" s="11" customFormat="1" ht="14.25" customHeight="1" x14ac:dyDescent="0.25">
      <c r="A4" s="186"/>
      <c r="B4" s="187"/>
      <c r="C4" s="187"/>
      <c r="D4" s="184"/>
      <c r="E4" s="184"/>
      <c r="F4" s="184"/>
      <c r="G4" s="185"/>
      <c r="H4" s="12"/>
      <c r="I4" s="12"/>
      <c r="J4" s="14"/>
      <c r="K4" s="14"/>
      <c r="L4" s="14"/>
      <c r="M4" s="14"/>
      <c r="N4" s="14"/>
      <c r="O4" s="14"/>
      <c r="P4" s="14"/>
      <c r="Q4" s="14"/>
    </row>
    <row r="5" spans="1:17" s="11" customFormat="1" ht="18.75" customHeight="1" thickBot="1" x14ac:dyDescent="0.3">
      <c r="A5" s="188"/>
      <c r="B5" s="189"/>
      <c r="C5" s="189"/>
      <c r="D5" s="190"/>
      <c r="E5" s="190"/>
      <c r="F5" s="191"/>
      <c r="G5" s="192"/>
      <c r="H5" s="12"/>
      <c r="I5" s="12"/>
      <c r="J5" s="12"/>
      <c r="K5" s="12"/>
      <c r="L5" s="12"/>
      <c r="M5" s="15"/>
      <c r="N5" s="16"/>
      <c r="O5" s="16"/>
      <c r="P5" s="16"/>
    </row>
    <row r="6" spans="1:17" s="11" customFormat="1" ht="14.25" customHeight="1" x14ac:dyDescent="0.25">
      <c r="A6" s="212" t="s">
        <v>4</v>
      </c>
      <c r="B6" s="213"/>
      <c r="C6" s="213"/>
      <c r="D6" s="213"/>
      <c r="E6" s="213"/>
      <c r="F6" s="213"/>
      <c r="G6" s="213"/>
      <c r="H6" s="12"/>
      <c r="I6" s="12"/>
      <c r="J6" s="17"/>
      <c r="K6" s="17"/>
      <c r="L6" s="17"/>
      <c r="M6" s="17"/>
      <c r="N6" s="17"/>
      <c r="O6" s="17"/>
      <c r="P6" s="17"/>
    </row>
    <row r="7" spans="1:17" s="11" customFormat="1" ht="14.25" customHeight="1" x14ac:dyDescent="0.25">
      <c r="A7" s="193" t="s">
        <v>5</v>
      </c>
      <c r="B7" s="194"/>
      <c r="C7" s="194"/>
      <c r="D7" s="194"/>
      <c r="E7" s="194"/>
      <c r="F7" s="194"/>
      <c r="G7" s="194"/>
      <c r="H7" s="18"/>
      <c r="I7" s="18"/>
      <c r="J7" s="18"/>
      <c r="K7" s="18"/>
      <c r="L7" s="18"/>
      <c r="M7" s="18"/>
      <c r="N7" s="18"/>
      <c r="O7" s="18"/>
      <c r="P7" s="18"/>
    </row>
    <row r="8" spans="1:17" s="11" customFormat="1" ht="19.5" customHeight="1" x14ac:dyDescent="0.3">
      <c r="A8" s="207" t="s">
        <v>140</v>
      </c>
      <c r="B8" s="208"/>
      <c r="C8" s="208"/>
      <c r="D8" s="214" t="s">
        <v>6</v>
      </c>
      <c r="E8" s="214"/>
      <c r="F8" s="214"/>
      <c r="G8" s="195" t="s">
        <v>103</v>
      </c>
      <c r="H8" s="215"/>
      <c r="I8" s="215"/>
      <c r="J8" s="215"/>
      <c r="K8" s="215"/>
      <c r="L8" s="215"/>
      <c r="M8" s="210" t="s">
        <v>5</v>
      </c>
      <c r="N8" s="210"/>
      <c r="O8" s="210"/>
      <c r="P8" s="19" t="s">
        <v>5</v>
      </c>
    </row>
    <row r="9" spans="1:17" s="11" customFormat="1" ht="36" customHeight="1" x14ac:dyDescent="0.3">
      <c r="A9" s="207" t="s">
        <v>139</v>
      </c>
      <c r="B9" s="208"/>
      <c r="C9" s="208"/>
      <c r="D9" s="208"/>
      <c r="E9" s="208"/>
      <c r="F9" s="208"/>
      <c r="G9" s="209"/>
      <c r="H9" s="20"/>
      <c r="I9" s="20"/>
      <c r="J9" s="15"/>
      <c r="K9" s="15"/>
      <c r="L9" s="15"/>
      <c r="M9" s="15"/>
      <c r="N9" s="15"/>
      <c r="O9" s="15"/>
      <c r="P9" s="19" t="s">
        <v>5</v>
      </c>
    </row>
    <row r="10" spans="1:17" s="11" customFormat="1" ht="28.5" customHeight="1" x14ac:dyDescent="0.3">
      <c r="A10" s="207" t="s">
        <v>7</v>
      </c>
      <c r="B10" s="208"/>
      <c r="C10" s="208"/>
      <c r="D10" s="208"/>
      <c r="E10" s="208"/>
      <c r="F10" s="208"/>
      <c r="G10" s="209"/>
      <c r="H10" s="20"/>
      <c r="I10" s="20"/>
      <c r="J10" s="15"/>
      <c r="K10" s="21"/>
      <c r="L10" s="15"/>
      <c r="M10" s="15"/>
      <c r="N10" s="15"/>
      <c r="O10" s="15"/>
      <c r="P10" s="19" t="s">
        <v>5</v>
      </c>
    </row>
    <row r="11" spans="1:17" s="11" customFormat="1" ht="14.25" customHeight="1" x14ac:dyDescent="0.3">
      <c r="A11" s="196" t="s">
        <v>5</v>
      </c>
      <c r="B11" s="197"/>
      <c r="C11" s="197"/>
      <c r="D11" s="197"/>
      <c r="E11" s="197"/>
      <c r="F11" s="197"/>
      <c r="G11" s="197"/>
      <c r="H11" s="22"/>
      <c r="I11" s="19" t="s">
        <v>5</v>
      </c>
      <c r="J11" s="15"/>
      <c r="K11" s="15"/>
      <c r="L11" s="23"/>
      <c r="M11" s="23"/>
      <c r="N11" s="23"/>
      <c r="O11" s="23"/>
      <c r="P11" s="23"/>
    </row>
    <row r="12" spans="1:17" s="11" customFormat="1" ht="14.25" customHeight="1" thickBot="1" x14ac:dyDescent="0.3">
      <c r="A12" s="205" t="s">
        <v>16</v>
      </c>
      <c r="B12" s="206"/>
      <c r="C12" s="206"/>
      <c r="D12" s="206"/>
      <c r="E12" s="206"/>
      <c r="F12" s="206"/>
      <c r="G12" s="206"/>
      <c r="H12" s="17"/>
      <c r="I12" s="17"/>
      <c r="J12" s="17"/>
      <c r="K12" s="17"/>
      <c r="L12" s="17"/>
      <c r="M12" s="17"/>
      <c r="N12" s="17"/>
      <c r="O12" s="17"/>
      <c r="P12" s="17"/>
      <c r="Q12" s="15"/>
    </row>
    <row r="13" spans="1:17" s="11" customFormat="1" ht="37.5" customHeight="1" thickBot="1" x14ac:dyDescent="0.25">
      <c r="A13" s="24" t="s">
        <v>8</v>
      </c>
      <c r="B13" s="25" t="s">
        <v>9</v>
      </c>
      <c r="C13" s="25" t="s">
        <v>10</v>
      </c>
      <c r="D13" s="26" t="s">
        <v>11</v>
      </c>
      <c r="E13" s="27" t="s">
        <v>12</v>
      </c>
      <c r="F13" s="28" t="s">
        <v>13</v>
      </c>
      <c r="G13" s="25" t="s">
        <v>14</v>
      </c>
    </row>
    <row r="14" spans="1:17" s="2" customFormat="1" ht="18.75" customHeight="1" x14ac:dyDescent="0.25">
      <c r="A14" s="29"/>
      <c r="B14" s="30"/>
      <c r="C14" s="31"/>
      <c r="D14" s="32"/>
      <c r="E14" s="32"/>
      <c r="F14" s="32"/>
      <c r="G14" s="32"/>
    </row>
    <row r="15" spans="1:17" s="2" customFormat="1" ht="18.75" customHeight="1" x14ac:dyDescent="0.25">
      <c r="A15" s="29"/>
      <c r="B15" s="150" t="s">
        <v>54</v>
      </c>
      <c r="C15" s="31"/>
      <c r="D15" s="32"/>
      <c r="E15" s="81"/>
      <c r="F15" s="32"/>
      <c r="G15" s="32"/>
    </row>
    <row r="16" spans="1:17" s="2" customFormat="1" ht="18.75" customHeight="1" x14ac:dyDescent="0.25">
      <c r="A16" s="29"/>
      <c r="B16" s="30"/>
      <c r="C16" s="31"/>
      <c r="D16" s="32"/>
      <c r="E16" s="81"/>
      <c r="F16" s="32"/>
      <c r="G16" s="32"/>
    </row>
    <row r="17" spans="1:7" s="6" customFormat="1" ht="14.25" customHeight="1" x14ac:dyDescent="0.25">
      <c r="A17" s="33">
        <v>1</v>
      </c>
      <c r="B17" s="34" t="s">
        <v>0</v>
      </c>
      <c r="C17" s="35"/>
      <c r="D17" s="35"/>
      <c r="E17" s="36"/>
      <c r="F17" s="36"/>
      <c r="G17" s="36"/>
    </row>
    <row r="18" spans="1:7" s="6" customFormat="1" ht="21.75" customHeight="1" x14ac:dyDescent="0.25">
      <c r="A18" s="37">
        <f>A17+0.01</f>
        <v>1.01</v>
      </c>
      <c r="B18" s="38" t="s">
        <v>19</v>
      </c>
      <c r="C18" s="39">
        <v>48.98</v>
      </c>
      <c r="D18" s="39" t="s">
        <v>15</v>
      </c>
      <c r="E18" s="159"/>
      <c r="F18" s="41">
        <f>ROUND(C18*E18,2)</f>
        <v>0</v>
      </c>
      <c r="G18" s="40"/>
    </row>
    <row r="19" spans="1:7" s="6" customFormat="1" ht="21.75" customHeight="1" x14ac:dyDescent="0.25">
      <c r="A19" s="37">
        <f t="shared" ref="A19:A21" si="0">A18+0.01</f>
        <v>1.02</v>
      </c>
      <c r="B19" s="42" t="s">
        <v>20</v>
      </c>
      <c r="C19" s="39">
        <v>43.38</v>
      </c>
      <c r="D19" s="39" t="s">
        <v>18</v>
      </c>
      <c r="E19" s="159"/>
      <c r="F19" s="41">
        <f t="shared" ref="F19:F21" si="1">ROUND(C19*E19,2)</f>
        <v>0</v>
      </c>
      <c r="G19" s="40"/>
    </row>
    <row r="20" spans="1:7" s="6" customFormat="1" ht="21.75" customHeight="1" x14ac:dyDescent="0.25">
      <c r="A20" s="37">
        <f t="shared" si="0"/>
        <v>1.03</v>
      </c>
      <c r="B20" s="38" t="s">
        <v>24</v>
      </c>
      <c r="C20" s="39">
        <v>3</v>
      </c>
      <c r="D20" s="39" t="s">
        <v>17</v>
      </c>
      <c r="E20" s="159"/>
      <c r="F20" s="41">
        <f t="shared" si="1"/>
        <v>0</v>
      </c>
      <c r="G20" s="40"/>
    </row>
    <row r="21" spans="1:7" s="6" customFormat="1" ht="31.5" customHeight="1" x14ac:dyDescent="0.25">
      <c r="A21" s="37">
        <f t="shared" si="0"/>
        <v>1.04</v>
      </c>
      <c r="B21" s="42" t="s">
        <v>27</v>
      </c>
      <c r="C21" s="39">
        <v>2</v>
      </c>
      <c r="D21" s="39" t="s">
        <v>17</v>
      </c>
      <c r="E21" s="159"/>
      <c r="F21" s="41">
        <f t="shared" si="1"/>
        <v>0</v>
      </c>
      <c r="G21" s="40"/>
    </row>
    <row r="22" spans="1:7" ht="18" customHeight="1" x14ac:dyDescent="0.25">
      <c r="A22" s="154"/>
      <c r="B22" s="155" t="s">
        <v>66</v>
      </c>
      <c r="C22" s="43"/>
      <c r="D22" s="43"/>
      <c r="E22" s="160"/>
      <c r="F22" s="156"/>
      <c r="G22" s="157">
        <f>SUM(F18:F21)</f>
        <v>0</v>
      </c>
    </row>
    <row r="23" spans="1:7" s="6" customFormat="1" x14ac:dyDescent="0.25">
      <c r="A23" s="44"/>
      <c r="B23" s="34"/>
      <c r="C23" s="35"/>
      <c r="D23" s="35"/>
      <c r="E23" s="161"/>
      <c r="F23" s="36"/>
      <c r="G23" s="36"/>
    </row>
    <row r="24" spans="1:7" s="6" customFormat="1" ht="14.25" customHeight="1" x14ac:dyDescent="0.25">
      <c r="A24" s="33">
        <f>A17+1</f>
        <v>2</v>
      </c>
      <c r="B24" s="34" t="s">
        <v>21</v>
      </c>
      <c r="C24" s="35"/>
      <c r="D24" s="35"/>
      <c r="E24" s="161"/>
      <c r="F24" s="36"/>
      <c r="G24" s="36"/>
    </row>
    <row r="25" spans="1:7" s="6" customFormat="1" ht="20.100000000000001" customHeight="1" x14ac:dyDescent="0.25">
      <c r="A25" s="37">
        <f>A24+0.01</f>
        <v>2.0099999999999998</v>
      </c>
      <c r="B25" s="38" t="s">
        <v>23</v>
      </c>
      <c r="C25" s="39">
        <v>37.18</v>
      </c>
      <c r="D25" s="39" t="s">
        <v>1</v>
      </c>
      <c r="E25" s="159"/>
      <c r="F25" s="41">
        <f>ROUND(C25*E25,2)</f>
        <v>0</v>
      </c>
      <c r="G25" s="40"/>
    </row>
    <row r="26" spans="1:7" s="6" customFormat="1" ht="20.100000000000001" customHeight="1" x14ac:dyDescent="0.25">
      <c r="A26" s="37">
        <f t="shared" ref="A26:A30" si="2">A25+0.01</f>
        <v>2.0199999999999996</v>
      </c>
      <c r="B26" s="38" t="s">
        <v>22</v>
      </c>
      <c r="C26" s="39">
        <v>43.38</v>
      </c>
      <c r="D26" s="39" t="s">
        <v>15</v>
      </c>
      <c r="E26" s="159"/>
      <c r="F26" s="41">
        <f t="shared" ref="F26:F30" si="3">ROUND(C26*E26,2)</f>
        <v>0</v>
      </c>
      <c r="G26" s="40"/>
    </row>
    <row r="27" spans="1:7" s="6" customFormat="1" ht="30.75" customHeight="1" x14ac:dyDescent="0.25">
      <c r="A27" s="37">
        <f t="shared" si="2"/>
        <v>2.0299999999999994</v>
      </c>
      <c r="B27" s="42" t="s">
        <v>26</v>
      </c>
      <c r="C27" s="39">
        <v>55.76</v>
      </c>
      <c r="D27" s="39" t="s">
        <v>15</v>
      </c>
      <c r="E27" s="159"/>
      <c r="F27" s="41">
        <f t="shared" si="3"/>
        <v>0</v>
      </c>
      <c r="G27" s="40"/>
    </row>
    <row r="28" spans="1:7" s="6" customFormat="1" ht="20.100000000000001" customHeight="1" x14ac:dyDescent="0.25">
      <c r="A28" s="37">
        <f t="shared" si="2"/>
        <v>2.0399999999999991</v>
      </c>
      <c r="B28" s="38" t="s">
        <v>25</v>
      </c>
      <c r="C28" s="39">
        <v>3</v>
      </c>
      <c r="D28" s="39" t="s">
        <v>17</v>
      </c>
      <c r="E28" s="159"/>
      <c r="F28" s="41">
        <f t="shared" si="3"/>
        <v>0</v>
      </c>
      <c r="G28" s="40"/>
    </row>
    <row r="29" spans="1:7" s="6" customFormat="1" ht="20.100000000000001" customHeight="1" x14ac:dyDescent="0.25">
      <c r="A29" s="37">
        <f t="shared" si="2"/>
        <v>2.0499999999999989</v>
      </c>
      <c r="B29" s="38" t="s">
        <v>28</v>
      </c>
      <c r="C29" s="39">
        <v>1</v>
      </c>
      <c r="D29" s="39" t="s">
        <v>18</v>
      </c>
      <c r="E29" s="159"/>
      <c r="F29" s="41">
        <f t="shared" si="3"/>
        <v>0</v>
      </c>
      <c r="G29" s="40"/>
    </row>
    <row r="30" spans="1:7" s="6" customFormat="1" ht="20.100000000000001" customHeight="1" x14ac:dyDescent="0.25">
      <c r="A30" s="37">
        <f t="shared" si="2"/>
        <v>2.0599999999999987</v>
      </c>
      <c r="B30" s="38" t="s">
        <v>2</v>
      </c>
      <c r="C30" s="39">
        <v>1</v>
      </c>
      <c r="D30" s="39" t="s">
        <v>18</v>
      </c>
      <c r="E30" s="159"/>
      <c r="F30" s="41">
        <f t="shared" si="3"/>
        <v>0</v>
      </c>
      <c r="G30" s="40"/>
    </row>
    <row r="31" spans="1:7" ht="18.75" customHeight="1" x14ac:dyDescent="0.25">
      <c r="A31" s="154"/>
      <c r="B31" s="155" t="s">
        <v>66</v>
      </c>
      <c r="C31" s="43"/>
      <c r="D31" s="43"/>
      <c r="E31" s="160"/>
      <c r="F31" s="156"/>
      <c r="G31" s="157">
        <f>SUM(F25:F30)</f>
        <v>0</v>
      </c>
    </row>
    <row r="32" spans="1:7" s="2" customFormat="1" ht="12" customHeight="1" x14ac:dyDescent="0.25">
      <c r="A32" s="29"/>
      <c r="B32" s="30"/>
      <c r="C32" s="31"/>
      <c r="D32" s="32"/>
      <c r="E32" s="162"/>
      <c r="F32" s="32"/>
      <c r="G32" s="32"/>
    </row>
    <row r="33" spans="1:9" ht="20.25" x14ac:dyDescent="0.25">
      <c r="A33" s="32"/>
      <c r="B33" s="150" t="s">
        <v>55</v>
      </c>
      <c r="C33" s="150"/>
      <c r="D33" s="150"/>
      <c r="E33" s="163"/>
      <c r="F33" s="150"/>
      <c r="G33" s="150"/>
      <c r="H33" s="150"/>
      <c r="I33" s="7"/>
    </row>
    <row r="34" spans="1:9" ht="15.75" x14ac:dyDescent="0.25">
      <c r="A34" s="32"/>
      <c r="B34" s="72"/>
      <c r="C34" s="31"/>
      <c r="D34" s="32"/>
      <c r="E34" s="164"/>
      <c r="F34" s="73"/>
      <c r="G34" s="74"/>
      <c r="I34" s="7"/>
    </row>
    <row r="35" spans="1:9" s="6" customFormat="1" ht="15.75" x14ac:dyDescent="0.25">
      <c r="A35" s="75">
        <f>A24+1</f>
        <v>3</v>
      </c>
      <c r="B35" s="72" t="s">
        <v>0</v>
      </c>
      <c r="C35" s="35"/>
      <c r="D35" s="35"/>
      <c r="E35" s="161"/>
      <c r="F35" s="36"/>
      <c r="G35" s="36"/>
      <c r="I35" s="7"/>
    </row>
    <row r="36" spans="1:9" s="6" customFormat="1" ht="29.25" x14ac:dyDescent="0.25">
      <c r="A36" s="76">
        <f>A35+0.01</f>
        <v>3.01</v>
      </c>
      <c r="B36" s="77" t="s">
        <v>29</v>
      </c>
      <c r="C36" s="39">
        <v>8.8800000000000008</v>
      </c>
      <c r="D36" s="78" t="s">
        <v>1</v>
      </c>
      <c r="E36" s="159"/>
      <c r="F36" s="41">
        <f>ROUND(C36*E36,2)</f>
        <v>0</v>
      </c>
      <c r="G36" s="40"/>
      <c r="I36" s="7"/>
    </row>
    <row r="37" spans="1:9" s="6" customFormat="1" ht="21.75" customHeight="1" x14ac:dyDescent="0.25">
      <c r="A37" s="76">
        <f t="shared" ref="A37:A43" si="4">A36+0.01</f>
        <v>3.0199999999999996</v>
      </c>
      <c r="B37" s="79" t="s">
        <v>30</v>
      </c>
      <c r="C37" s="39">
        <v>1</v>
      </c>
      <c r="D37" s="78" t="s">
        <v>31</v>
      </c>
      <c r="E37" s="159"/>
      <c r="F37" s="41">
        <f>ROUND(C37*E37,2)</f>
        <v>0</v>
      </c>
      <c r="G37" s="40"/>
      <c r="I37" s="7"/>
    </row>
    <row r="38" spans="1:9" s="6" customFormat="1" ht="21.75" customHeight="1" x14ac:dyDescent="0.25">
      <c r="A38" s="76">
        <f t="shared" si="4"/>
        <v>3.0299999999999994</v>
      </c>
      <c r="B38" s="79" t="s">
        <v>53</v>
      </c>
      <c r="C38" s="39">
        <v>3.2</v>
      </c>
      <c r="D38" s="39" t="s">
        <v>15</v>
      </c>
      <c r="E38" s="159"/>
      <c r="F38" s="41">
        <f>ROUND(C38*E38,2)</f>
        <v>0</v>
      </c>
      <c r="G38" s="40"/>
      <c r="I38" s="7"/>
    </row>
    <row r="39" spans="1:9" s="6" customFormat="1" ht="21.75" customHeight="1" x14ac:dyDescent="0.25">
      <c r="A39" s="76">
        <f t="shared" si="4"/>
        <v>3.0399999999999991</v>
      </c>
      <c r="B39" s="79" t="s">
        <v>32</v>
      </c>
      <c r="C39" s="39">
        <v>1</v>
      </c>
      <c r="D39" s="78" t="s">
        <v>18</v>
      </c>
      <c r="E39" s="159"/>
      <c r="F39" s="41">
        <f t="shared" ref="F39:F42" si="5">ROUND(C39*E39,2)</f>
        <v>0</v>
      </c>
      <c r="G39" s="40"/>
      <c r="I39" s="7"/>
    </row>
    <row r="40" spans="1:9" s="6" customFormat="1" ht="21.75" customHeight="1" x14ac:dyDescent="0.25">
      <c r="A40" s="76">
        <f t="shared" si="4"/>
        <v>3.0499999999999989</v>
      </c>
      <c r="B40" s="79" t="s">
        <v>33</v>
      </c>
      <c r="C40" s="39">
        <v>1</v>
      </c>
      <c r="D40" s="78" t="s">
        <v>18</v>
      </c>
      <c r="E40" s="159"/>
      <c r="F40" s="41">
        <f t="shared" si="5"/>
        <v>0</v>
      </c>
      <c r="G40" s="40"/>
      <c r="I40" s="7"/>
    </row>
    <row r="41" spans="1:9" s="6" customFormat="1" ht="21.75" customHeight="1" x14ac:dyDescent="0.25">
      <c r="A41" s="76">
        <f t="shared" si="4"/>
        <v>3.0599999999999987</v>
      </c>
      <c r="B41" s="79" t="s">
        <v>34</v>
      </c>
      <c r="C41" s="39">
        <v>1</v>
      </c>
      <c r="D41" s="78" t="s">
        <v>18</v>
      </c>
      <c r="E41" s="159"/>
      <c r="F41" s="41">
        <f t="shared" si="5"/>
        <v>0</v>
      </c>
      <c r="G41" s="40"/>
      <c r="I41" s="7"/>
    </row>
    <row r="42" spans="1:9" s="6" customFormat="1" ht="21.75" customHeight="1" x14ac:dyDescent="0.25">
      <c r="A42" s="76">
        <f t="shared" si="4"/>
        <v>3.0699999999999985</v>
      </c>
      <c r="B42" s="79" t="s">
        <v>35</v>
      </c>
      <c r="C42" s="39">
        <v>1</v>
      </c>
      <c r="D42" s="78" t="s">
        <v>18</v>
      </c>
      <c r="E42" s="159"/>
      <c r="F42" s="41">
        <f t="shared" si="5"/>
        <v>0</v>
      </c>
      <c r="G42" s="40"/>
      <c r="I42" s="7"/>
    </row>
    <row r="43" spans="1:9" s="6" customFormat="1" ht="21.75" customHeight="1" x14ac:dyDescent="0.25">
      <c r="A43" s="76">
        <f t="shared" si="4"/>
        <v>3.0799999999999983</v>
      </c>
      <c r="B43" s="79" t="s">
        <v>36</v>
      </c>
      <c r="C43" s="39">
        <v>1</v>
      </c>
      <c r="D43" s="78" t="s">
        <v>18</v>
      </c>
      <c r="E43" s="159"/>
      <c r="F43" s="41">
        <f>ROUND(C43*E43,2)</f>
        <v>0</v>
      </c>
      <c r="G43" s="40"/>
      <c r="I43" s="7"/>
    </row>
    <row r="44" spans="1:9" ht="17.25" customHeight="1" x14ac:dyDescent="0.25">
      <c r="A44" s="154"/>
      <c r="B44" s="155" t="s">
        <v>66</v>
      </c>
      <c r="C44" s="43"/>
      <c r="D44" s="43"/>
      <c r="E44" s="160"/>
      <c r="F44" s="156"/>
      <c r="G44" s="157">
        <f>SUM(F36:F43)</f>
        <v>0</v>
      </c>
      <c r="I44" s="7"/>
    </row>
    <row r="45" spans="1:9" ht="15.75" x14ac:dyDescent="0.25">
      <c r="A45" s="32"/>
      <c r="B45" s="72"/>
      <c r="C45" s="31"/>
      <c r="D45" s="32"/>
      <c r="E45" s="164"/>
      <c r="F45" s="73"/>
      <c r="G45" s="74"/>
      <c r="I45" s="7"/>
    </row>
    <row r="46" spans="1:9" s="6" customFormat="1" ht="15.75" x14ac:dyDescent="0.25">
      <c r="A46" s="75">
        <f>A35+1</f>
        <v>4</v>
      </c>
      <c r="B46" s="72" t="s">
        <v>37</v>
      </c>
      <c r="C46" s="35"/>
      <c r="D46" s="35"/>
      <c r="E46" s="161"/>
      <c r="F46" s="36"/>
      <c r="G46" s="36"/>
      <c r="I46" s="7"/>
    </row>
    <row r="47" spans="1:9" s="6" customFormat="1" ht="33.75" customHeight="1" x14ac:dyDescent="0.25">
      <c r="A47" s="76">
        <f>A46+0.01</f>
        <v>4.01</v>
      </c>
      <c r="B47" s="77" t="s">
        <v>38</v>
      </c>
      <c r="C47" s="39">
        <v>1</v>
      </c>
      <c r="D47" s="78" t="s">
        <v>31</v>
      </c>
      <c r="E47" s="159"/>
      <c r="F47" s="41">
        <f t="shared" ref="F47:F49" si="6">ROUND(C47*E47,2)</f>
        <v>0</v>
      </c>
      <c r="G47" s="40"/>
      <c r="I47" s="7"/>
    </row>
    <row r="48" spans="1:9" s="6" customFormat="1" ht="36" customHeight="1" x14ac:dyDescent="0.25">
      <c r="A48" s="76">
        <f>A47+0.01</f>
        <v>4.0199999999999996</v>
      </c>
      <c r="B48" s="77" t="s">
        <v>39</v>
      </c>
      <c r="C48" s="39">
        <v>1</v>
      </c>
      <c r="D48" s="78" t="s">
        <v>31</v>
      </c>
      <c r="E48" s="159"/>
      <c r="F48" s="41">
        <f t="shared" si="6"/>
        <v>0</v>
      </c>
      <c r="G48" s="40"/>
      <c r="I48" s="7"/>
    </row>
    <row r="49" spans="1:9" s="6" customFormat="1" ht="32.25" customHeight="1" x14ac:dyDescent="0.25">
      <c r="A49" s="76">
        <f>A48+0.01</f>
        <v>4.0299999999999994</v>
      </c>
      <c r="B49" s="77" t="s">
        <v>40</v>
      </c>
      <c r="C49" s="39">
        <v>2</v>
      </c>
      <c r="D49" s="78" t="s">
        <v>31</v>
      </c>
      <c r="E49" s="159"/>
      <c r="F49" s="41">
        <f t="shared" si="6"/>
        <v>0</v>
      </c>
      <c r="G49" s="40"/>
      <c r="I49" s="7"/>
    </row>
    <row r="50" spans="1:9" ht="18.75" customHeight="1" x14ac:dyDescent="0.25">
      <c r="A50" s="154"/>
      <c r="B50" s="155" t="s">
        <v>66</v>
      </c>
      <c r="C50" s="43"/>
      <c r="D50" s="43"/>
      <c r="E50" s="160"/>
      <c r="F50" s="156"/>
      <c r="G50" s="157">
        <f>SUM(F47:F49)</f>
        <v>0</v>
      </c>
      <c r="I50" s="7"/>
    </row>
    <row r="51" spans="1:9" x14ac:dyDescent="0.25">
      <c r="A51" s="32"/>
      <c r="B51" s="80"/>
      <c r="C51" s="31"/>
      <c r="D51" s="32"/>
      <c r="E51" s="164"/>
      <c r="F51" s="73"/>
      <c r="G51" s="74"/>
      <c r="I51" s="7"/>
    </row>
    <row r="52" spans="1:9" s="6" customFormat="1" ht="15.75" x14ac:dyDescent="0.25">
      <c r="A52" s="75">
        <f>A46+1</f>
        <v>5</v>
      </c>
      <c r="B52" s="72" t="s">
        <v>41</v>
      </c>
      <c r="C52" s="35"/>
      <c r="D52" s="35"/>
      <c r="E52" s="161"/>
      <c r="F52" s="36"/>
      <c r="G52" s="36"/>
      <c r="I52" s="7"/>
    </row>
    <row r="53" spans="1:9" s="6" customFormat="1" ht="42.75" x14ac:dyDescent="0.25">
      <c r="A53" s="76">
        <f>A52+0.01</f>
        <v>5.01</v>
      </c>
      <c r="B53" s="77" t="s">
        <v>42</v>
      </c>
      <c r="C53" s="39">
        <v>8.8800000000000008</v>
      </c>
      <c r="D53" s="78" t="s">
        <v>1</v>
      </c>
      <c r="E53" s="159"/>
      <c r="F53" s="41">
        <f>ROUND(C53*E53,2)</f>
        <v>0</v>
      </c>
      <c r="G53" s="40"/>
      <c r="I53" s="7"/>
    </row>
    <row r="54" spans="1:9" s="6" customFormat="1" ht="33.950000000000003" customHeight="1" x14ac:dyDescent="0.25">
      <c r="A54" s="76">
        <f t="shared" ref="A54:A64" si="7">A53+0.01</f>
        <v>5.0199999999999996</v>
      </c>
      <c r="B54" s="77" t="s">
        <v>52</v>
      </c>
      <c r="C54" s="39">
        <v>2.83</v>
      </c>
      <c r="D54" s="39" t="s">
        <v>15</v>
      </c>
      <c r="E54" s="159"/>
      <c r="F54" s="41">
        <f t="shared" ref="F54:F64" si="8">ROUND(C54*E54,2)</f>
        <v>0</v>
      </c>
      <c r="G54" s="40"/>
      <c r="I54" s="7"/>
    </row>
    <row r="55" spans="1:9" s="6" customFormat="1" ht="33.950000000000003" customHeight="1" x14ac:dyDescent="0.25">
      <c r="A55" s="76">
        <f t="shared" si="7"/>
        <v>5.0299999999999994</v>
      </c>
      <c r="B55" s="77" t="s">
        <v>115</v>
      </c>
      <c r="C55" s="39">
        <v>6.42</v>
      </c>
      <c r="D55" s="39" t="s">
        <v>15</v>
      </c>
      <c r="E55" s="159"/>
      <c r="F55" s="41">
        <f>ROUND(C55*E55,2)</f>
        <v>0</v>
      </c>
      <c r="G55" s="40"/>
      <c r="I55" s="7"/>
    </row>
    <row r="56" spans="1:9" s="6" customFormat="1" ht="33.950000000000003" customHeight="1" x14ac:dyDescent="0.25">
      <c r="A56" s="76">
        <f t="shared" si="7"/>
        <v>5.0399999999999991</v>
      </c>
      <c r="B56" s="77" t="s">
        <v>43</v>
      </c>
      <c r="C56" s="39">
        <v>4.5</v>
      </c>
      <c r="D56" s="78" t="s">
        <v>44</v>
      </c>
      <c r="E56" s="159"/>
      <c r="F56" s="41">
        <f t="shared" si="8"/>
        <v>0</v>
      </c>
      <c r="G56" s="40"/>
      <c r="I56" s="7"/>
    </row>
    <row r="57" spans="1:9" s="6" customFormat="1" ht="33.950000000000003" customHeight="1" x14ac:dyDescent="0.25">
      <c r="A57" s="76">
        <f t="shared" si="7"/>
        <v>5.0499999999999989</v>
      </c>
      <c r="B57" s="77" t="s">
        <v>45</v>
      </c>
      <c r="C57" s="39">
        <v>2.5</v>
      </c>
      <c r="D57" s="78" t="s">
        <v>44</v>
      </c>
      <c r="E57" s="159"/>
      <c r="F57" s="41">
        <f t="shared" si="8"/>
        <v>0</v>
      </c>
      <c r="G57" s="40"/>
      <c r="I57" s="7"/>
    </row>
    <row r="58" spans="1:9" s="6" customFormat="1" ht="44.25" customHeight="1" x14ac:dyDescent="0.25">
      <c r="A58" s="76">
        <f t="shared" si="7"/>
        <v>5.0599999999999987</v>
      </c>
      <c r="B58" s="77" t="s">
        <v>46</v>
      </c>
      <c r="C58" s="39">
        <v>1</v>
      </c>
      <c r="D58" s="78" t="s">
        <v>31</v>
      </c>
      <c r="E58" s="159"/>
      <c r="F58" s="41">
        <f t="shared" si="8"/>
        <v>0</v>
      </c>
      <c r="G58" s="40"/>
      <c r="I58" s="7"/>
    </row>
    <row r="59" spans="1:9" s="6" customFormat="1" ht="33.950000000000003" customHeight="1" x14ac:dyDescent="0.25">
      <c r="A59" s="76">
        <f t="shared" si="7"/>
        <v>5.0699999999999985</v>
      </c>
      <c r="B59" s="77" t="s">
        <v>47</v>
      </c>
      <c r="C59" s="39">
        <v>1.1399999999999999</v>
      </c>
      <c r="D59" s="39" t="s">
        <v>15</v>
      </c>
      <c r="E59" s="159"/>
      <c r="F59" s="41">
        <f t="shared" si="8"/>
        <v>0</v>
      </c>
      <c r="G59" s="40"/>
      <c r="I59" s="7"/>
    </row>
    <row r="60" spans="1:9" s="6" customFormat="1" ht="33.950000000000003" customHeight="1" x14ac:dyDescent="0.25">
      <c r="A60" s="76">
        <f t="shared" si="7"/>
        <v>5.0799999999999983</v>
      </c>
      <c r="B60" s="77" t="s">
        <v>48</v>
      </c>
      <c r="C60" s="39">
        <v>1</v>
      </c>
      <c r="D60" s="78" t="s">
        <v>31</v>
      </c>
      <c r="E60" s="159"/>
      <c r="F60" s="41">
        <f t="shared" si="8"/>
        <v>0</v>
      </c>
      <c r="G60" s="40"/>
      <c r="I60" s="7"/>
    </row>
    <row r="61" spans="1:9" s="6" customFormat="1" ht="26.25" customHeight="1" x14ac:dyDescent="0.25">
      <c r="A61" s="76">
        <f t="shared" si="7"/>
        <v>5.0899999999999981</v>
      </c>
      <c r="B61" s="77" t="s">
        <v>49</v>
      </c>
      <c r="C61" s="39">
        <v>1</v>
      </c>
      <c r="D61" s="78" t="s">
        <v>31</v>
      </c>
      <c r="E61" s="159"/>
      <c r="F61" s="41">
        <f t="shared" si="8"/>
        <v>0</v>
      </c>
      <c r="G61" s="40"/>
      <c r="I61" s="7"/>
    </row>
    <row r="62" spans="1:9" s="6" customFormat="1" ht="33.950000000000003" customHeight="1" x14ac:dyDescent="0.25">
      <c r="A62" s="76">
        <f t="shared" si="7"/>
        <v>5.0999999999999979</v>
      </c>
      <c r="B62" s="77" t="s">
        <v>50</v>
      </c>
      <c r="C62" s="39">
        <v>35.9</v>
      </c>
      <c r="D62" s="39" t="s">
        <v>15</v>
      </c>
      <c r="E62" s="159"/>
      <c r="F62" s="41">
        <f t="shared" si="8"/>
        <v>0</v>
      </c>
      <c r="G62" s="40"/>
      <c r="I62" s="7"/>
    </row>
    <row r="63" spans="1:9" s="6" customFormat="1" ht="30.75" customHeight="1" x14ac:dyDescent="0.25">
      <c r="A63" s="76">
        <f t="shared" si="7"/>
        <v>5.1099999999999977</v>
      </c>
      <c r="B63" s="91" t="s">
        <v>113</v>
      </c>
      <c r="C63" s="99">
        <v>1</v>
      </c>
      <c r="D63" s="104" t="s">
        <v>51</v>
      </c>
      <c r="E63" s="165"/>
      <c r="F63" s="94">
        <f t="shared" si="8"/>
        <v>0</v>
      </c>
      <c r="G63" s="40"/>
      <c r="I63" s="7"/>
    </row>
    <row r="64" spans="1:9" s="6" customFormat="1" ht="25.5" customHeight="1" x14ac:dyDescent="0.25">
      <c r="A64" s="76">
        <f t="shared" si="7"/>
        <v>5.1199999999999974</v>
      </c>
      <c r="B64" s="77" t="s">
        <v>2</v>
      </c>
      <c r="C64" s="39">
        <v>1</v>
      </c>
      <c r="D64" s="78" t="s">
        <v>18</v>
      </c>
      <c r="E64" s="159"/>
      <c r="F64" s="41">
        <f t="shared" si="8"/>
        <v>0</v>
      </c>
      <c r="G64" s="40"/>
      <c r="I64" s="7"/>
    </row>
    <row r="65" spans="1:15" ht="18.75" customHeight="1" x14ac:dyDescent="0.25">
      <c r="A65" s="154"/>
      <c r="B65" s="155" t="s">
        <v>66</v>
      </c>
      <c r="C65" s="43"/>
      <c r="D65" s="43"/>
      <c r="E65" s="160"/>
      <c r="F65" s="156"/>
      <c r="G65" s="157">
        <f>SUM(F53:F64)</f>
        <v>0</v>
      </c>
      <c r="I65" s="7"/>
    </row>
    <row r="66" spans="1:15" x14ac:dyDescent="0.25">
      <c r="A66" s="44"/>
      <c r="B66" s="49"/>
      <c r="C66" s="35"/>
      <c r="D66" s="50"/>
      <c r="E66" s="166"/>
      <c r="F66" s="51"/>
      <c r="G66" s="51"/>
    </row>
    <row r="67" spans="1:15" s="82" customFormat="1" ht="17.25" customHeight="1" x14ac:dyDescent="0.35">
      <c r="A67" s="150"/>
      <c r="B67" s="150" t="s">
        <v>104</v>
      </c>
      <c r="C67" s="150"/>
      <c r="D67" s="150"/>
      <c r="E67" s="163"/>
      <c r="F67" s="150"/>
      <c r="G67" s="150"/>
    </row>
    <row r="68" spans="1:15" s="11" customFormat="1" ht="12.75" customHeight="1" x14ac:dyDescent="0.2">
      <c r="A68" s="158"/>
      <c r="B68" s="158"/>
      <c r="C68" s="158"/>
      <c r="D68" s="158"/>
      <c r="E68" s="167"/>
      <c r="F68" s="158"/>
      <c r="G68" s="158"/>
    </row>
    <row r="69" spans="1:15" s="11" customFormat="1" ht="21" customHeight="1" x14ac:dyDescent="0.25">
      <c r="A69" s="83">
        <f>A52+1</f>
        <v>6</v>
      </c>
      <c r="B69" s="84" t="s">
        <v>56</v>
      </c>
      <c r="C69" s="85"/>
      <c r="D69" s="86"/>
      <c r="E69" s="168"/>
      <c r="F69" s="87"/>
      <c r="G69" s="88"/>
      <c r="K69" s="89"/>
      <c r="L69" s="89"/>
    </row>
    <row r="70" spans="1:15" s="96" customFormat="1" ht="36" customHeight="1" x14ac:dyDescent="0.2">
      <c r="A70" s="90">
        <f>A69+0.01</f>
        <v>6.01</v>
      </c>
      <c r="B70" s="91" t="s">
        <v>57</v>
      </c>
      <c r="C70" s="92">
        <v>2.1</v>
      </c>
      <c r="D70" s="93" t="s">
        <v>1</v>
      </c>
      <c r="E70" s="165"/>
      <c r="F70" s="94">
        <f t="shared" ref="F70:F78" si="9">ROUND(C70*E70,2)</f>
        <v>0</v>
      </c>
      <c r="G70" s="95"/>
      <c r="K70" s="97"/>
      <c r="L70" s="98"/>
    </row>
    <row r="71" spans="1:15" s="96" customFormat="1" ht="39.75" customHeight="1" x14ac:dyDescent="0.2">
      <c r="A71" s="90">
        <f t="shared" ref="A71:A78" si="10">A70+0.01</f>
        <v>6.02</v>
      </c>
      <c r="B71" s="91" t="s">
        <v>58</v>
      </c>
      <c r="C71" s="99">
        <v>10</v>
      </c>
      <c r="D71" s="93" t="s">
        <v>111</v>
      </c>
      <c r="E71" s="165"/>
      <c r="F71" s="94">
        <f t="shared" si="9"/>
        <v>0</v>
      </c>
      <c r="G71" s="95"/>
      <c r="K71" s="97"/>
      <c r="N71" s="100"/>
      <c r="O71" s="100"/>
    </row>
    <row r="72" spans="1:15" s="96" customFormat="1" ht="39.75" customHeight="1" x14ac:dyDescent="0.2">
      <c r="A72" s="90">
        <f t="shared" si="10"/>
        <v>6.0299999999999994</v>
      </c>
      <c r="B72" s="91" t="s">
        <v>59</v>
      </c>
      <c r="C72" s="99">
        <v>4</v>
      </c>
      <c r="D72" s="93" t="s">
        <v>111</v>
      </c>
      <c r="E72" s="165"/>
      <c r="F72" s="94">
        <f t="shared" si="9"/>
        <v>0</v>
      </c>
      <c r="G72" s="95"/>
      <c r="K72" s="97"/>
    </row>
    <row r="73" spans="1:15" s="96" customFormat="1" ht="34.5" customHeight="1" x14ac:dyDescent="0.2">
      <c r="A73" s="90">
        <f t="shared" si="10"/>
        <v>6.0399999999999991</v>
      </c>
      <c r="B73" s="91" t="s">
        <v>60</v>
      </c>
      <c r="C73" s="99">
        <v>1</v>
      </c>
      <c r="D73" s="93" t="s">
        <v>31</v>
      </c>
      <c r="E73" s="165"/>
      <c r="F73" s="94">
        <f t="shared" si="9"/>
        <v>0</v>
      </c>
      <c r="G73" s="95"/>
      <c r="K73" s="97"/>
    </row>
    <row r="74" spans="1:15" s="96" customFormat="1" ht="29.25" customHeight="1" x14ac:dyDescent="0.2">
      <c r="A74" s="90">
        <f t="shared" si="10"/>
        <v>6.0499999999999989</v>
      </c>
      <c r="B74" s="91" t="s">
        <v>116</v>
      </c>
      <c r="C74" s="99">
        <v>1</v>
      </c>
      <c r="D74" s="93" t="s">
        <v>62</v>
      </c>
      <c r="E74" s="165"/>
      <c r="F74" s="94">
        <f t="shared" si="9"/>
        <v>0</v>
      </c>
      <c r="G74" s="95"/>
      <c r="K74" s="97"/>
    </row>
    <row r="75" spans="1:15" s="96" customFormat="1" ht="33" customHeight="1" x14ac:dyDescent="0.2">
      <c r="A75" s="90">
        <f t="shared" si="10"/>
        <v>6.0599999999999987</v>
      </c>
      <c r="B75" s="91" t="s">
        <v>63</v>
      </c>
      <c r="C75" s="99">
        <v>1</v>
      </c>
      <c r="D75" s="93" t="s">
        <v>31</v>
      </c>
      <c r="E75" s="165"/>
      <c r="F75" s="94">
        <f t="shared" si="9"/>
        <v>0</v>
      </c>
      <c r="G75" s="95"/>
      <c r="K75" s="97"/>
    </row>
    <row r="76" spans="1:15" s="96" customFormat="1" ht="33" customHeight="1" x14ac:dyDescent="0.2">
      <c r="A76" s="90">
        <f t="shared" si="10"/>
        <v>6.0699999999999985</v>
      </c>
      <c r="B76" s="91" t="s">
        <v>117</v>
      </c>
      <c r="C76" s="99">
        <v>5</v>
      </c>
      <c r="D76" s="39" t="s">
        <v>15</v>
      </c>
      <c r="E76" s="165"/>
      <c r="F76" s="94">
        <f t="shared" si="9"/>
        <v>0</v>
      </c>
      <c r="G76" s="95"/>
      <c r="K76" s="97"/>
    </row>
    <row r="77" spans="1:15" s="96" customFormat="1" ht="33" customHeight="1" x14ac:dyDescent="0.2">
      <c r="A77" s="90">
        <f t="shared" si="10"/>
        <v>6.0799999999999983</v>
      </c>
      <c r="B77" s="91" t="s">
        <v>64</v>
      </c>
      <c r="C77" s="92">
        <f>6*0.55</f>
        <v>3.3000000000000003</v>
      </c>
      <c r="D77" s="101" t="s">
        <v>1</v>
      </c>
      <c r="E77" s="165"/>
      <c r="F77" s="102">
        <f>ROUND(C77*E77,2)</f>
        <v>0</v>
      </c>
      <c r="G77" s="103"/>
      <c r="K77" s="97"/>
      <c r="L77" s="98"/>
    </row>
    <row r="78" spans="1:15" s="96" customFormat="1" ht="28.5" customHeight="1" x14ac:dyDescent="0.2">
      <c r="A78" s="90">
        <f t="shared" si="10"/>
        <v>6.0899999999999981</v>
      </c>
      <c r="B78" s="91" t="s">
        <v>65</v>
      </c>
      <c r="C78" s="99">
        <v>1</v>
      </c>
      <c r="D78" s="104" t="s">
        <v>62</v>
      </c>
      <c r="E78" s="165"/>
      <c r="F78" s="94">
        <f t="shared" si="9"/>
        <v>0</v>
      </c>
      <c r="G78" s="95"/>
      <c r="K78" s="97"/>
    </row>
    <row r="79" spans="1:15" s="96" customFormat="1" ht="18.75" customHeight="1" x14ac:dyDescent="0.2">
      <c r="A79" s="154"/>
      <c r="B79" s="155" t="s">
        <v>66</v>
      </c>
      <c r="C79" s="43"/>
      <c r="D79" s="43"/>
      <c r="E79" s="160"/>
      <c r="F79" s="156"/>
      <c r="G79" s="157">
        <f>SUM(F70:F78)</f>
        <v>0</v>
      </c>
      <c r="K79" s="97"/>
    </row>
    <row r="80" spans="1:15" s="15" customFormat="1" ht="21" customHeight="1" x14ac:dyDescent="0.2">
      <c r="A80" s="111"/>
      <c r="B80" s="112"/>
      <c r="C80" s="113"/>
      <c r="D80" s="114"/>
      <c r="E80" s="169"/>
      <c r="F80" s="115"/>
      <c r="G80" s="116"/>
      <c r="K80" s="97"/>
    </row>
    <row r="81" spans="1:12" s="11" customFormat="1" ht="21" customHeight="1" x14ac:dyDescent="0.25">
      <c r="A81" s="83">
        <f>A69+1</f>
        <v>7</v>
      </c>
      <c r="B81" s="84" t="s">
        <v>67</v>
      </c>
      <c r="C81" s="85"/>
      <c r="D81" s="86"/>
      <c r="E81" s="168"/>
      <c r="F81" s="87"/>
      <c r="G81" s="88"/>
      <c r="K81" s="97"/>
      <c r="L81" s="89"/>
    </row>
    <row r="82" spans="1:12" s="96" customFormat="1" ht="39.75" customHeight="1" x14ac:dyDescent="0.2">
      <c r="A82" s="90">
        <f>A81+0.01</f>
        <v>7.01</v>
      </c>
      <c r="B82" s="91" t="s">
        <v>118</v>
      </c>
      <c r="C82" s="99">
        <v>1</v>
      </c>
      <c r="D82" s="104" t="s">
        <v>62</v>
      </c>
      <c r="E82" s="165"/>
      <c r="F82" s="94">
        <f t="shared" ref="F82:F93" si="11">ROUND(C82*E82,2)</f>
        <v>0</v>
      </c>
      <c r="G82" s="95"/>
      <c r="K82" s="97"/>
    </row>
    <row r="83" spans="1:12" s="96" customFormat="1" ht="45" customHeight="1" x14ac:dyDescent="0.2">
      <c r="A83" s="90">
        <f t="shared" ref="A83:A93" si="12">A82+0.01</f>
        <v>7.02</v>
      </c>
      <c r="B83" s="91" t="s">
        <v>119</v>
      </c>
      <c r="C83" s="99">
        <v>1</v>
      </c>
      <c r="D83" s="104" t="s">
        <v>62</v>
      </c>
      <c r="E83" s="165"/>
      <c r="F83" s="94">
        <f t="shared" si="11"/>
        <v>0</v>
      </c>
      <c r="G83" s="95"/>
      <c r="K83" s="97"/>
    </row>
    <row r="84" spans="1:12" s="96" customFormat="1" ht="41.25" customHeight="1" x14ac:dyDescent="0.2">
      <c r="A84" s="90">
        <f t="shared" si="12"/>
        <v>7.0299999999999994</v>
      </c>
      <c r="B84" s="91" t="s">
        <v>120</v>
      </c>
      <c r="C84" s="92">
        <v>10</v>
      </c>
      <c r="D84" s="104" t="s">
        <v>31</v>
      </c>
      <c r="E84" s="165"/>
      <c r="F84" s="102">
        <f t="shared" si="11"/>
        <v>0</v>
      </c>
      <c r="G84" s="103"/>
      <c r="K84" s="97"/>
      <c r="L84" s="98"/>
    </row>
    <row r="85" spans="1:12" s="96" customFormat="1" ht="39.75" customHeight="1" x14ac:dyDescent="0.2">
      <c r="A85" s="90">
        <f t="shared" si="12"/>
        <v>7.0399999999999991</v>
      </c>
      <c r="B85" s="91" t="s">
        <v>121</v>
      </c>
      <c r="C85" s="99">
        <f>(2.4+0.15+2.4+8+11+12+13+8.2+3.2)*0.15+14*3*2*0.15+8</f>
        <v>29.6525</v>
      </c>
      <c r="D85" s="104" t="s">
        <v>31</v>
      </c>
      <c r="E85" s="165"/>
      <c r="F85" s="94">
        <f t="shared" si="11"/>
        <v>0</v>
      </c>
      <c r="G85" s="95"/>
      <c r="K85" s="97"/>
    </row>
    <row r="86" spans="1:12" s="96" customFormat="1" ht="27" customHeight="1" x14ac:dyDescent="0.2">
      <c r="A86" s="90">
        <f t="shared" si="12"/>
        <v>7.0499999999999989</v>
      </c>
      <c r="B86" s="91" t="s">
        <v>68</v>
      </c>
      <c r="C86" s="117">
        <f>3.5*3.5</f>
        <v>12.25</v>
      </c>
      <c r="D86" s="39" t="s">
        <v>15</v>
      </c>
      <c r="E86" s="165"/>
      <c r="F86" s="94">
        <f t="shared" si="11"/>
        <v>0</v>
      </c>
      <c r="G86" s="95"/>
      <c r="K86" s="97"/>
    </row>
    <row r="87" spans="1:12" s="96" customFormat="1" ht="42" customHeight="1" x14ac:dyDescent="0.2">
      <c r="A87" s="90">
        <f t="shared" si="12"/>
        <v>7.0599999999999987</v>
      </c>
      <c r="B87" s="91" t="s">
        <v>122</v>
      </c>
      <c r="C87" s="99">
        <v>1</v>
      </c>
      <c r="D87" s="104" t="s">
        <v>62</v>
      </c>
      <c r="E87" s="165"/>
      <c r="F87" s="94">
        <f t="shared" si="11"/>
        <v>0</v>
      </c>
      <c r="G87" s="95"/>
      <c r="K87" s="97"/>
    </row>
    <row r="88" spans="1:12" s="96" customFormat="1" ht="30" customHeight="1" x14ac:dyDescent="0.2">
      <c r="A88" s="90">
        <f t="shared" si="12"/>
        <v>7.0699999999999985</v>
      </c>
      <c r="B88" s="91" t="s">
        <v>69</v>
      </c>
      <c r="C88" s="99">
        <v>6.5</v>
      </c>
      <c r="D88" s="39" t="s">
        <v>112</v>
      </c>
      <c r="E88" s="165"/>
      <c r="F88" s="94">
        <f t="shared" si="11"/>
        <v>0</v>
      </c>
      <c r="G88" s="95"/>
      <c r="K88" s="97"/>
    </row>
    <row r="89" spans="1:12" s="96" customFormat="1" ht="30" customHeight="1" x14ac:dyDescent="0.2">
      <c r="A89" s="90">
        <f t="shared" si="12"/>
        <v>7.0799999999999983</v>
      </c>
      <c r="B89" s="91" t="s">
        <v>70</v>
      </c>
      <c r="C89" s="99">
        <v>6.5</v>
      </c>
      <c r="D89" s="39" t="s">
        <v>112</v>
      </c>
      <c r="E89" s="165"/>
      <c r="F89" s="94">
        <f t="shared" si="11"/>
        <v>0</v>
      </c>
      <c r="G89" s="95"/>
      <c r="K89" s="97"/>
    </row>
    <row r="90" spans="1:12" s="96" customFormat="1" ht="40.5" customHeight="1" x14ac:dyDescent="0.2">
      <c r="A90" s="90">
        <f t="shared" si="12"/>
        <v>7.0899999999999981</v>
      </c>
      <c r="B90" s="91" t="s">
        <v>71</v>
      </c>
      <c r="C90" s="99">
        <f>3.5*4*0.6</f>
        <v>8.4</v>
      </c>
      <c r="D90" s="39" t="s">
        <v>15</v>
      </c>
      <c r="E90" s="165"/>
      <c r="F90" s="94">
        <f t="shared" si="11"/>
        <v>0</v>
      </c>
      <c r="G90" s="95"/>
      <c r="K90" s="97"/>
    </row>
    <row r="91" spans="1:12" s="96" customFormat="1" ht="42" customHeight="1" x14ac:dyDescent="0.2">
      <c r="A91" s="90">
        <f t="shared" si="12"/>
        <v>7.0999999999999979</v>
      </c>
      <c r="B91" s="91" t="s">
        <v>72</v>
      </c>
      <c r="C91" s="117">
        <f>C86</f>
        <v>12.25</v>
      </c>
      <c r="D91" s="39" t="s">
        <v>15</v>
      </c>
      <c r="E91" s="165"/>
      <c r="F91" s="94">
        <f t="shared" si="11"/>
        <v>0</v>
      </c>
      <c r="G91" s="95"/>
      <c r="K91" s="97"/>
    </row>
    <row r="92" spans="1:12" s="96" customFormat="1" ht="25.5" customHeight="1" x14ac:dyDescent="0.2">
      <c r="A92" s="90">
        <f t="shared" si="12"/>
        <v>7.1099999999999977</v>
      </c>
      <c r="B92" s="91" t="s">
        <v>113</v>
      </c>
      <c r="C92" s="99">
        <v>1</v>
      </c>
      <c r="D92" s="104" t="s">
        <v>51</v>
      </c>
      <c r="E92" s="165"/>
      <c r="F92" s="94">
        <f t="shared" si="11"/>
        <v>0</v>
      </c>
      <c r="G92" s="95"/>
      <c r="K92" s="97"/>
    </row>
    <row r="93" spans="1:12" s="96" customFormat="1" ht="25.5" customHeight="1" x14ac:dyDescent="0.2">
      <c r="A93" s="90">
        <f t="shared" si="12"/>
        <v>7.1199999999999974</v>
      </c>
      <c r="B93" s="91" t="s">
        <v>65</v>
      </c>
      <c r="C93" s="99">
        <v>1</v>
      </c>
      <c r="D93" s="104" t="s">
        <v>62</v>
      </c>
      <c r="E93" s="165"/>
      <c r="F93" s="94">
        <f t="shared" si="11"/>
        <v>0</v>
      </c>
      <c r="G93" s="95"/>
      <c r="K93" s="97"/>
    </row>
    <row r="94" spans="1:12" s="96" customFormat="1" ht="21" customHeight="1" x14ac:dyDescent="0.2">
      <c r="A94" s="105"/>
      <c r="B94" s="106" t="s">
        <v>66</v>
      </c>
      <c r="C94" s="107"/>
      <c r="D94" s="108"/>
      <c r="E94" s="170"/>
      <c r="F94" s="109"/>
      <c r="G94" s="110">
        <f>SUM(F82:F93)</f>
        <v>0</v>
      </c>
      <c r="K94" s="97"/>
    </row>
    <row r="95" spans="1:12" s="15" customFormat="1" ht="21" customHeight="1" x14ac:dyDescent="0.2">
      <c r="A95" s="111"/>
      <c r="B95" s="112"/>
      <c r="C95" s="113"/>
      <c r="D95" s="114"/>
      <c r="E95" s="169"/>
      <c r="F95" s="115"/>
      <c r="G95" s="116"/>
      <c r="K95" s="97"/>
    </row>
    <row r="96" spans="1:12" s="11" customFormat="1" ht="21" customHeight="1" x14ac:dyDescent="0.25">
      <c r="A96" s="83">
        <f>A81+1</f>
        <v>8</v>
      </c>
      <c r="B96" s="84" t="s">
        <v>73</v>
      </c>
      <c r="C96" s="85"/>
      <c r="D96" s="86"/>
      <c r="E96" s="168"/>
      <c r="F96" s="87"/>
      <c r="G96" s="88"/>
      <c r="K96" s="97"/>
      <c r="L96" s="89"/>
    </row>
    <row r="97" spans="1:12" s="96" customFormat="1" ht="22.5" customHeight="1" x14ac:dyDescent="0.2">
      <c r="A97" s="90">
        <f>A96+0.01</f>
        <v>8.01</v>
      </c>
      <c r="B97" s="91" t="s">
        <v>123</v>
      </c>
      <c r="C97" s="92">
        <f>4.2*2*3.08*1.1</f>
        <v>28.459200000000006</v>
      </c>
      <c r="D97" s="39" t="s">
        <v>15</v>
      </c>
      <c r="E97" s="165"/>
      <c r="F97" s="102">
        <f>ROUND(C97*E97,2)</f>
        <v>0</v>
      </c>
      <c r="G97" s="103"/>
      <c r="K97" s="97"/>
      <c r="L97" s="98"/>
    </row>
    <row r="98" spans="1:12" s="96" customFormat="1" ht="22.5" customHeight="1" x14ac:dyDescent="0.2">
      <c r="A98" s="90">
        <f t="shared" ref="A98:A108" si="13">A97+0.01</f>
        <v>8.02</v>
      </c>
      <c r="B98" s="118" t="s">
        <v>124</v>
      </c>
      <c r="C98" s="92">
        <f>4.2*4.2*1.1</f>
        <v>19.404000000000003</v>
      </c>
      <c r="D98" s="39" t="s">
        <v>15</v>
      </c>
      <c r="E98" s="165"/>
      <c r="F98" s="102">
        <f>ROUND(C98*E98,2)</f>
        <v>0</v>
      </c>
      <c r="G98" s="103"/>
      <c r="K98" s="97"/>
      <c r="L98" s="98"/>
    </row>
    <row r="99" spans="1:12" s="96" customFormat="1" ht="48" customHeight="1" x14ac:dyDescent="0.2">
      <c r="A99" s="90">
        <f t="shared" si="13"/>
        <v>8.0299999999999994</v>
      </c>
      <c r="B99" s="118" t="s">
        <v>125</v>
      </c>
      <c r="C99" s="92">
        <v>1</v>
      </c>
      <c r="D99" s="101" t="s">
        <v>62</v>
      </c>
      <c r="E99" s="165"/>
      <c r="F99" s="102">
        <f>ROUND(C99*E99,2)</f>
        <v>0</v>
      </c>
      <c r="G99" s="103"/>
      <c r="K99" s="97"/>
      <c r="L99" s="98"/>
    </row>
    <row r="100" spans="1:12" s="96" customFormat="1" ht="42" customHeight="1" x14ac:dyDescent="0.2">
      <c r="A100" s="90">
        <f t="shared" si="13"/>
        <v>8.0399999999999991</v>
      </c>
      <c r="B100" s="118" t="s">
        <v>74</v>
      </c>
      <c r="C100" s="92">
        <f>C98</f>
        <v>19.404000000000003</v>
      </c>
      <c r="D100" s="39" t="s">
        <v>15</v>
      </c>
      <c r="E100" s="165"/>
      <c r="F100" s="102">
        <f>ROUND(C100*E100,2)</f>
        <v>0</v>
      </c>
      <c r="G100" s="103"/>
      <c r="K100" s="97"/>
      <c r="L100" s="98"/>
    </row>
    <row r="101" spans="1:12" s="96" customFormat="1" ht="71.25" customHeight="1" x14ac:dyDescent="0.2">
      <c r="A101" s="90">
        <f t="shared" si="13"/>
        <v>8.0499999999999989</v>
      </c>
      <c r="B101" s="118" t="s">
        <v>75</v>
      </c>
      <c r="C101" s="92">
        <v>1</v>
      </c>
      <c r="D101" s="101" t="s">
        <v>62</v>
      </c>
      <c r="E101" s="165"/>
      <c r="F101" s="102">
        <f t="shared" ref="F101:F104" si="14">ROUND(C101*E101,2)</f>
        <v>0</v>
      </c>
      <c r="G101" s="103"/>
      <c r="K101" s="97"/>
      <c r="L101" s="98"/>
    </row>
    <row r="102" spans="1:12" s="96" customFormat="1" ht="42.75" customHeight="1" x14ac:dyDescent="0.2">
      <c r="A102" s="90">
        <f t="shared" si="13"/>
        <v>8.0599999999999987</v>
      </c>
      <c r="B102" s="118" t="s">
        <v>126</v>
      </c>
      <c r="C102" s="92">
        <v>1</v>
      </c>
      <c r="D102" s="39" t="s">
        <v>15</v>
      </c>
      <c r="E102" s="165"/>
      <c r="F102" s="102">
        <f t="shared" si="14"/>
        <v>0</v>
      </c>
      <c r="G102" s="103"/>
      <c r="K102" s="97"/>
      <c r="L102" s="98"/>
    </row>
    <row r="103" spans="1:12" s="96" customFormat="1" ht="42.75" customHeight="1" x14ac:dyDescent="0.2">
      <c r="A103" s="90">
        <f t="shared" si="13"/>
        <v>8.0699999999999985</v>
      </c>
      <c r="B103" s="118" t="s">
        <v>76</v>
      </c>
      <c r="C103" s="92">
        <v>1</v>
      </c>
      <c r="D103" s="101" t="s">
        <v>62</v>
      </c>
      <c r="E103" s="165"/>
      <c r="F103" s="102">
        <f t="shared" si="14"/>
        <v>0</v>
      </c>
      <c r="G103" s="103"/>
      <c r="K103" s="97"/>
      <c r="L103" s="98"/>
    </row>
    <row r="104" spans="1:12" s="96" customFormat="1" ht="26.25" customHeight="1" x14ac:dyDescent="0.2">
      <c r="A104" s="90">
        <f t="shared" si="13"/>
        <v>8.0799999999999983</v>
      </c>
      <c r="B104" s="118" t="s">
        <v>77</v>
      </c>
      <c r="C104" s="92">
        <f>C98</f>
        <v>19.404000000000003</v>
      </c>
      <c r="D104" s="101" t="s">
        <v>61</v>
      </c>
      <c r="E104" s="165"/>
      <c r="F104" s="102">
        <f t="shared" si="14"/>
        <v>0</v>
      </c>
      <c r="G104" s="103"/>
      <c r="K104" s="97"/>
      <c r="L104" s="98"/>
    </row>
    <row r="105" spans="1:12" s="96" customFormat="1" ht="38.25" customHeight="1" x14ac:dyDescent="0.2">
      <c r="A105" s="90">
        <f t="shared" si="13"/>
        <v>8.0899999999999981</v>
      </c>
      <c r="B105" s="118" t="s">
        <v>78</v>
      </c>
      <c r="C105" s="92">
        <f>C97</f>
        <v>28.459200000000006</v>
      </c>
      <c r="D105" s="39" t="s">
        <v>15</v>
      </c>
      <c r="E105" s="165"/>
      <c r="F105" s="102">
        <f>ROUND(C105*E105,2)</f>
        <v>0</v>
      </c>
      <c r="G105" s="103"/>
      <c r="K105" s="97"/>
      <c r="L105" s="98"/>
    </row>
    <row r="106" spans="1:12" s="96" customFormat="1" ht="40.5" customHeight="1" x14ac:dyDescent="0.2">
      <c r="A106" s="90">
        <f t="shared" si="13"/>
        <v>8.0999999999999979</v>
      </c>
      <c r="B106" s="118" t="s">
        <v>127</v>
      </c>
      <c r="C106" s="92">
        <v>4</v>
      </c>
      <c r="D106" s="101" t="s">
        <v>31</v>
      </c>
      <c r="E106" s="165"/>
      <c r="F106" s="94">
        <f t="shared" ref="F106:F108" si="15">ROUND(C106*E106,2)</f>
        <v>0</v>
      </c>
      <c r="G106" s="103"/>
      <c r="K106" s="97"/>
      <c r="L106" s="98"/>
    </row>
    <row r="107" spans="1:12" s="96" customFormat="1" ht="22.5" customHeight="1" x14ac:dyDescent="0.2">
      <c r="A107" s="90">
        <f t="shared" si="13"/>
        <v>8.1099999999999977</v>
      </c>
      <c r="B107" s="91" t="s">
        <v>113</v>
      </c>
      <c r="C107" s="99">
        <v>1</v>
      </c>
      <c r="D107" s="93" t="s">
        <v>102</v>
      </c>
      <c r="E107" s="165"/>
      <c r="F107" s="94">
        <f t="shared" si="15"/>
        <v>0</v>
      </c>
      <c r="G107" s="103"/>
      <c r="K107" s="97"/>
      <c r="L107" s="98"/>
    </row>
    <row r="108" spans="1:12" s="96" customFormat="1" ht="22.5" customHeight="1" x14ac:dyDescent="0.2">
      <c r="A108" s="90">
        <f t="shared" si="13"/>
        <v>8.1199999999999974</v>
      </c>
      <c r="B108" s="91" t="s">
        <v>65</v>
      </c>
      <c r="C108" s="99">
        <v>1</v>
      </c>
      <c r="D108" s="104" t="s">
        <v>62</v>
      </c>
      <c r="E108" s="165"/>
      <c r="F108" s="94">
        <f t="shared" si="15"/>
        <v>0</v>
      </c>
      <c r="G108" s="103"/>
      <c r="K108" s="97"/>
      <c r="L108" s="98"/>
    </row>
    <row r="109" spans="1:12" s="96" customFormat="1" ht="21" customHeight="1" x14ac:dyDescent="0.2">
      <c r="A109" s="105"/>
      <c r="B109" s="106" t="s">
        <v>66</v>
      </c>
      <c r="C109" s="107"/>
      <c r="D109" s="108"/>
      <c r="E109" s="170"/>
      <c r="F109" s="109"/>
      <c r="G109" s="110">
        <f>SUM(F97:F108)</f>
        <v>0</v>
      </c>
    </row>
    <row r="110" spans="1:12" s="15" customFormat="1" ht="21" customHeight="1" x14ac:dyDescent="0.2">
      <c r="A110" s="111"/>
      <c r="B110" s="112"/>
      <c r="C110" s="113"/>
      <c r="D110" s="114"/>
      <c r="E110" s="169"/>
      <c r="F110" s="115"/>
      <c r="G110" s="116"/>
    </row>
    <row r="111" spans="1:12" s="15" customFormat="1" ht="21" customHeight="1" x14ac:dyDescent="0.25">
      <c r="A111" s="83">
        <f>A96+1</f>
        <v>9</v>
      </c>
      <c r="B111" s="84" t="s">
        <v>114</v>
      </c>
      <c r="C111" s="85"/>
      <c r="D111" s="86"/>
      <c r="E111" s="168"/>
      <c r="F111" s="87"/>
      <c r="G111" s="88"/>
    </row>
    <row r="112" spans="1:12" s="15" customFormat="1" ht="29.25" customHeight="1" x14ac:dyDescent="0.2">
      <c r="A112" s="90">
        <f>A111+0.01</f>
        <v>9.01</v>
      </c>
      <c r="B112" s="91" t="s">
        <v>128</v>
      </c>
      <c r="C112" s="92">
        <v>200.75</v>
      </c>
      <c r="D112" s="93" t="s">
        <v>100</v>
      </c>
      <c r="E112" s="165"/>
      <c r="F112" s="94">
        <f t="shared" ref="F112:F118" si="16">ROUND(C112*E112,2)</f>
        <v>0</v>
      </c>
      <c r="G112" s="95"/>
    </row>
    <row r="113" spans="1:7" s="15" customFormat="1" ht="21" customHeight="1" x14ac:dyDescent="0.2">
      <c r="A113" s="90">
        <f t="shared" ref="A113:A118" si="17">A112+0.01</f>
        <v>9.02</v>
      </c>
      <c r="B113" s="91" t="s">
        <v>98</v>
      </c>
      <c r="C113" s="99">
        <v>1</v>
      </c>
      <c r="D113" s="93" t="s">
        <v>99</v>
      </c>
      <c r="E113" s="165"/>
      <c r="F113" s="94">
        <f t="shared" si="16"/>
        <v>0</v>
      </c>
      <c r="G113" s="95"/>
    </row>
    <row r="114" spans="1:7" s="15" customFormat="1" ht="30.75" customHeight="1" x14ac:dyDescent="0.2">
      <c r="A114" s="90">
        <f t="shared" si="17"/>
        <v>9.0299999999999994</v>
      </c>
      <c r="B114" s="91" t="s">
        <v>129</v>
      </c>
      <c r="C114" s="99">
        <v>1</v>
      </c>
      <c r="D114" s="93" t="s">
        <v>99</v>
      </c>
      <c r="E114" s="165"/>
      <c r="F114" s="94">
        <f t="shared" si="16"/>
        <v>0</v>
      </c>
      <c r="G114" s="95"/>
    </row>
    <row r="115" spans="1:7" s="15" customFormat="1" ht="49.5" customHeight="1" x14ac:dyDescent="0.2">
      <c r="A115" s="90">
        <f t="shared" si="17"/>
        <v>9.0399999999999991</v>
      </c>
      <c r="B115" s="91" t="s">
        <v>130</v>
      </c>
      <c r="C115" s="99">
        <v>200.75</v>
      </c>
      <c r="D115" s="93" t="s">
        <v>100</v>
      </c>
      <c r="E115" s="165"/>
      <c r="F115" s="94">
        <f t="shared" si="16"/>
        <v>0</v>
      </c>
      <c r="G115" s="95"/>
    </row>
    <row r="116" spans="1:7" s="15" customFormat="1" ht="33" customHeight="1" x14ac:dyDescent="0.2">
      <c r="A116" s="90">
        <f t="shared" si="17"/>
        <v>9.0499999999999989</v>
      </c>
      <c r="B116" s="91" t="s">
        <v>105</v>
      </c>
      <c r="C116" s="99">
        <v>200.75</v>
      </c>
      <c r="D116" s="93" t="s">
        <v>100</v>
      </c>
      <c r="E116" s="165"/>
      <c r="F116" s="94">
        <f t="shared" si="16"/>
        <v>0</v>
      </c>
      <c r="G116" s="95"/>
    </row>
    <row r="117" spans="1:7" s="15" customFormat="1" ht="21" customHeight="1" x14ac:dyDescent="0.2">
      <c r="A117" s="90">
        <f t="shared" si="17"/>
        <v>9.0599999999999987</v>
      </c>
      <c r="B117" s="91" t="s">
        <v>113</v>
      </c>
      <c r="C117" s="99">
        <v>2</v>
      </c>
      <c r="D117" s="93" t="s">
        <v>102</v>
      </c>
      <c r="E117" s="165"/>
      <c r="F117" s="94">
        <f t="shared" si="16"/>
        <v>0</v>
      </c>
      <c r="G117" s="95"/>
    </row>
    <row r="118" spans="1:7" s="15" customFormat="1" ht="21" customHeight="1" x14ac:dyDescent="0.2">
      <c r="A118" s="90">
        <f t="shared" si="17"/>
        <v>9.0699999999999985</v>
      </c>
      <c r="B118" s="91" t="s">
        <v>101</v>
      </c>
      <c r="C118" s="99">
        <v>1</v>
      </c>
      <c r="D118" s="93" t="s">
        <v>99</v>
      </c>
      <c r="E118" s="165"/>
      <c r="F118" s="94">
        <f t="shared" si="16"/>
        <v>0</v>
      </c>
      <c r="G118" s="95"/>
    </row>
    <row r="119" spans="1:7" s="15" customFormat="1" ht="21" customHeight="1" x14ac:dyDescent="0.2">
      <c r="A119" s="105"/>
      <c r="B119" s="106" t="s">
        <v>66</v>
      </c>
      <c r="C119" s="107"/>
      <c r="D119" s="108"/>
      <c r="E119" s="170"/>
      <c r="F119" s="109"/>
      <c r="G119" s="110">
        <f>SUM(F112:F118)</f>
        <v>0</v>
      </c>
    </row>
    <row r="120" spans="1:7" s="15" customFormat="1" ht="21" customHeight="1" x14ac:dyDescent="0.2">
      <c r="A120" s="111"/>
      <c r="B120" s="112"/>
      <c r="C120" s="113"/>
      <c r="D120" s="114"/>
      <c r="E120" s="169"/>
      <c r="F120" s="115"/>
      <c r="G120" s="116"/>
    </row>
    <row r="121" spans="1:7" s="15" customFormat="1" ht="21" customHeight="1" x14ac:dyDescent="0.25">
      <c r="A121" s="83">
        <f>A111+1</f>
        <v>10</v>
      </c>
      <c r="B121" s="84" t="s">
        <v>96</v>
      </c>
      <c r="C121" s="85"/>
      <c r="D121" s="86"/>
      <c r="E121" s="168"/>
      <c r="F121" s="87"/>
      <c r="G121" s="88"/>
    </row>
    <row r="122" spans="1:7" s="15" customFormat="1" ht="46.5" customHeight="1" x14ac:dyDescent="0.2">
      <c r="A122" s="90">
        <f>A121+0.01</f>
        <v>10.01</v>
      </c>
      <c r="B122" s="91" t="s">
        <v>107</v>
      </c>
      <c r="C122" s="92">
        <v>70</v>
      </c>
      <c r="D122" s="93" t="s">
        <v>100</v>
      </c>
      <c r="E122" s="171"/>
      <c r="F122" s="94">
        <f t="shared" ref="F122:F129" si="18">ROUND(C122*E122,2)</f>
        <v>0</v>
      </c>
      <c r="G122" s="95"/>
    </row>
    <row r="123" spans="1:7" s="15" customFormat="1" ht="36.75" customHeight="1" x14ac:dyDescent="0.2">
      <c r="A123" s="90">
        <f t="shared" ref="A123:A135" si="19">A122+0.01</f>
        <v>10.02</v>
      </c>
      <c r="B123" s="151" t="s">
        <v>131</v>
      </c>
      <c r="C123" s="152">
        <v>1</v>
      </c>
      <c r="D123" s="104" t="s">
        <v>31</v>
      </c>
      <c r="E123" s="172"/>
      <c r="F123" s="94">
        <f t="shared" si="18"/>
        <v>0</v>
      </c>
      <c r="G123" s="95"/>
    </row>
    <row r="124" spans="1:7" s="15" customFormat="1" ht="43.5" customHeight="1" x14ac:dyDescent="0.2">
      <c r="A124" s="90">
        <f t="shared" si="19"/>
        <v>10.029999999999999</v>
      </c>
      <c r="B124" s="151" t="s">
        <v>106</v>
      </c>
      <c r="C124" s="152">
        <v>1</v>
      </c>
      <c r="D124" s="104" t="s">
        <v>31</v>
      </c>
      <c r="E124" s="172"/>
      <c r="F124" s="94">
        <f t="shared" si="18"/>
        <v>0</v>
      </c>
      <c r="G124" s="95"/>
    </row>
    <row r="125" spans="1:7" s="15" customFormat="1" ht="30.75" customHeight="1" x14ac:dyDescent="0.2">
      <c r="A125" s="90">
        <f t="shared" si="19"/>
        <v>10.039999999999999</v>
      </c>
      <c r="B125" s="151" t="s">
        <v>108</v>
      </c>
      <c r="C125" s="153">
        <v>840</v>
      </c>
      <c r="D125" s="104" t="s">
        <v>97</v>
      </c>
      <c r="E125" s="171"/>
      <c r="F125" s="94">
        <f t="shared" si="18"/>
        <v>0</v>
      </c>
      <c r="G125" s="95"/>
    </row>
    <row r="126" spans="1:7" s="15" customFormat="1" ht="30.75" customHeight="1" x14ac:dyDescent="0.2">
      <c r="A126" s="90">
        <f t="shared" si="19"/>
        <v>10.049999999999999</v>
      </c>
      <c r="B126" s="151" t="s">
        <v>108</v>
      </c>
      <c r="C126" s="153">
        <v>250</v>
      </c>
      <c r="D126" s="104" t="s">
        <v>97</v>
      </c>
      <c r="E126" s="171"/>
      <c r="F126" s="94">
        <f t="shared" si="18"/>
        <v>0</v>
      </c>
      <c r="G126" s="95"/>
    </row>
    <row r="127" spans="1:7" s="15" customFormat="1" ht="21" customHeight="1" x14ac:dyDescent="0.2">
      <c r="A127" s="90">
        <f t="shared" si="19"/>
        <v>10.059999999999999</v>
      </c>
      <c r="B127" s="91" t="s">
        <v>109</v>
      </c>
      <c r="C127" s="99">
        <v>25</v>
      </c>
      <c r="D127" s="104" t="s">
        <v>97</v>
      </c>
      <c r="E127" s="171"/>
      <c r="F127" s="94">
        <f t="shared" si="18"/>
        <v>0</v>
      </c>
      <c r="G127" s="95"/>
    </row>
    <row r="128" spans="1:7" s="15" customFormat="1" ht="33" customHeight="1" x14ac:dyDescent="0.2">
      <c r="A128" s="90">
        <f t="shared" si="19"/>
        <v>10.069999999999999</v>
      </c>
      <c r="B128" s="91" t="s">
        <v>132</v>
      </c>
      <c r="C128" s="99">
        <v>5</v>
      </c>
      <c r="D128" s="93" t="s">
        <v>31</v>
      </c>
      <c r="E128" s="165"/>
      <c r="F128" s="94">
        <f t="shared" si="18"/>
        <v>0</v>
      </c>
      <c r="G128" s="95"/>
    </row>
    <row r="129" spans="1:12" s="15" customFormat="1" ht="21" customHeight="1" x14ac:dyDescent="0.2">
      <c r="A129" s="90">
        <f t="shared" si="19"/>
        <v>10.079999999999998</v>
      </c>
      <c r="B129" s="91" t="s">
        <v>133</v>
      </c>
      <c r="C129" s="99">
        <v>1</v>
      </c>
      <c r="D129" s="93" t="s">
        <v>31</v>
      </c>
      <c r="E129" s="165"/>
      <c r="F129" s="94">
        <f t="shared" si="18"/>
        <v>0</v>
      </c>
      <c r="G129" s="95"/>
    </row>
    <row r="130" spans="1:12" s="15" customFormat="1" ht="33" customHeight="1" x14ac:dyDescent="0.2">
      <c r="A130" s="90">
        <f t="shared" si="19"/>
        <v>10.089999999999998</v>
      </c>
      <c r="B130" s="91" t="s">
        <v>134</v>
      </c>
      <c r="C130" s="92">
        <v>1</v>
      </c>
      <c r="D130" s="101" t="s">
        <v>31</v>
      </c>
      <c r="E130" s="165"/>
      <c r="F130" s="102">
        <f>ROUND(C130*E130,2)</f>
        <v>0</v>
      </c>
      <c r="G130" s="103"/>
    </row>
    <row r="131" spans="1:12" s="15" customFormat="1" ht="33" customHeight="1" x14ac:dyDescent="0.2">
      <c r="A131" s="90">
        <f t="shared" si="19"/>
        <v>10.099999999999998</v>
      </c>
      <c r="B131" s="91" t="s">
        <v>135</v>
      </c>
      <c r="C131" s="92">
        <v>1</v>
      </c>
      <c r="D131" s="101" t="s">
        <v>31</v>
      </c>
      <c r="E131" s="165"/>
      <c r="F131" s="102">
        <f t="shared" ref="F131:F135" si="20">ROUND(C131*E131,2)</f>
        <v>0</v>
      </c>
      <c r="G131" s="103"/>
    </row>
    <row r="132" spans="1:12" s="15" customFormat="1" ht="33" customHeight="1" x14ac:dyDescent="0.2">
      <c r="A132" s="90">
        <f t="shared" si="19"/>
        <v>10.109999999999998</v>
      </c>
      <c r="B132" s="91" t="s">
        <v>136</v>
      </c>
      <c r="C132" s="92">
        <v>60</v>
      </c>
      <c r="D132" s="101" t="s">
        <v>110</v>
      </c>
      <c r="E132" s="165"/>
      <c r="F132" s="102">
        <f t="shared" si="20"/>
        <v>0</v>
      </c>
      <c r="G132" s="103"/>
    </row>
    <row r="133" spans="1:12" s="15" customFormat="1" ht="33" customHeight="1" x14ac:dyDescent="0.2">
      <c r="A133" s="90">
        <f t="shared" si="19"/>
        <v>10.119999999999997</v>
      </c>
      <c r="B133" s="91" t="s">
        <v>137</v>
      </c>
      <c r="C133" s="92">
        <v>2</v>
      </c>
      <c r="D133" s="101" t="s">
        <v>31</v>
      </c>
      <c r="E133" s="165"/>
      <c r="F133" s="102">
        <f t="shared" si="20"/>
        <v>0</v>
      </c>
      <c r="G133" s="103"/>
    </row>
    <row r="134" spans="1:12" s="15" customFormat="1" ht="27.75" customHeight="1" x14ac:dyDescent="0.2">
      <c r="A134" s="90">
        <f t="shared" si="19"/>
        <v>10.129999999999997</v>
      </c>
      <c r="B134" s="91" t="s">
        <v>138</v>
      </c>
      <c r="C134" s="92">
        <v>1</v>
      </c>
      <c r="D134" s="101" t="s">
        <v>31</v>
      </c>
      <c r="E134" s="165"/>
      <c r="F134" s="102">
        <f t="shared" si="20"/>
        <v>0</v>
      </c>
      <c r="G134" s="103"/>
    </row>
    <row r="135" spans="1:12" s="15" customFormat="1" ht="27.75" customHeight="1" x14ac:dyDescent="0.2">
      <c r="A135" s="90">
        <f t="shared" si="19"/>
        <v>10.139999999999997</v>
      </c>
      <c r="B135" s="91" t="s">
        <v>101</v>
      </c>
      <c r="C135" s="99">
        <v>1</v>
      </c>
      <c r="D135" s="104" t="s">
        <v>99</v>
      </c>
      <c r="E135" s="165"/>
      <c r="F135" s="102">
        <f t="shared" si="20"/>
        <v>0</v>
      </c>
      <c r="G135" s="95"/>
    </row>
    <row r="136" spans="1:12" s="15" customFormat="1" ht="21" customHeight="1" x14ac:dyDescent="0.2">
      <c r="A136" s="105"/>
      <c r="B136" s="106" t="s">
        <v>66</v>
      </c>
      <c r="C136" s="107"/>
      <c r="D136" s="108"/>
      <c r="E136" s="109"/>
      <c r="F136" s="109"/>
      <c r="G136" s="110">
        <f>SUM(F122:F135)</f>
        <v>0</v>
      </c>
    </row>
    <row r="137" spans="1:12" s="15" customFormat="1" ht="21" customHeight="1" x14ac:dyDescent="0.2">
      <c r="A137" s="111"/>
      <c r="B137" s="112"/>
      <c r="C137" s="113"/>
      <c r="D137" s="114"/>
      <c r="E137" s="115"/>
      <c r="F137" s="115"/>
      <c r="G137" s="116"/>
    </row>
    <row r="138" spans="1:12" ht="19.5" customHeight="1" x14ac:dyDescent="0.25">
      <c r="A138" s="105"/>
      <c r="B138" s="106" t="s">
        <v>79</v>
      </c>
      <c r="C138" s="107"/>
      <c r="D138" s="108"/>
      <c r="E138" s="109"/>
      <c r="F138" s="109"/>
      <c r="G138" s="110">
        <f>SUM(G22:G136)</f>
        <v>0</v>
      </c>
      <c r="I138" s="36"/>
      <c r="L138" s="119"/>
    </row>
    <row r="139" spans="1:12" x14ac:dyDescent="0.25">
      <c r="A139" s="53"/>
      <c r="B139" s="11"/>
      <c r="C139" s="54"/>
      <c r="D139" s="55"/>
      <c r="E139" s="54"/>
      <c r="F139" s="56"/>
      <c r="G139" s="57"/>
      <c r="I139" s="120"/>
      <c r="L139" s="119"/>
    </row>
    <row r="140" spans="1:12" ht="18" customHeight="1" x14ac:dyDescent="0.25">
      <c r="A140" s="121">
        <f>A121+1</f>
        <v>11</v>
      </c>
      <c r="B140" s="122" t="s">
        <v>80</v>
      </c>
      <c r="C140" s="54"/>
      <c r="D140" s="55"/>
      <c r="E140" s="54"/>
      <c r="F140" s="56"/>
      <c r="G140" s="57"/>
      <c r="L140" s="123"/>
    </row>
    <row r="141" spans="1:12" ht="18" customHeight="1" x14ac:dyDescent="0.25">
      <c r="A141" s="58">
        <f>A140+0.01</f>
        <v>11.01</v>
      </c>
      <c r="B141" s="198" t="s">
        <v>81</v>
      </c>
      <c r="C141" s="199"/>
      <c r="D141" s="200"/>
      <c r="E141" s="124">
        <v>0.1</v>
      </c>
      <c r="F141" s="125"/>
      <c r="G141" s="59">
        <f>E141*$G$138</f>
        <v>0</v>
      </c>
      <c r="L141" s="123"/>
    </row>
    <row r="142" spans="1:12" ht="18" customHeight="1" x14ac:dyDescent="0.25">
      <c r="A142" s="58">
        <f>A141+0.01</f>
        <v>11.02</v>
      </c>
      <c r="B142" s="198" t="s">
        <v>82</v>
      </c>
      <c r="C142" s="199"/>
      <c r="D142" s="200"/>
      <c r="E142" s="124">
        <v>0.03</v>
      </c>
      <c r="F142" s="125"/>
      <c r="G142" s="59">
        <f t="shared" ref="G142:G143" si="21">E142*$G$138</f>
        <v>0</v>
      </c>
      <c r="L142" s="123"/>
    </row>
    <row r="143" spans="1:12" ht="18" customHeight="1" x14ac:dyDescent="0.25">
      <c r="A143" s="126">
        <f>A142+0.01</f>
        <v>11.03</v>
      </c>
      <c r="B143" s="202" t="s">
        <v>83</v>
      </c>
      <c r="C143" s="203"/>
      <c r="D143" s="204"/>
      <c r="E143" s="127">
        <v>2.5000000000000001E-2</v>
      </c>
      <c r="F143" s="128"/>
      <c r="G143" s="59">
        <f t="shared" si="21"/>
        <v>0</v>
      </c>
      <c r="L143" s="123"/>
    </row>
    <row r="144" spans="1:12" ht="18" customHeight="1" x14ac:dyDescent="0.25">
      <c r="A144" s="45"/>
      <c r="B144" s="52" t="s">
        <v>84</v>
      </c>
      <c r="C144" s="46"/>
      <c r="D144" s="47"/>
      <c r="E144" s="46"/>
      <c r="F144" s="46"/>
      <c r="G144" s="48">
        <f>SUM(G141:G143)</f>
        <v>0</v>
      </c>
      <c r="L144" s="123"/>
    </row>
    <row r="145" spans="1:12" ht="18" customHeight="1" x14ac:dyDescent="0.25">
      <c r="A145" s="60"/>
      <c r="B145" s="11"/>
      <c r="C145" s="61"/>
      <c r="D145" s="62"/>
      <c r="E145" s="63"/>
      <c r="F145" s="64"/>
      <c r="G145" s="129"/>
      <c r="L145" s="123"/>
    </row>
    <row r="146" spans="1:12" ht="18" customHeight="1" x14ac:dyDescent="0.25">
      <c r="A146" s="45"/>
      <c r="B146" s="52" t="s">
        <v>85</v>
      </c>
      <c r="C146" s="46"/>
      <c r="D146" s="47"/>
      <c r="E146" s="46"/>
      <c r="F146" s="46"/>
      <c r="G146" s="48">
        <f>G144+G138</f>
        <v>0</v>
      </c>
      <c r="L146" s="123"/>
    </row>
    <row r="147" spans="1:12" ht="18" customHeight="1" x14ac:dyDescent="0.25">
      <c r="A147" s="60"/>
      <c r="B147" s="11"/>
      <c r="C147" s="61"/>
      <c r="D147" s="62"/>
      <c r="E147" s="63"/>
      <c r="F147" s="64"/>
      <c r="G147" s="129"/>
      <c r="L147" s="130"/>
    </row>
    <row r="148" spans="1:12" ht="18" customHeight="1" x14ac:dyDescent="0.25">
      <c r="A148" s="131"/>
      <c r="B148" s="65" t="s">
        <v>86</v>
      </c>
      <c r="C148" s="66"/>
      <c r="D148" s="67"/>
      <c r="E148" s="132">
        <v>0.1</v>
      </c>
      <c r="F148" s="66"/>
      <c r="G148" s="48">
        <f>ROUND(G146*E148,2)</f>
        <v>0</v>
      </c>
    </row>
    <row r="149" spans="1:12" ht="18" customHeight="1" x14ac:dyDescent="0.25">
      <c r="A149" s="60"/>
      <c r="B149" s="11"/>
      <c r="C149" s="61"/>
      <c r="D149" s="62"/>
      <c r="E149" s="63"/>
      <c r="F149" s="64"/>
      <c r="G149" s="129"/>
    </row>
    <row r="150" spans="1:12" ht="18" customHeight="1" x14ac:dyDescent="0.25">
      <c r="A150" s="58">
        <f>A143+0.01</f>
        <v>11.04</v>
      </c>
      <c r="B150" s="198" t="s">
        <v>87</v>
      </c>
      <c r="C150" s="199"/>
      <c r="D150" s="200"/>
      <c r="E150" s="68">
        <v>0.18</v>
      </c>
      <c r="F150" s="69"/>
      <c r="G150" s="59">
        <f>ROUND(E150*(SUM(G148)),2)</f>
        <v>0</v>
      </c>
    </row>
    <row r="151" spans="1:12" ht="18" customHeight="1" x14ac:dyDescent="0.25">
      <c r="A151" s="58">
        <f>A150+0.01</f>
        <v>11.049999999999999</v>
      </c>
      <c r="B151" s="198" t="s">
        <v>88</v>
      </c>
      <c r="C151" s="199"/>
      <c r="D151" s="200"/>
      <c r="E151" s="68">
        <v>4.4999999999999998E-2</v>
      </c>
      <c r="F151" s="69"/>
      <c r="G151" s="59">
        <f>E151*G138</f>
        <v>0</v>
      </c>
    </row>
    <row r="152" spans="1:12" ht="18" customHeight="1" x14ac:dyDescent="0.25">
      <c r="A152" s="58">
        <f>A151+0.01</f>
        <v>11.059999999999999</v>
      </c>
      <c r="B152" s="198" t="s">
        <v>89</v>
      </c>
      <c r="C152" s="199"/>
      <c r="D152" s="200"/>
      <c r="E152" s="68">
        <v>0.01</v>
      </c>
      <c r="F152" s="69"/>
      <c r="G152" s="59">
        <f>E152*G138</f>
        <v>0</v>
      </c>
    </row>
    <row r="153" spans="1:12" ht="18" customHeight="1" x14ac:dyDescent="0.25">
      <c r="A153" s="58">
        <f>A152+0.01</f>
        <v>11.069999999999999</v>
      </c>
      <c r="B153" s="198" t="s">
        <v>90</v>
      </c>
      <c r="C153" s="199"/>
      <c r="D153" s="200"/>
      <c r="E153" s="68">
        <v>1E-3</v>
      </c>
      <c r="F153" s="69"/>
      <c r="G153" s="59">
        <f>E153*G138</f>
        <v>0</v>
      </c>
    </row>
    <row r="154" spans="1:12" ht="18" customHeight="1" x14ac:dyDescent="0.25">
      <c r="A154" s="58">
        <f>A153+0.01</f>
        <v>11.079999999999998</v>
      </c>
      <c r="B154" s="198" t="s">
        <v>91</v>
      </c>
      <c r="C154" s="199"/>
      <c r="D154" s="200"/>
      <c r="E154" s="68">
        <v>0.01</v>
      </c>
      <c r="F154" s="69"/>
      <c r="G154" s="59">
        <f>E154*G138</f>
        <v>0</v>
      </c>
    </row>
    <row r="155" spans="1:12" ht="18" customHeight="1" x14ac:dyDescent="0.25">
      <c r="A155" s="58">
        <f>A154+0.01</f>
        <v>11.089999999999998</v>
      </c>
      <c r="B155" s="198" t="s">
        <v>92</v>
      </c>
      <c r="C155" s="199"/>
      <c r="D155" s="200"/>
      <c r="E155" s="68">
        <v>0.02</v>
      </c>
      <c r="F155" s="69"/>
      <c r="G155" s="59">
        <f>E155*G138</f>
        <v>0</v>
      </c>
    </row>
    <row r="156" spans="1:12" ht="18" customHeight="1" x14ac:dyDescent="0.25">
      <c r="A156" s="133"/>
      <c r="B156" s="134" t="s">
        <v>93</v>
      </c>
      <c r="C156" s="135"/>
      <c r="D156" s="136"/>
      <c r="E156" s="137"/>
      <c r="F156" s="135"/>
      <c r="G156" s="48">
        <f>SUM(G150:G155)</f>
        <v>0</v>
      </c>
    </row>
    <row r="157" spans="1:12" ht="18" customHeight="1" x14ac:dyDescent="0.25">
      <c r="A157" s="138"/>
      <c r="B157" s="139"/>
      <c r="C157" s="140"/>
      <c r="D157" s="141"/>
      <c r="E157" s="142"/>
      <c r="F157" s="143"/>
      <c r="G157" s="144"/>
    </row>
    <row r="158" spans="1:12" ht="18" customHeight="1" x14ac:dyDescent="0.25">
      <c r="A158" s="131"/>
      <c r="B158" s="65" t="s">
        <v>94</v>
      </c>
      <c r="C158" s="66"/>
      <c r="D158" s="67"/>
      <c r="E158" s="145"/>
      <c r="F158" s="66"/>
      <c r="G158" s="48">
        <f>G156+G144</f>
        <v>0</v>
      </c>
    </row>
    <row r="159" spans="1:12" ht="18" customHeight="1" x14ac:dyDescent="0.25">
      <c r="A159" s="60"/>
      <c r="B159" s="11"/>
      <c r="C159" s="146"/>
      <c r="D159" s="62"/>
      <c r="E159" s="147"/>
      <c r="F159" s="148"/>
      <c r="G159" s="149"/>
    </row>
    <row r="160" spans="1:12" ht="18" customHeight="1" x14ac:dyDescent="0.25">
      <c r="A160" s="58">
        <f>A155+0.01</f>
        <v>11.099999999999998</v>
      </c>
      <c r="B160" s="201" t="s">
        <v>95</v>
      </c>
      <c r="C160" s="201"/>
      <c r="D160" s="201"/>
      <c r="E160" s="124">
        <v>0.05</v>
      </c>
      <c r="F160" s="125"/>
      <c r="G160" s="125">
        <f>ROUND(G138*E160,2)</f>
        <v>0</v>
      </c>
    </row>
    <row r="161" spans="1:8" ht="18" customHeight="1" x14ac:dyDescent="0.25">
      <c r="A161" s="60"/>
      <c r="B161" s="11"/>
      <c r="C161" s="61"/>
      <c r="D161" s="62"/>
      <c r="E161" s="63"/>
      <c r="F161" s="64"/>
      <c r="G161" s="56"/>
    </row>
    <row r="162" spans="1:8" ht="18" customHeight="1" x14ac:dyDescent="0.25">
      <c r="A162" s="70"/>
      <c r="B162" s="65" t="s">
        <v>3</v>
      </c>
      <c r="C162" s="66"/>
      <c r="D162" s="67"/>
      <c r="E162" s="66"/>
      <c r="F162" s="66"/>
      <c r="G162" s="48">
        <f>G160+G158+G138</f>
        <v>0</v>
      </c>
      <c r="H162" s="10"/>
    </row>
    <row r="163" spans="1:8" x14ac:dyDescent="0.25">
      <c r="A163" s="44"/>
      <c r="B163" s="49"/>
      <c r="C163" s="35"/>
      <c r="D163" s="50"/>
      <c r="E163" s="51"/>
      <c r="F163" s="51"/>
      <c r="G163" s="51"/>
    </row>
    <row r="164" spans="1:8" x14ac:dyDescent="0.25">
      <c r="A164" s="71"/>
      <c r="B164" s="71"/>
      <c r="C164" s="71"/>
      <c r="D164" s="71"/>
      <c r="E164" s="71"/>
      <c r="F164" s="71"/>
      <c r="G164" s="71"/>
    </row>
    <row r="165" spans="1:8" x14ac:dyDescent="0.25">
      <c r="A165" s="34"/>
      <c r="B165" s="34"/>
      <c r="C165" s="34"/>
      <c r="D165" s="34"/>
      <c r="E165" s="34"/>
      <c r="F165" s="34"/>
      <c r="G165" s="34"/>
    </row>
    <row r="166" spans="1:8" x14ac:dyDescent="0.25">
      <c r="A166" s="34"/>
      <c r="B166" s="34"/>
      <c r="C166" s="34"/>
      <c r="D166" s="34"/>
      <c r="E166" s="34"/>
      <c r="F166" s="34"/>
      <c r="G166" s="34"/>
    </row>
    <row r="167" spans="1:8" x14ac:dyDescent="0.25">
      <c r="A167" s="34"/>
      <c r="B167" s="34"/>
      <c r="C167" s="34"/>
      <c r="D167" s="34"/>
      <c r="E167" s="34"/>
      <c r="F167" s="34"/>
      <c r="G167" s="34"/>
    </row>
    <row r="168" spans="1:8" x14ac:dyDescent="0.25">
      <c r="A168" s="34"/>
      <c r="B168" s="34"/>
      <c r="C168" s="34"/>
      <c r="D168" s="34"/>
      <c r="E168" s="34"/>
      <c r="F168" s="34"/>
      <c r="G168" s="34"/>
    </row>
    <row r="169" spans="1:8" x14ac:dyDescent="0.25">
      <c r="A169" s="34"/>
      <c r="B169" s="34"/>
      <c r="C169" s="34"/>
      <c r="D169" s="34"/>
      <c r="E169" s="34"/>
      <c r="F169" s="34"/>
      <c r="G169" s="34"/>
    </row>
    <row r="170" spans="1:8" x14ac:dyDescent="0.25">
      <c r="A170" s="8"/>
      <c r="B170" s="8"/>
      <c r="C170" s="8"/>
      <c r="D170" s="8"/>
      <c r="E170" s="8"/>
      <c r="F170" s="8"/>
      <c r="G170" s="8"/>
    </row>
    <row r="171" spans="1:8" x14ac:dyDescent="0.25">
      <c r="A171" s="8"/>
      <c r="B171" s="8"/>
      <c r="C171" s="8"/>
      <c r="D171" s="8"/>
      <c r="E171" s="8"/>
      <c r="F171" s="8"/>
      <c r="G171" s="8"/>
    </row>
    <row r="172" spans="1:8" x14ac:dyDescent="0.25">
      <c r="A172" s="8"/>
      <c r="B172" s="8"/>
      <c r="C172" s="8"/>
      <c r="D172" s="8"/>
      <c r="E172" s="8"/>
      <c r="F172" s="8"/>
      <c r="G172" s="8"/>
    </row>
    <row r="173" spans="1:8" x14ac:dyDescent="0.25">
      <c r="A173" s="8"/>
      <c r="B173" s="8"/>
      <c r="C173" s="8"/>
      <c r="D173" s="8"/>
      <c r="E173" s="8"/>
      <c r="F173" s="8"/>
      <c r="G173" s="8"/>
    </row>
    <row r="174" spans="1:8" x14ac:dyDescent="0.25">
      <c r="A174" s="8"/>
      <c r="B174" s="8"/>
      <c r="C174" s="8"/>
      <c r="D174" s="8"/>
      <c r="E174" s="8"/>
      <c r="F174" s="8"/>
      <c r="G174" s="8"/>
    </row>
    <row r="175" spans="1:8" x14ac:dyDescent="0.25">
      <c r="A175" s="8"/>
      <c r="B175" s="8"/>
      <c r="C175" s="8"/>
      <c r="D175" s="8"/>
      <c r="E175" s="8"/>
      <c r="F175" s="8"/>
      <c r="G175" s="8"/>
    </row>
    <row r="176" spans="1:8" x14ac:dyDescent="0.25">
      <c r="A176" s="8"/>
      <c r="B176" s="8"/>
      <c r="C176" s="8"/>
      <c r="D176" s="8"/>
      <c r="E176" s="8"/>
      <c r="F176" s="8"/>
      <c r="G176" s="8"/>
    </row>
  </sheetData>
  <sheetProtection password="CA6E" sheet="1" objects="1" scenarios="1"/>
  <mergeCells count="19">
    <mergeCell ref="M8:O8"/>
    <mergeCell ref="B2:C2"/>
    <mergeCell ref="A6:G6"/>
    <mergeCell ref="A8:C8"/>
    <mergeCell ref="D8:F8"/>
    <mergeCell ref="H8:L8"/>
    <mergeCell ref="A12:G12"/>
    <mergeCell ref="A9:G9"/>
    <mergeCell ref="A10:G10"/>
    <mergeCell ref="B141:D141"/>
    <mergeCell ref="B142:D142"/>
    <mergeCell ref="B154:D154"/>
    <mergeCell ref="B155:D155"/>
    <mergeCell ref="B160:D160"/>
    <mergeCell ref="B143:D143"/>
    <mergeCell ref="B150:D150"/>
    <mergeCell ref="B151:D151"/>
    <mergeCell ref="B152:D152"/>
    <mergeCell ref="B153:D153"/>
  </mergeCells>
  <phoneticPr fontId="4" type="noConversion"/>
  <printOptions horizontalCentered="1"/>
  <pageMargins left="0.23622047244094491" right="0.23622047244094491" top="0.74803149606299213" bottom="0.74803149606299213" header="0.31496062992125984" footer="0.31496062992125984"/>
  <pageSetup scale="60" orientation="portrait" r:id="rId1"/>
  <headerFooter>
    <oddFooter>&amp;RPágina &amp;P de &amp;N</oddFooter>
  </headerFooter>
  <rowBreaks count="1" manualBreakCount="1">
    <brk id="155" max="6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7" ma:contentTypeDescription="Crear nuevo documento." ma:contentTypeScope="" ma:versionID="8b3c3abfbd094607a80d1951517043ac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0ed9b03b75ebea9c8c35ded094d308f4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Own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Owner" ma:index="24" nillable="true" ma:displayName="Owner" ma:default="Person" ma:format="Dropdown" ma:internalName="Owne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31b08a9-ce65-45d4-8ffc-f2789fc70c99}" ma:internalName="TaxCatchAll" ma:showField="CatchAllData" ma:web="7c2dde16-be45-4d8b-ad45-405530d814c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wner xmlns="05b54953-3c8d-4842-a3b9-4b22db9cbd38">Person</Owner>
    <lcf76f155ced4ddcb4097134ff3c332f xmlns="05b54953-3c8d-4842-a3b9-4b22db9cbd38">
      <Terms xmlns="http://schemas.microsoft.com/office/infopath/2007/PartnerControls"/>
    </lcf76f155ced4ddcb4097134ff3c332f>
    <TaxCatchAll xmlns="7c2dde16-be45-4d8b-ad45-405530d814ce" xsi:nil="true"/>
    <SharedWithUsers xmlns="7c2dde16-be45-4d8b-ad45-405530d814ce">
      <UserInfo>
        <DisplayName>Oscar E. Ozuna B.</DisplayName>
        <AccountId>13</AccountId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26DD9D-1962-4B34-B158-44CED15A29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b54953-3c8d-4842-a3b9-4b22db9cbd38"/>
    <ds:schemaRef ds:uri="7c2dde16-be45-4d8b-ad45-405530d814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E6DDA2A-C541-4C52-BE6C-839FE31267F0}">
  <ds:schemaRefs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7c2dde16-be45-4d8b-ad45-405530d814ce"/>
    <ds:schemaRef ds:uri="05b54953-3c8d-4842-a3b9-4b22db9cbd38"/>
  </ds:schemaRefs>
</ds:datastoreItem>
</file>

<file path=customXml/itemProps3.xml><?xml version="1.0" encoding="utf-8"?>
<ds:datastoreItem xmlns:ds="http://schemas.openxmlformats.org/officeDocument/2006/customXml" ds:itemID="{A72549F8-9EB5-468E-BCC2-22261574B52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 E. Ozuna B.</dc:creator>
  <cp:keywords/>
  <dc:description/>
  <cp:lastModifiedBy>Oscar E. Ozuna B.</cp:lastModifiedBy>
  <cp:revision/>
  <cp:lastPrinted>2024-03-07T18:55:24Z</cp:lastPrinted>
  <dcterms:created xsi:type="dcterms:W3CDTF">2022-06-22T19:33:58Z</dcterms:created>
  <dcterms:modified xsi:type="dcterms:W3CDTF">2024-03-14T18:41:09Z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  <property fmtid="{D5CDD505-2E9C-101B-9397-08002B2CF9AE}" pid="3" name="MediaServiceImageTags">
    <vt:lpwstr/>
  </property>
</Properties>
</file>