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lilfeliz_poderjudicial_gob_do/Documents/Documentos/DIRECCIÓN ADMINISTRATIVA/RELACION DE ADJUDICACIONES/2025/07. JULIO 2025/"/>
    </mc:Choice>
  </mc:AlternateContent>
  <xr:revisionPtr revIDLastSave="2257" documentId="8_{3E8ECC3F-BD02-4DEE-984D-AE90E5EE3A6C}" xr6:coauthVersionLast="47" xr6:coauthVersionMax="47" xr10:uidLastSave="{BD552D48-2BF6-4A9F-9BD1-9026BB7CC866}"/>
  <bookViews>
    <workbookView xWindow="-38510" yWindow="-10910" windowWidth="38620" windowHeight="21100" tabRatio="594" activeTab="1" xr2:uid="{00000000-000D-0000-FFFF-FFFF00000000}"/>
  </bookViews>
  <sheets>
    <sheet name="Adjud. Julio (General)" sheetId="1" r:id="rId1"/>
    <sheet name="Adjud. Julio (MIPYMES)" sheetId="4" r:id="rId2"/>
  </sheets>
  <definedNames>
    <definedName name="_xlnm._FilterDatabase" localSheetId="0" hidden="1">'Adjud. Julio (General)'!$B$3:$Q$43</definedName>
    <definedName name="_xlnm._FilterDatabase" localSheetId="1" hidden="1">'Adjud. Julio (MIPYMES)'!$B$3:$Q$37</definedName>
    <definedName name="_xlnm.Print_Area" localSheetId="0">'Adjud. Julio (General)'!$A$1:$W$46</definedName>
    <definedName name="_xlnm.Print_Area" localSheetId="1">'Adjud. Julio (MIPYMES)'!$A$1:$Q$37</definedName>
    <definedName name="_xlnm.Print_Titles" localSheetId="0">'Adjud. Julio (General)'!$1:$3</definedName>
    <definedName name="_xlnm.Print_Titles" localSheetId="1">'Adjud. Julio (MIPYMES)'!$1:$3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36" i="1"/>
  <c r="T37" i="1"/>
  <c r="T38" i="1"/>
  <c r="S38" i="1"/>
  <c r="R38" i="1"/>
  <c r="U38" i="1"/>
  <c r="U12" i="1"/>
  <c r="R4" i="1"/>
  <c r="S4" i="1"/>
  <c r="R12" i="1"/>
  <c r="R9" i="1"/>
  <c r="R11" i="1"/>
  <c r="R8" i="1"/>
  <c r="T12" i="1"/>
  <c r="S12" i="1"/>
  <c r="T17" i="1"/>
  <c r="R17" i="1"/>
  <c r="S17" i="1"/>
  <c r="S19" i="1"/>
  <c r="S23" i="1"/>
  <c r="T23" i="1"/>
  <c r="R23" i="1"/>
  <c r="R6" i="1"/>
  <c r="U40" i="1"/>
  <c r="S37" i="1"/>
  <c r="S40" i="1"/>
  <c r="S36" i="1"/>
  <c r="T24" i="1"/>
  <c r="R28" i="1"/>
  <c r="S28" i="1"/>
  <c r="U9" i="1"/>
  <c r="U4" i="1"/>
  <c r="T9" i="1"/>
  <c r="U11" i="1"/>
  <c r="R31" i="1"/>
  <c r="U5" i="1"/>
  <c r="T5" i="1"/>
  <c r="U28" i="1"/>
  <c r="U35" i="1"/>
  <c r="U36" i="1"/>
  <c r="U37" i="1"/>
  <c r="U39" i="1"/>
  <c r="U41" i="1"/>
  <c r="U33" i="1"/>
  <c r="U32" i="1"/>
  <c r="U31" i="1"/>
  <c r="U27" i="1"/>
  <c r="U26" i="1"/>
  <c r="U24" i="1"/>
  <c r="T26" i="1"/>
  <c r="U23" i="1"/>
  <c r="U19" i="1"/>
  <c r="U18" i="1"/>
  <c r="U17" i="1"/>
  <c r="U16" i="1"/>
  <c r="U15" i="1"/>
  <c r="U13" i="1"/>
  <c r="U6" i="1"/>
  <c r="U8" i="1"/>
  <c r="U7" i="1"/>
  <c r="T28" i="1"/>
  <c r="T13" i="1"/>
  <c r="T7" i="1"/>
  <c r="T8" i="1"/>
  <c r="T11" i="1"/>
  <c r="T15" i="1"/>
  <c r="T16" i="1"/>
  <c r="T18" i="1"/>
  <c r="T19" i="1"/>
  <c r="T27" i="1"/>
  <c r="T31" i="1"/>
  <c r="T32" i="1"/>
  <c r="T33" i="1"/>
  <c r="T35" i="1"/>
  <c r="T39" i="1"/>
  <c r="T40" i="1"/>
  <c r="T41" i="1"/>
  <c r="T4" i="1"/>
  <c r="R40" i="1"/>
  <c r="R41" i="1"/>
  <c r="R36" i="1"/>
  <c r="R35" i="1"/>
  <c r="R37" i="1"/>
  <c r="R39" i="1"/>
  <c r="R33" i="1"/>
  <c r="S33" i="1" s="1"/>
  <c r="R27" i="1"/>
  <c r="R26" i="1"/>
  <c r="S26" i="1" s="1"/>
  <c r="R32" i="1"/>
  <c r="S32" i="1" s="1"/>
  <c r="R24" i="1"/>
  <c r="R19" i="1"/>
  <c r="R16" i="1"/>
  <c r="S16" i="1" s="1"/>
  <c r="R18" i="1"/>
  <c r="R15" i="1"/>
  <c r="S15" i="1" s="1"/>
  <c r="R13" i="1"/>
  <c r="S13" i="1" s="1"/>
  <c r="R7" i="1"/>
  <c r="R5" i="1"/>
  <c r="S5" i="1" l="1"/>
  <c r="S8" i="1"/>
  <c r="S11" i="1"/>
  <c r="S18" i="1"/>
  <c r="S27" i="1"/>
  <c r="S41" i="1"/>
  <c r="S7" i="1"/>
  <c r="S39" i="1"/>
  <c r="S24" i="1"/>
  <c r="S35" i="1"/>
  <c r="S31" i="1"/>
  <c r="S9" i="1"/>
  <c r="S6" i="1"/>
  <c r="T2" i="1" s="1"/>
  <c r="S2" i="1"/>
  <c r="U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Oviedo S.</author>
    <author>tc={ED9CC164-A551-48D0-A01B-BF92513250A1}</author>
    <author>tc={37EEF7DE-6D28-4E2E-BDE2-B5D9DE966A29}</author>
    <author>tc={BEF2EE25-EEB4-4FEE-88B8-E7F341EAF3AC}</author>
    <author>tc={EF46781D-A4FB-4860-8B50-15B1D6DE609C}</author>
    <author>tc={EAE39BAE-05A5-41B8-96E7-AC507CC9C631}</author>
    <author>tc={FF267ECB-79EF-4091-A0FC-BC4436EFB64B}</author>
    <author>tc={8AA2903D-3270-49BC-A5BC-C70E7CE731BA}</author>
  </authors>
  <commentList>
    <comment ref="U2" authorId="0" shapeId="0" xr:uid="{8E0299D6-C9C1-4F2D-A686-25108C015569}">
      <text>
        <r>
          <rPr>
            <b/>
            <sz val="9"/>
            <color indexed="81"/>
            <rFont val="Tahoma"/>
            <family val="2"/>
          </rPr>
          <t>Emmanuel Oviedo S.:</t>
        </r>
        <r>
          <rPr>
            <sz val="9"/>
            <color indexed="81"/>
            <rFont val="Tahoma"/>
            <family val="2"/>
          </rPr>
          <t xml:space="preserve">
Producción del mes
</t>
        </r>
      </text>
    </comment>
    <comment ref="S6" authorId="1" shapeId="0" xr:uid="{ED9CC164-A551-48D0-A01B-BF92513250A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Las excepciones no tienen plazo
</t>
      </text>
    </comment>
    <comment ref="U12" authorId="2" shapeId="0" xr:uid="{37EEF7DE-6D28-4E2E-BDE2-B5D9DE966A29}">
      <text>
        <t>[Threaded comment]
Your version of Excel allows you to read this threaded comment; however, any edits to it will get removed if the file is opened in a newer version of Excel. Learn more: https://go.microsoft.com/fwlink/?linkid=870924
Comment:
    FECHA DE NOTIFICACIÓN N/D</t>
      </text>
    </comment>
    <comment ref="S17" authorId="3" shapeId="0" xr:uid="{BEF2EE25-EEB4-4FEE-88B8-E7F341EAF3AC}">
      <text>
        <t>[Threaded comment]
Your version of Excel allows you to read this threaded comment; however, any edits to it will get removed if the file is opened in a newer version of Excel. Learn more: https://go.microsoft.com/fwlink/?linkid=870924
Comment:
    Las excepciones no tienen plazo</t>
      </text>
    </comment>
    <comment ref="S21" authorId="4" shapeId="0" xr:uid="{EF46781D-A4FB-4860-8B50-15B1D6DE609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</t>
      </text>
    </comment>
    <comment ref="T21" authorId="5" shapeId="0" xr:uid="{EAE39BAE-05A5-41B8-96E7-AC507CC9C63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</t>
      </text>
    </comment>
    <comment ref="S23" authorId="6" shapeId="0" xr:uid="{FF267ECB-79EF-4091-A0FC-BC4436EFB64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Las excepciones no tienen plazo
</t>
      </text>
    </comment>
    <comment ref="S24" authorId="7" shapeId="0" xr:uid="{8AA2903D-3270-49BC-A5BC-C70E7CE731B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Las excepciones no tienen plazo
</t>
      </text>
    </comment>
  </commentList>
</comments>
</file>

<file path=xl/sharedStrings.xml><?xml version="1.0" encoding="utf-8"?>
<sst xmlns="http://schemas.openxmlformats.org/spreadsheetml/2006/main" count="783" uniqueCount="173">
  <si>
    <t>CANTIDAD DE PROCESO DEL MES</t>
  </si>
  <si>
    <t>CUMPLE</t>
  </si>
  <si>
    <t>PRODUCCIÓN DEL MES</t>
  </si>
  <si>
    <t xml:space="preserve">PLAZOS POR TIPO DE PROCESOS </t>
  </si>
  <si>
    <t>RELACIÓN DE ADJUDICACIONES CORRESPONDIENTE AL MES DE JULIO 2025</t>
  </si>
  <si>
    <t>TOTAL:</t>
  </si>
  <si>
    <t>LICITACIÓN PÚBLICA NACIONAL</t>
  </si>
  <si>
    <t>NO.</t>
  </si>
  <si>
    <t xml:space="preserve">DPTO. SOLICITANTE </t>
  </si>
  <si>
    <t>MES DE ENTRADA</t>
  </si>
  <si>
    <t>DESCRIPCIÓN RESUMIDA DE LO QUE SE REQUIERE</t>
  </si>
  <si>
    <t xml:space="preserve">CÓDIGO ASIGNADO </t>
  </si>
  <si>
    <t>TIPO DE UMBRAL</t>
  </si>
  <si>
    <t xml:space="preserve">TIPO DE ADQUISICIÓN </t>
  </si>
  <si>
    <t>ESTADO DEL PROCESO</t>
  </si>
  <si>
    <t xml:space="preserve">FECHA PUBLICACIÓN </t>
  </si>
  <si>
    <t>FECHA ADJUDICACION</t>
  </si>
  <si>
    <t>FECHA DE NOTIFICACIÓN</t>
  </si>
  <si>
    <t>FECHA ORDEN DE COMPRA</t>
  </si>
  <si>
    <t xml:space="preserve">NO. DE ORDEN DE COMPRAS </t>
  </si>
  <si>
    <t xml:space="preserve">MYPYMES  </t>
  </si>
  <si>
    <t>TIPO DE MIPYME / PRODUCCIÓN NACIONAL / MUJER / NO APLICA</t>
  </si>
  <si>
    <t>SUPLIDOR ADJUDICADO</t>
  </si>
  <si>
    <t>MONTO ORDEN DE COMPRAS</t>
  </si>
  <si>
    <t>DIAS LABORABLES (CANTIDAD)</t>
  </si>
  <si>
    <t>CUMPLE O NO</t>
  </si>
  <si>
    <t>PLAZOS</t>
  </si>
  <si>
    <t>TIEMPO NOTIFICACIÓN (05 DÍAS)</t>
  </si>
  <si>
    <t>COMPARACIÓN DE PRECIOS</t>
  </si>
  <si>
    <t>DIRECCIÓN DE INFRAESTRUCTURA FÍSICA</t>
  </si>
  <si>
    <t>ABRIL</t>
  </si>
  <si>
    <t>READECUACIONES EN EL EDIFICIO SEDE DE LA SUPREMA  CORTE DE JUSTICIA, DIRIGIDO A MIPYMES</t>
  </si>
  <si>
    <t>CP-CPJ-04-2025</t>
  </si>
  <si>
    <t>OBRA</t>
  </si>
  <si>
    <t>ADJUDICADO</t>
  </si>
  <si>
    <t>N/D</t>
  </si>
  <si>
    <t>SI</t>
  </si>
  <si>
    <t>MICRO EMPRESA</t>
  </si>
  <si>
    <t>CONSTRUCCIONES Y 
TERMINACIONES 
DOMINICANA 
CONSTERDOM, 
S.R.L.</t>
  </si>
  <si>
    <t>LICITACIÓN RESTRINGIDA</t>
  </si>
  <si>
    <t>DIRECCIÓN DE SERVICIO JUDICIAL Y OPERACIONES</t>
  </si>
  <si>
    <t>MAYO</t>
  </si>
  <si>
    <t xml:space="preserve">ADQUISICIÓN DE EQUIPOS DE OFICINA PARA LA GERENCIA DE GESTIÓN DOCUMENTAL. DIRIGIDO A MIPYMES </t>
  </si>
  <si>
    <t>CDU-2025-090</t>
  </si>
  <si>
    <t>POR DEBAJO UMBRAL</t>
  </si>
  <si>
    <t>BIEN</t>
  </si>
  <si>
    <t>MEDIANA EMPRESA</t>
  </si>
  <si>
    <t xml:space="preserve">2P TECHNOLOGY, SRL </t>
  </si>
  <si>
    <t>COMPRA MENOR</t>
  </si>
  <si>
    <t>DIRECCIÓN DE TECNOLOGÍAS DE LA INFORMACIÓN Y LA COMUNICACIÓN</t>
  </si>
  <si>
    <t xml:space="preserve"> ADQUISICIÓN LICENCIAS DE SOFTWARES PARA LAS  OPERACIONES DEL PODER JUDICIAL</t>
  </si>
  <si>
    <t>PEEX-CPJ-15-2025</t>
  </si>
  <si>
    <t>EXCEPCIÓN</t>
  </si>
  <si>
    <t>SERVICIO</t>
  </si>
  <si>
    <t>PEQUEÑA EMPRESA</t>
  </si>
  <si>
    <t xml:space="preserve">TCO  NETWORKIN G, SRL </t>
  </si>
  <si>
    <t>ADQ. ESTACIONES DE CAFÉ Y MUEBLE DE MICROONDAS PARA PJ SDE</t>
  </si>
  <si>
    <t>CM-2025-102</t>
  </si>
  <si>
    <t>PEQUEÑA</t>
  </si>
  <si>
    <t>PROCITROM, SRL</t>
  </si>
  <si>
    <t>DIRECCIÓN DE PRODUCCIÓN E IDENTIDAD INSTITUCIONAL</t>
  </si>
  <si>
    <t>JUNIO</t>
  </si>
  <si>
    <t xml:space="preserve">ADQ. LICENCIAS DE SOFTWARE/PLUGINS PARA DESARROLLO, DISEÑO Y ACCESIBILIDAD DE SITIOS WEB DEL PODER JUDICIAL </t>
  </si>
  <si>
    <t>CM-2025-106</t>
  </si>
  <si>
    <t>MEDIANA (MUJER)</t>
  </si>
  <si>
    <t>2P TECHNOLOGY, SRL</t>
  </si>
  <si>
    <t>ADQUISICIÓN DE MOBILIARIO COMPLETIVO PARA EL NUEVO  PALACIO DE JUSTICIA DE SANTO DOMINGO ESTE. DIRIGIDO A MIPYMES</t>
  </si>
  <si>
    <t xml:space="preserve">CP-CPJ-BS-28-2025 </t>
  </si>
  <si>
    <t>MEDIANA</t>
  </si>
  <si>
    <t xml:space="preserve">MUEBLES &amp; EQUIPOS 
PARA OFICINA LEÓN 
GONZÁLEZ, S.R.L.
</t>
  </si>
  <si>
    <t xml:space="preserve">MUÑOZ CONCEPTO </t>
  </si>
  <si>
    <t>DIAS FERIADOS</t>
  </si>
  <si>
    <t>DIRECCIÓN COMUNICACIÓN AL USUARIO</t>
  </si>
  <si>
    <t>CONTRATACIÓN DE AGENCIA DE CREATIVIDAD PARA DISEÑO GRÁFICO DEL PODER JUDICIAL</t>
  </si>
  <si>
    <t>CM-2025-107</t>
  </si>
  <si>
    <t>EVS FILMS PRODUCCIÓN, SRL</t>
  </si>
  <si>
    <t>CONTRATACIÓN DE AGENCIA PARA CONTENIDO AUDIOVISUAL  DEL PODER JUDICIAL</t>
  </si>
  <si>
    <t>CP-CPJ-BS-29-2025</t>
  </si>
  <si>
    <t>NO</t>
  </si>
  <si>
    <t>NO APLICA</t>
  </si>
  <si>
    <t xml:space="preserve">F&amp;B ADVERTISING AND PRODUCTIONS, SRL </t>
  </si>
  <si>
    <t>ADQ. LOCKERS METÁLICOS PARA MUDANZA DE SERVIDORES DEL EDIFICIO DE LAS CORTES DE APELACIÓN DEL D.N. AL EDIFICIO DE REGISTRO INMOBILIARIO</t>
  </si>
  <si>
    <t>CM-2025-108</t>
  </si>
  <si>
    <t xml:space="preserve">MUÑOZ CONCEPTO MOBILIARIO, SRL </t>
  </si>
  <si>
    <t>ADMINISTRACIÓN DEL SERVICIO JUDICIAL</t>
  </si>
  <si>
    <t>CONTRATACIÓN DE SERVICIO DE TRANSPORTE PRIVADO PARA TRASLADAR GRUPO DE JUECES Y SERVIDORES JUDICIALES HACIA LA NAVE PARA ARCHIVOS, DIRIGIDO A MIPYMES</t>
  </si>
  <si>
    <t>CDU-2025-110</t>
  </si>
  <si>
    <t>TURISTRANS TRANSPORTE Y SERVICIOS, SRL</t>
  </si>
  <si>
    <t>ADQ. E INSTALACIÓN DE TRANSFER SWITCH AUTOMÁTICO DE 1,200 AMPERES PARA PJ BARAHONA</t>
  </si>
  <si>
    <t>CM-2025-109</t>
  </si>
  <si>
    <t>JORHAP INGENIERÍA CIVIL &amp; 
ELECTROMECÁNICA, SRL</t>
  </si>
  <si>
    <t>DIRECCIÓN DE COMUNICA INSTITUCIONAL</t>
  </si>
  <si>
    <t>CONTRATACIÓN COLOCACIÓN DE  PUBLICIDAD DEL PODER JUDICIAL EN EL  EVENTO EN EL CAMINO QUE MARCA LA  TRANSFORMACIÓN DIGITAL</t>
  </si>
  <si>
    <t>PEPB-CPJ-04-2025</t>
  </si>
  <si>
    <t>CADENA DE NOTICIA -TELEVISION (CDNTV), S.A.</t>
  </si>
  <si>
    <t>CONTRATACIÓN DE SERVICIO PARA LA COORDINACIÓN Y PRODUCCIÓN DE LA CELEBRACIÓN DE LOS ACTOS DE DEVELACIÓN DE LAS TARJAS DE LOS PALACIOS DE JUSTICIA DE EL SEIBO Y LA VEGA</t>
  </si>
  <si>
    <t>CM-2025-112</t>
  </si>
  <si>
    <t xml:space="preserve">EVS FILMS PRODUCCIÓN, SRL </t>
  </si>
  <si>
    <t>DIRECCIÓN ADMINISTRATIVA</t>
  </si>
  <si>
    <t>ADQUISICIÓN DE MATERIALES DE OFICINA PARA SU USO A NIVEL NACIONAL</t>
  </si>
  <si>
    <t>CM-2025-113</t>
  </si>
  <si>
    <t>INVERSIONES TEJEDA VALERA FD, SRL</t>
  </si>
  <si>
    <t>COMPU-OFFICE DOMINICANA, SRL</t>
  </si>
  <si>
    <t>VELEZ IMPORT, SRL</t>
  </si>
  <si>
    <t>MESSGO SERVICE GROUP &amp; IMPORT,  SRL</t>
  </si>
  <si>
    <t>DIRECCIÓN GENERAL DE ADMINISTRACIÓN Y CARRERA JUDICIAL</t>
  </si>
  <si>
    <t>CONTRATACIÓN DE SERVICIO DE CONCEPTUALIZACIÓN, DISEÑO Y REALIZACIÓN DE LA GALERÍA DE PASADOS PRESIDENTES</t>
  </si>
  <si>
    <t>PEOR-CPJ-05-2025</t>
  </si>
  <si>
    <t>No</t>
  </si>
  <si>
    <t>ALEJANDRO MARTÍNEZ SUÁREZ</t>
  </si>
  <si>
    <t>DIRECCIÓN GENERAL TÉCNICA</t>
  </si>
  <si>
    <t>CONTRATACIÓN DE AGENCIA DE VIAJES PARAHOSPEDAJE, PASAJES AÉREOS Y SERVICIO DE  TRANSPORTE NACIONAL PARA LA CONFERENCIA INTERNACIONAL DE JUSTICIA ABIERTA, Y  OTRAS ACTIVIDADES DE LA DIRECCIÓN GENERAL TÉCNICA</t>
  </si>
  <si>
    <t xml:space="preserve">PEEX-CPJ-17-2025 </t>
  </si>
  <si>
    <t>CARIBBEAN 
XAM, S.R.L</t>
  </si>
  <si>
    <t>TRAVELISTA, 
S.R. L</t>
  </si>
  <si>
    <t>ADQUISICIÓN DE SELLOS AUTOTINTADOS PARA SU USO A NIVEL NACIONAL</t>
  </si>
  <si>
    <t>CM-2025-114</t>
  </si>
  <si>
    <t>INVERSIONES MARTE SEGURA, SRL</t>
  </si>
  <si>
    <t>DIRECCIÓN PRESUPUESTARIA Y FINANCIERA</t>
  </si>
  <si>
    <t>JULIO</t>
  </si>
  <si>
    <t>CONTRATACIÓN DE SERVICIO PARA AJUSTE DE FECHA CONCILIACIÓN BANCARIA</t>
  </si>
  <si>
    <t>CDU-2025-091</t>
  </si>
  <si>
    <t>SOFTLAND DOMINICANA, SRL</t>
  </si>
  <si>
    <t>PRODUCTOS QUÍMICOS PARA LIMPIEZA PARA SU USO A NIVEL NACIONAL, DIRIGIDO A MIPYMES</t>
  </si>
  <si>
    <t>CM-2025-115</t>
  </si>
  <si>
    <t>QUALITY CLEAN DOMINICANA, SRL</t>
  </si>
  <si>
    <t>GTG INDUSTRIAL, SRL</t>
  </si>
  <si>
    <t>MICROEMPRESA DE ACUMULACIÓN</t>
  </si>
  <si>
    <t xml:space="preserve">MESSGO SERVICE GROUP &amp; IMPORT, 
SRL </t>
  </si>
  <si>
    <t xml:space="preserve">DIRECCIÓN DE GESTIÓN HUMANA </t>
  </si>
  <si>
    <t>CONTRATACIÓN DE SERVICIOS TÉCNICOS PARA LA PRUEBA DE COMPETENCIAS CONDUCTUALES DEL CONCURSO DE OPOSICIÓN PARA INGRESAR AL PROGRAMA DE FORMACIÓN DE ASPIRANTES A JUECES Y JUEZA DE PAZ PROCESO 1-2025</t>
  </si>
  <si>
    <t>CDU-2025-113</t>
  </si>
  <si>
    <t>UNIQUE MANAGEMENT SOLUTIONS I. MARTÍNEZ, SRL</t>
  </si>
  <si>
    <t>CONTRATACIÓN DE SERVICIOS DE PRODUCCIÓN GENERAL PARA EVENTOS DEL PODER JUDICIAL, DIRIGIDO A MIPYMES</t>
  </si>
  <si>
    <t>CM-2025-116</t>
  </si>
  <si>
    <t>SECRETARÍA GENERAL</t>
  </si>
  <si>
    <t>CONTRATACIÓN DE SERVICIOS DE CATERING PARA LANZAMIENTO DEL REGLAMENTO DE FIRMA DIGITAL DE NOTARIOS EN LA SUPREMA CORTE DE JUSTICIA, DIRIGIDO A MIPYMES (DECLARADO DESIERTO CDU-2025-105)</t>
  </si>
  <si>
    <t>CDU-2025-114</t>
  </si>
  <si>
    <t>SABE MG, SRL</t>
  </si>
  <si>
    <t>DIRECCIÓN LEGAL</t>
  </si>
  <si>
    <t>CONTRATACIÓN DE SUSCRIPCIÓN DE LA REVISTA EL MERCADO</t>
  </si>
  <si>
    <t>CDU-2025-115</t>
  </si>
  <si>
    <t>MERCADO MEDIA NETWORK, SRL</t>
  </si>
  <si>
    <t>CONTRATACIÓN DE SERVICIOS PROFESIONALES PARA DISEÑO ELECTROMECÁNICO EN MEDIA TENSIÓN, INSTALACIÓN TRANSFORMADOR DE 75 KVA EN EL PALACIO DE JUSTICIA DE PEDERNALES</t>
  </si>
  <si>
    <t>CDU-2025-116</t>
  </si>
  <si>
    <t xml:space="preserve">DISEÑOS Y SERVICIOS EN INGENIERÍA ELECTROMECÁNICA Y CIVIL, 
SRL, DISIEMC </t>
  </si>
  <si>
    <t>CONTRATACIÓN DE SERVICIO DE TRANSPORTE DE PERSONAL DEL CENTRO DE GESTIÓN DOCUMENTAL, DIRIGIDO A MIPYMES</t>
  </si>
  <si>
    <t>CM-2025-120</t>
  </si>
  <si>
    <t xml:space="preserve">TRANSPORTE ENCARNACIÓN REYES, 
SRL </t>
  </si>
  <si>
    <t>ADQ. SILLAS ORTOPÉDICAS PARA SERVIDORES JUDICIALES, DIRIGIDO A MIPYMES</t>
  </si>
  <si>
    <t>CDU-2025-117</t>
  </si>
  <si>
    <t xml:space="preserve">MUNOZ CONCEPTO MOBILIARIO, SRL </t>
  </si>
  <si>
    <t>CONTRATACIÓN DE SERVICIOS PARA REPARACIÓN DEL SISTEMA DE INYECTORES DE LA PLANTA ELÉCTRICA DEL PALACIO DE JUSTICIA DE SANTIAGO</t>
  </si>
  <si>
    <t>CDU-2025-118</t>
  </si>
  <si>
    <t xml:space="preserve"> POR DEBAJO UMBRAL</t>
  </si>
  <si>
    <t>Si</t>
  </si>
  <si>
    <r>
      <t>GENERADORES &amp; MECÁNICA GEMECA, SRL </t>
    </r>
    <r>
      <rPr>
        <sz val="10"/>
        <color rgb="FF000000"/>
        <rFont val="Times New Roman"/>
        <family val="1"/>
      </rPr>
      <t> </t>
    </r>
  </si>
  <si>
    <t>ADQ. EQUIPOS PORTÁTILES Y ACCESORIOS PARA USO INSTITUCIONAL</t>
  </si>
  <si>
    <t>CM-2025-122</t>
  </si>
  <si>
    <t>PUBLICACIÓN EN PERIÓDICO DE CIRCULACIÓN NACIONAL DEL EXTRACTO DE LA RESOLUCIÓN NÚM. 1531-2025-RREE-00004</t>
  </si>
  <si>
    <t>CDU-2025-120</t>
  </si>
  <si>
    <t>003-2025</t>
  </si>
  <si>
    <t>EDITORA DEL CARIBE, SA</t>
  </si>
  <si>
    <t xml:space="preserve">CONTRATACIÓN DE SERVICIO CARGA, DESCARGA Y ESTIBA DE ACTIVOS Y EXPEDIENTES EN LOS DISTINTOS DISTRITOS JUDICIALES EN EL GRAN SANTO DOMINGO, DIRIGIDO A MIPYMES </t>
  </si>
  <si>
    <t>CM-2025-123</t>
  </si>
  <si>
    <t xml:space="preserve">OPEN CLEAN, SRL </t>
  </si>
  <si>
    <r>
      <rPr>
        <b/>
        <u/>
        <sz val="11"/>
        <color rgb="FF000000"/>
        <rFont val="Aptos Narrow"/>
        <family val="2"/>
        <scheme val="minor"/>
      </rPr>
      <t>Fecha elaboración:</t>
    </r>
    <r>
      <rPr>
        <sz val="11"/>
        <color rgb="FF000000"/>
        <rFont val="Aptos Narrow"/>
        <family val="2"/>
        <scheme val="minor"/>
      </rPr>
      <t xml:space="preserve"> 05 de agosto 2025</t>
    </r>
    <r>
      <rPr>
        <b/>
        <sz val="11"/>
        <color rgb="FF000000"/>
        <rFont val="Aptos Narrow"/>
        <family val="2"/>
        <scheme val="minor"/>
      </rPr>
      <t>.</t>
    </r>
  </si>
  <si>
    <t xml:space="preserve">FIRMADO POR: </t>
  </si>
  <si>
    <t>GERENTE DE COTIZACIONES Y SEG. DE COMPRAS</t>
  </si>
  <si>
    <t>RELACIÓN DE ADJUDICACIONES CORRESPONDIENTE AL MES DE JULIO 2025, REALIZADAS A MICRO, PEQUEÑAS Y MEDIANAS EMPRESAS (MIPYMES)</t>
  </si>
  <si>
    <t>COMPRA POR DEBAJO DEL UMBRAL</t>
  </si>
  <si>
    <r>
      <rPr>
        <b/>
        <u/>
        <sz val="11"/>
        <color rgb="FF000000"/>
        <rFont val="Aptos Narrow"/>
        <scheme val="minor"/>
      </rPr>
      <t>Fecha elaboración:</t>
    </r>
    <r>
      <rPr>
        <sz val="11"/>
        <color rgb="FF000000"/>
        <rFont val="Aptos Narrow"/>
        <scheme val="minor"/>
      </rPr>
      <t xml:space="preserve"> 06 de agosto 2025</t>
    </r>
    <r>
      <rPr>
        <b/>
        <sz val="11"/>
        <color rgb="FF000000"/>
        <rFont val="Aptos Narrow"/>
        <scheme val="minor"/>
      </rPr>
      <t>.</t>
    </r>
  </si>
  <si>
    <t>YERINA REYES CARRAZANA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</si>
</sst>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[$-1C0A]dddd\ d&quot; de &quot;mmmm&quot; de &quot;yyyy;@"/>
    <numFmt numFmtId="167" formatCode="[$-F800]dddd\,\ mmmm\ dd\,\ yyyy"/>
  </numFmts>
  <fonts count="2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20"/>
      <color theme="1"/>
      <name val="Times New Roman"/>
      <family val="1"/>
    </font>
    <font>
      <b/>
      <u val="double"/>
      <sz val="11"/>
      <color theme="1"/>
      <name val="Aptos Narrow"/>
      <family val="2"/>
      <scheme val="minor"/>
    </font>
    <font>
      <b/>
      <i/>
      <u val="double"/>
      <sz val="18"/>
      <color theme="1"/>
      <name val="Aptos Narrow"/>
      <family val="2"/>
      <scheme val="minor"/>
    </font>
    <font>
      <b/>
      <i/>
      <u val="double"/>
      <sz val="16"/>
      <color theme="1"/>
      <name val="Aptos Narrow"/>
      <family val="2"/>
      <scheme val="minor"/>
    </font>
    <font>
      <b/>
      <i/>
      <u val="double"/>
      <sz val="14"/>
      <color theme="1"/>
      <name val="Aptos Narrow"/>
      <family val="2"/>
      <scheme val="minor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u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6" borderId="13" xfId="0" applyNumberFormat="1" applyFill="1" applyBorder="1" applyAlignment="1">
      <alignment horizontal="center" vertical="center"/>
    </xf>
    <xf numFmtId="14" fontId="0" fillId="6" borderId="14" xfId="0" applyNumberFormat="1" applyFill="1" applyBorder="1" applyAlignment="1">
      <alignment horizontal="center" vertical="center"/>
    </xf>
    <xf numFmtId="14" fontId="0" fillId="6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9" fontId="7" fillId="5" borderId="20" xfId="3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wrapText="1" indent="1"/>
    </xf>
    <xf numFmtId="0" fontId="7" fillId="3" borderId="5" xfId="0" applyFont="1" applyFill="1" applyBorder="1" applyAlignment="1">
      <alignment horizontal="center" vertical="center" wrapText="1" indent="1"/>
    </xf>
    <xf numFmtId="0" fontId="0" fillId="0" borderId="0" xfId="0" applyAlignment="1">
      <alignment horizontal="center" indent="1"/>
    </xf>
    <xf numFmtId="0" fontId="10" fillId="9" borderId="12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wrapText="1"/>
    </xf>
    <xf numFmtId="166" fontId="0" fillId="9" borderId="8" xfId="0" applyNumberForma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67" fontId="0" fillId="0" borderId="23" xfId="0" applyNumberFormat="1" applyBorder="1" applyAlignment="1">
      <alignment horizontal="center" vertical="center" wrapText="1"/>
    </xf>
    <xf numFmtId="166" fontId="0" fillId="0" borderId="16" xfId="0" applyNumberFormat="1" applyBorder="1" applyAlignment="1">
      <alignment horizontal="center" vertical="center" wrapText="1"/>
    </xf>
    <xf numFmtId="166" fontId="0" fillId="0" borderId="24" xfId="0" applyNumberFormat="1" applyBorder="1" applyAlignment="1">
      <alignment horizontal="center" vertical="center" wrapText="1"/>
    </xf>
    <xf numFmtId="167" fontId="0" fillId="0" borderId="27" xfId="0" applyNumberFormat="1" applyBorder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67" fontId="0" fillId="9" borderId="22" xfId="0" applyNumberForma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7" fontId="0" fillId="0" borderId="16" xfId="0" applyNumberFormat="1" applyBorder="1" applyAlignment="1">
      <alignment horizontal="center" vertical="center" wrapText="1"/>
    </xf>
    <xf numFmtId="167" fontId="0" fillId="0" borderId="24" xfId="0" applyNumberForma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4" fontId="0" fillId="0" borderId="24" xfId="1" applyNumberFormat="1" applyFont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 wrapText="1"/>
    </xf>
    <xf numFmtId="164" fontId="0" fillId="0" borderId="23" xfId="1" applyNumberFormat="1" applyFont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 wrapText="1"/>
    </xf>
    <xf numFmtId="0" fontId="19" fillId="9" borderId="39" xfId="0" applyFont="1" applyFill="1" applyBorder="1" applyAlignment="1">
      <alignment horizontal="center" vertical="center" wrapText="1"/>
    </xf>
    <xf numFmtId="0" fontId="10" fillId="9" borderId="43" xfId="0" applyFont="1" applyFill="1" applyBorder="1" applyAlignment="1">
      <alignment horizontal="center" vertical="center" wrapText="1"/>
    </xf>
    <xf numFmtId="166" fontId="0" fillId="9" borderId="23" xfId="0" applyNumberFormat="1" applyFill="1" applyBorder="1" applyAlignment="1">
      <alignment horizontal="center" vertical="center" wrapText="1"/>
    </xf>
    <xf numFmtId="166" fontId="0" fillId="0" borderId="39" xfId="0" applyNumberForma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164" fontId="0" fillId="0" borderId="36" xfId="1" applyNumberFormat="1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4" borderId="40" xfId="0" applyNumberFormat="1" applyFill="1" applyBorder="1" applyAlignment="1">
      <alignment horizontal="center" vertical="center"/>
    </xf>
    <xf numFmtId="0" fontId="0" fillId="4" borderId="41" xfId="0" applyNumberFormat="1" applyFill="1" applyBorder="1" applyAlignment="1">
      <alignment horizontal="center" vertical="center"/>
    </xf>
    <xf numFmtId="0" fontId="0" fillId="4" borderId="42" xfId="0" applyNumberFormat="1" applyFill="1" applyBorder="1" applyAlignment="1">
      <alignment horizontal="center" vertical="center"/>
    </xf>
    <xf numFmtId="0" fontId="26" fillId="0" borderId="0" xfId="0" applyFont="1"/>
    <xf numFmtId="0" fontId="19" fillId="0" borderId="8" xfId="0" applyFont="1" applyBorder="1" applyAlignment="1">
      <alignment horizontal="center" vertical="center" wrapText="1" indent="1"/>
    </xf>
    <xf numFmtId="0" fontId="19" fillId="0" borderId="24" xfId="0" applyFont="1" applyBorder="1" applyAlignment="1">
      <alignment horizontal="center" vertical="center" wrapText="1" indent="1"/>
    </xf>
    <xf numFmtId="0" fontId="19" fillId="0" borderId="39" xfId="0" applyFont="1" applyBorder="1" applyAlignment="1">
      <alignment horizontal="center" vertical="center" wrapText="1" indent="1"/>
    </xf>
    <xf numFmtId="0" fontId="19" fillId="0" borderId="23" xfId="0" applyFont="1" applyBorder="1" applyAlignment="1">
      <alignment horizontal="center" vertical="center" wrapText="1" indent="1"/>
    </xf>
    <xf numFmtId="0" fontId="9" fillId="0" borderId="0" xfId="0" applyFont="1"/>
    <xf numFmtId="0" fontId="19" fillId="9" borderId="24" xfId="0" applyFont="1" applyFill="1" applyBorder="1" applyAlignment="1">
      <alignment horizontal="center" vertical="center" wrapText="1" indent="1"/>
    </xf>
  </cellXfs>
  <cellStyles count="4">
    <cellStyle name="Moneda" xfId="1" builtinId="4"/>
    <cellStyle name="Normal" xfId="0" builtinId="0"/>
    <cellStyle name="Normal 2" xfId="2" xr:uid="{4A5EFC2A-DB1B-483F-9F28-D841B6403735}"/>
    <cellStyle name="Porcentaje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6B8FC"/>
      <color rgb="FF9DA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140652</xdr:colOff>
      <xdr:row>0</xdr:row>
      <xdr:rowOff>119380</xdr:rowOff>
    </xdr:from>
    <xdr:to>
      <xdr:col>3</xdr:col>
      <xdr:colOff>3127375</xdr:colOff>
      <xdr:row>0</xdr:row>
      <xdr:rowOff>1869440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231E6-30B7-4740-916E-F952D32D5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777" y="119380"/>
          <a:ext cx="6082348" cy="175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140652</xdr:colOff>
      <xdr:row>0</xdr:row>
      <xdr:rowOff>119380</xdr:rowOff>
    </xdr:from>
    <xdr:to>
      <xdr:col>3</xdr:col>
      <xdr:colOff>3127375</xdr:colOff>
      <xdr:row>0</xdr:row>
      <xdr:rowOff>1869440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55958D-4FDA-4888-BED1-E820D480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252" y="119380"/>
          <a:ext cx="5987098" cy="17500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ileany L. Feliz Cuevas" id="{30473009-D533-40B4-AC82-2D92F678996B}" userId="S::lilfeliz@poderjudicial.gob.do::262ff9ec-e6f6-4388-a896-81390de536ab" providerId="AD"/>
  <person displayName="Matily Alcantara Reynoso" id="{1D2E334A-71CF-473E-84CF-0D0DCECFF407}" userId="S::matalcantara@poderjudicial.gob.do::964b127b-4144-40e2-bf3a-faf1ec4e9d5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6" dT="2025-08-05T16:33:50.81" personId="{30473009-D533-40B4-AC82-2D92F678996B}" id="{ED9CC164-A551-48D0-A01B-BF92513250A1}">
    <text xml:space="preserve">Las excepciones no tienen plazo
</text>
  </threadedComment>
  <threadedComment ref="U12" dT="2025-08-06T14:21:30.22" personId="{30473009-D533-40B4-AC82-2D92F678996B}" id="{37EEF7DE-6D28-4E2E-BDE2-B5D9DE966A29}">
    <text>FECHA DE NOTIFICACIÓN N/D</text>
  </threadedComment>
  <threadedComment ref="S17" dT="2025-08-06T14:13:17.82" personId="{30473009-D533-40B4-AC82-2D92F678996B}" id="{BEF2EE25-EEB4-4FEE-88B8-E7F341EAF3AC}">
    <text>Las excepciones no tienen plazo</text>
  </threadedComment>
  <threadedComment ref="S19" dT="2025-07-01T15:37:35.80" personId="{1D2E334A-71CF-473E-84CF-0D0DCECFF407}" id="{EF46781D-A4FB-4860-8B50-15B1D6DE609C}">
    <text>NO TIENE PLAZO.</text>
  </threadedComment>
  <threadedComment ref="T19" dT="2025-07-01T15:37:52.62" personId="{1D2E334A-71CF-473E-84CF-0D0DCECFF407}" id="{EAE39BAE-05A5-41B8-96E7-AC507CC9C631}">
    <text>NO TIENE PLAZO.</text>
  </threadedComment>
  <threadedComment ref="S23" dT="2025-08-06T14:14:12.91" personId="{30473009-D533-40B4-AC82-2D92F678996B}" id="{FF267ECB-79EF-4091-A0FC-BC4436EFB64B}">
    <text xml:space="preserve">Las excepciones no tienen plazo
</text>
  </threadedComment>
  <threadedComment ref="S24" dT="2025-08-06T14:14:21.86" personId="{30473009-D533-40B4-AC82-2D92F678996B}" id="{8AA2903D-3270-49BC-A5BC-C70E7CE731BA}">
    <text xml:space="preserve">Las excepciones no tienen plazo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8"/>
  <sheetViews>
    <sheetView showGridLines="0" view="pageBreakPreview" topLeftCell="D1" zoomScaleNormal="85" zoomScaleSheetLayoutView="100" workbookViewId="0">
      <selection activeCell="J1" sqref="J1:J1048576"/>
    </sheetView>
  </sheetViews>
  <sheetFormatPr defaultColWidth="9.140625" defaultRowHeight="14.45"/>
  <cols>
    <col min="1" max="1" width="9.140625" customWidth="1"/>
    <col min="2" max="2" width="32.140625" customWidth="1"/>
    <col min="3" max="3" width="12.85546875" customWidth="1"/>
    <col min="4" max="4" width="53.140625" customWidth="1"/>
    <col min="5" max="5" width="21.42578125" style="41" customWidth="1"/>
    <col min="6" max="6" width="14" customWidth="1"/>
    <col min="7" max="7" width="10.140625" customWidth="1"/>
    <col min="8" max="8" width="13.85546875" customWidth="1"/>
    <col min="9" max="9" width="28.7109375" customWidth="1"/>
    <col min="10" max="10" width="35.42578125" customWidth="1"/>
    <col min="11" max="11" width="29.42578125" customWidth="1"/>
    <col min="12" max="12" width="31.7109375" customWidth="1"/>
    <col min="13" max="13" width="9.140625" customWidth="1"/>
    <col min="14" max="14" width="14.140625" customWidth="1"/>
    <col min="15" max="15" width="27.7109375" customWidth="1"/>
    <col min="16" max="16" width="27.5703125" customWidth="1"/>
    <col min="17" max="17" width="23.7109375" customWidth="1"/>
    <col min="18" max="18" width="30.42578125" style="3" customWidth="1"/>
    <col min="19" max="19" width="29.140625" customWidth="1"/>
    <col min="20" max="20" width="33.7109375" style="22" customWidth="1"/>
    <col min="21" max="21" width="27.42578125" customWidth="1"/>
    <col min="22" max="22" width="52.7109375" customWidth="1"/>
    <col min="23" max="23" width="24.5703125" customWidth="1"/>
    <col min="24" max="24" width="3.85546875" customWidth="1"/>
  </cols>
  <sheetData>
    <row r="1" spans="1:24" ht="156" customHeight="1">
      <c r="B1" s="1"/>
      <c r="C1" s="1"/>
      <c r="D1" s="1"/>
      <c r="E1" s="3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4" t="s">
        <v>0</v>
      </c>
      <c r="T1" s="14" t="s">
        <v>1</v>
      </c>
      <c r="U1" s="14" t="s">
        <v>2</v>
      </c>
      <c r="V1" s="91" t="s">
        <v>3</v>
      </c>
      <c r="W1" s="91"/>
    </row>
    <row r="2" spans="1:24" ht="36.75" customHeight="1">
      <c r="A2" s="94" t="s">
        <v>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  <c r="R2" s="27" t="s">
        <v>5</v>
      </c>
      <c r="S2" s="24">
        <f>COUNTA(S4:S41)+16</f>
        <v>45</v>
      </c>
      <c r="T2" s="25">
        <f>COUNTIF(S4:S41,T1)+18</f>
        <v>42</v>
      </c>
      <c r="U2" s="26">
        <f>T2/S2</f>
        <v>0.93333333333333335</v>
      </c>
      <c r="V2" s="15" t="s">
        <v>6</v>
      </c>
      <c r="W2" s="4">
        <v>90</v>
      </c>
      <c r="X2" s="5"/>
    </row>
    <row r="3" spans="1:24" ht="43.15">
      <c r="A3" s="6" t="s">
        <v>7</v>
      </c>
      <c r="B3" s="7" t="s">
        <v>8</v>
      </c>
      <c r="C3" s="8" t="s">
        <v>9</v>
      </c>
      <c r="D3" s="8" t="s">
        <v>10</v>
      </c>
      <c r="E3" s="40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59" t="s">
        <v>16</v>
      </c>
      <c r="K3" s="8" t="s">
        <v>17</v>
      </c>
      <c r="L3" s="8" t="s">
        <v>18</v>
      </c>
      <c r="M3" s="8" t="s">
        <v>19</v>
      </c>
      <c r="N3" s="9" t="s">
        <v>20</v>
      </c>
      <c r="O3" s="9" t="s">
        <v>21</v>
      </c>
      <c r="P3" s="8" t="s">
        <v>22</v>
      </c>
      <c r="Q3" s="10" t="s">
        <v>23</v>
      </c>
      <c r="R3" s="30" t="s">
        <v>24</v>
      </c>
      <c r="S3" s="31" t="s">
        <v>25</v>
      </c>
      <c r="T3" s="32" t="s">
        <v>26</v>
      </c>
      <c r="U3" s="33" t="s">
        <v>27</v>
      </c>
      <c r="V3" s="15" t="s">
        <v>28</v>
      </c>
      <c r="W3" s="4">
        <v>45</v>
      </c>
      <c r="X3" s="5"/>
    </row>
    <row r="4" spans="1:24" ht="72.75">
      <c r="A4" s="23">
        <v>1</v>
      </c>
      <c r="B4" s="45" t="s">
        <v>29</v>
      </c>
      <c r="C4" s="64" t="s">
        <v>30</v>
      </c>
      <c r="D4" s="45" t="s">
        <v>31</v>
      </c>
      <c r="E4" s="121" t="s">
        <v>32</v>
      </c>
      <c r="F4" s="12" t="s">
        <v>28</v>
      </c>
      <c r="G4" s="45" t="s">
        <v>33</v>
      </c>
      <c r="H4" s="64" t="s">
        <v>34</v>
      </c>
      <c r="I4" s="13">
        <v>45804</v>
      </c>
      <c r="J4" s="13">
        <v>45862</v>
      </c>
      <c r="K4" s="13">
        <v>45863</v>
      </c>
      <c r="L4" s="12" t="s">
        <v>35</v>
      </c>
      <c r="M4" s="12" t="s">
        <v>35</v>
      </c>
      <c r="N4" s="12" t="s">
        <v>36</v>
      </c>
      <c r="O4" s="34" t="s">
        <v>37</v>
      </c>
      <c r="P4" s="12" t="s">
        <v>38</v>
      </c>
      <c r="Q4" s="12" t="s">
        <v>35</v>
      </c>
      <c r="R4" s="65">
        <f>NETWORKDAYS(I4,J4,$W$10:$W$25)-1</f>
        <v>41</v>
      </c>
      <c r="S4" s="63" t="str">
        <f>IF(R4&lt;=T4,"Cumple","No Cumple")</f>
        <v>Cumple</v>
      </c>
      <c r="T4" s="66">
        <f>VLOOKUP(F4,$V$2:$W$6,2,FALSE)</f>
        <v>45</v>
      </c>
      <c r="U4" s="67">
        <f>NETWORKDAYS(J4,K4,$W$10:$W$25)-1</f>
        <v>1</v>
      </c>
      <c r="V4" s="29" t="s">
        <v>39</v>
      </c>
      <c r="W4" s="4">
        <v>80</v>
      </c>
      <c r="X4" s="5"/>
    </row>
    <row r="5" spans="1:24" ht="46.9">
      <c r="A5" s="23">
        <v>2</v>
      </c>
      <c r="B5" s="47" t="s">
        <v>40</v>
      </c>
      <c r="C5" s="68" t="s">
        <v>41</v>
      </c>
      <c r="D5" s="47" t="s">
        <v>42</v>
      </c>
      <c r="E5" s="122" t="s">
        <v>43</v>
      </c>
      <c r="F5" s="76" t="s">
        <v>44</v>
      </c>
      <c r="G5" s="47" t="s">
        <v>45</v>
      </c>
      <c r="H5" s="70" t="s">
        <v>34</v>
      </c>
      <c r="I5" s="55">
        <v>45846</v>
      </c>
      <c r="J5" s="55">
        <v>45849</v>
      </c>
      <c r="K5" s="55">
        <v>45849</v>
      </c>
      <c r="L5" s="55">
        <v>45849</v>
      </c>
      <c r="M5" s="69">
        <v>32588</v>
      </c>
      <c r="N5" s="61" t="s">
        <v>36</v>
      </c>
      <c r="O5" s="69" t="s">
        <v>46</v>
      </c>
      <c r="P5" s="69" t="s">
        <v>47</v>
      </c>
      <c r="Q5" s="71">
        <v>214380</v>
      </c>
      <c r="R5" s="65">
        <f t="shared" ref="R4:R9" si="0">NETWORKDAYS(I5,J5,$W$10:$W$25)-1</f>
        <v>3</v>
      </c>
      <c r="S5" s="63" t="str">
        <f>IF(R5&lt;=T5,"Cumple","No Cumple")</f>
        <v>Cumple</v>
      </c>
      <c r="T5" s="66">
        <f>VLOOKUP(F5,$V$2:$W$6,2,FALSE)</f>
        <v>10</v>
      </c>
      <c r="U5" s="67">
        <f t="shared" ref="U4:U9" si="1">NETWORKDAYS(J5,K5,$W$10:$W$25)-1</f>
        <v>0</v>
      </c>
      <c r="V5" s="15" t="s">
        <v>48</v>
      </c>
      <c r="W5" s="4">
        <v>15</v>
      </c>
      <c r="X5" s="5"/>
    </row>
    <row r="6" spans="1:24" ht="62.45" customHeight="1">
      <c r="A6" s="23">
        <v>3</v>
      </c>
      <c r="B6" s="45" t="s">
        <v>49</v>
      </c>
      <c r="C6" s="35" t="s">
        <v>41</v>
      </c>
      <c r="D6" s="47" t="s">
        <v>50</v>
      </c>
      <c r="E6" s="122" t="s">
        <v>51</v>
      </c>
      <c r="F6" s="12" t="s">
        <v>52</v>
      </c>
      <c r="G6" s="47" t="s">
        <v>53</v>
      </c>
      <c r="H6" s="11" t="s">
        <v>34</v>
      </c>
      <c r="I6" s="13">
        <v>45804</v>
      </c>
      <c r="J6" s="37">
        <v>45841</v>
      </c>
      <c r="K6" s="13">
        <v>45847</v>
      </c>
      <c r="L6" s="12" t="s">
        <v>35</v>
      </c>
      <c r="M6" s="12" t="s">
        <v>35</v>
      </c>
      <c r="N6" s="37" t="s">
        <v>36</v>
      </c>
      <c r="O6" s="12" t="s">
        <v>54</v>
      </c>
      <c r="P6" s="12" t="s">
        <v>55</v>
      </c>
      <c r="Q6" s="36">
        <v>1859481.56</v>
      </c>
      <c r="R6" s="65">
        <f>NETWORKDAYS(I6,J6,$W$10:$W$25)-1</f>
        <v>26</v>
      </c>
      <c r="S6" s="63" t="e">
        <f>IF(R6&lt;=T6,"Cumple","No Cumple")</f>
        <v>#N/A</v>
      </c>
      <c r="T6" s="66" t="e">
        <f>VLOOKUP(F6,$V$2:$W$6,2,FALSE)</f>
        <v>#N/A</v>
      </c>
      <c r="U6" s="67">
        <f t="shared" si="1"/>
        <v>4</v>
      </c>
      <c r="V6" s="15" t="s">
        <v>44</v>
      </c>
      <c r="W6" s="4">
        <v>10</v>
      </c>
    </row>
    <row r="7" spans="1:24" ht="73.5" customHeight="1">
      <c r="A7" s="23">
        <v>4</v>
      </c>
      <c r="B7" s="45" t="s">
        <v>29</v>
      </c>
      <c r="C7" s="35" t="s">
        <v>41</v>
      </c>
      <c r="D7" s="47" t="s">
        <v>56</v>
      </c>
      <c r="E7" s="122" t="s">
        <v>57</v>
      </c>
      <c r="F7" s="12" t="s">
        <v>48</v>
      </c>
      <c r="G7" s="47" t="s">
        <v>45</v>
      </c>
      <c r="H7" s="11" t="s">
        <v>34</v>
      </c>
      <c r="I7" s="16">
        <v>45841</v>
      </c>
      <c r="J7" s="37">
        <v>45854</v>
      </c>
      <c r="K7" s="13">
        <v>45855</v>
      </c>
      <c r="L7" s="13">
        <v>45860</v>
      </c>
      <c r="M7" s="12">
        <v>32596</v>
      </c>
      <c r="N7" s="37" t="s">
        <v>36</v>
      </c>
      <c r="O7" s="12" t="s">
        <v>58</v>
      </c>
      <c r="P7" s="37" t="s">
        <v>59</v>
      </c>
      <c r="Q7" s="36">
        <v>946492</v>
      </c>
      <c r="R7" s="65">
        <f t="shared" si="0"/>
        <v>9</v>
      </c>
      <c r="S7" s="63" t="str">
        <f t="shared" ref="S7:S41" si="2">IF(R7&lt;=T7,"Cumple","No Cumple")</f>
        <v>Cumple</v>
      </c>
      <c r="T7" s="66">
        <f t="shared" ref="T6:T41" si="3">VLOOKUP(F7,$V$2:$W$6,2,FALSE)</f>
        <v>15</v>
      </c>
      <c r="U7" s="67">
        <f t="shared" si="1"/>
        <v>1</v>
      </c>
    </row>
    <row r="8" spans="1:24" ht="62.45" customHeight="1">
      <c r="A8" s="23">
        <v>5</v>
      </c>
      <c r="B8" s="45" t="s">
        <v>60</v>
      </c>
      <c r="C8" s="35" t="s">
        <v>61</v>
      </c>
      <c r="D8" s="47" t="s">
        <v>62</v>
      </c>
      <c r="E8" s="122" t="s">
        <v>63</v>
      </c>
      <c r="F8" s="12" t="s">
        <v>48</v>
      </c>
      <c r="G8" s="47" t="s">
        <v>53</v>
      </c>
      <c r="H8" s="11" t="s">
        <v>34</v>
      </c>
      <c r="I8" s="13">
        <v>45841</v>
      </c>
      <c r="J8" s="13">
        <v>45855</v>
      </c>
      <c r="K8" s="13">
        <v>45856</v>
      </c>
      <c r="L8" s="13">
        <v>45859</v>
      </c>
      <c r="M8" s="12">
        <v>32594</v>
      </c>
      <c r="N8" s="37" t="s">
        <v>36</v>
      </c>
      <c r="O8" s="37" t="s">
        <v>64</v>
      </c>
      <c r="P8" s="37" t="s">
        <v>65</v>
      </c>
      <c r="Q8" s="36">
        <v>289300</v>
      </c>
      <c r="R8" s="65">
        <f>NETWORKDAYS(I8,J8,$W$10:$W$25)-1</f>
        <v>10</v>
      </c>
      <c r="S8" s="63" t="str">
        <f t="shared" si="2"/>
        <v>Cumple</v>
      </c>
      <c r="T8" s="66">
        <f t="shared" si="3"/>
        <v>15</v>
      </c>
      <c r="U8" s="72">
        <f t="shared" si="1"/>
        <v>1</v>
      </c>
    </row>
    <row r="9" spans="1:24" ht="62.45" customHeight="1">
      <c r="A9" s="23">
        <v>6</v>
      </c>
      <c r="B9" s="45" t="s">
        <v>29</v>
      </c>
      <c r="C9" s="35" t="s">
        <v>61</v>
      </c>
      <c r="D9" s="47" t="s">
        <v>66</v>
      </c>
      <c r="E9" s="122" t="s">
        <v>67</v>
      </c>
      <c r="F9" s="12" t="s">
        <v>28</v>
      </c>
      <c r="G9" s="47" t="s">
        <v>45</v>
      </c>
      <c r="H9" s="11" t="s">
        <v>34</v>
      </c>
      <c r="I9" s="13">
        <v>45824</v>
      </c>
      <c r="J9" s="13">
        <v>45862</v>
      </c>
      <c r="K9" s="13">
        <v>45863</v>
      </c>
      <c r="L9" s="12" t="s">
        <v>35</v>
      </c>
      <c r="M9" s="12" t="s">
        <v>35</v>
      </c>
      <c r="N9" s="37" t="s">
        <v>36</v>
      </c>
      <c r="O9" s="12" t="s">
        <v>68</v>
      </c>
      <c r="P9" s="37" t="s">
        <v>69</v>
      </c>
      <c r="Q9" s="12" t="s">
        <v>35</v>
      </c>
      <c r="R9" s="77">
        <f>NETWORKDAYS(I9,J9,$W$10:$W$25)-1</f>
        <v>27</v>
      </c>
      <c r="S9" s="80" t="str">
        <f>IF(R9&lt;=T9,"Cumple","No Cumple")</f>
        <v>Cumple</v>
      </c>
      <c r="T9" s="83">
        <f>VLOOKUP(F9,$V$2:$W$6,2,FALSE)</f>
        <v>45</v>
      </c>
      <c r="U9" s="106">
        <f>NETWORKDAYS(J9,K9,$W$10:$W$25)-1</f>
        <v>1</v>
      </c>
    </row>
    <row r="10" spans="1:24" ht="62.45" customHeight="1">
      <c r="A10" s="23">
        <v>7</v>
      </c>
      <c r="B10" s="45" t="s">
        <v>29</v>
      </c>
      <c r="C10" s="35" t="s">
        <v>61</v>
      </c>
      <c r="D10" s="47" t="s">
        <v>66</v>
      </c>
      <c r="E10" s="122" t="s">
        <v>67</v>
      </c>
      <c r="F10" s="12" t="s">
        <v>28</v>
      </c>
      <c r="G10" s="47" t="s">
        <v>45</v>
      </c>
      <c r="H10" s="11" t="s">
        <v>34</v>
      </c>
      <c r="I10" s="13">
        <v>45824</v>
      </c>
      <c r="J10" s="13">
        <v>45862</v>
      </c>
      <c r="K10" s="13">
        <v>45863</v>
      </c>
      <c r="L10" s="12" t="s">
        <v>35</v>
      </c>
      <c r="M10" s="12" t="s">
        <v>35</v>
      </c>
      <c r="N10" s="37" t="s">
        <v>36</v>
      </c>
      <c r="O10" s="12" t="s">
        <v>64</v>
      </c>
      <c r="P10" s="37" t="s">
        <v>70</v>
      </c>
      <c r="Q10" s="12" t="s">
        <v>35</v>
      </c>
      <c r="R10" s="79"/>
      <c r="S10" s="82"/>
      <c r="T10" s="85"/>
      <c r="U10" s="107"/>
      <c r="V10" s="98" t="s">
        <v>71</v>
      </c>
      <c r="W10" s="19">
        <v>45600</v>
      </c>
    </row>
    <row r="11" spans="1:24" ht="62.45" customHeight="1">
      <c r="A11" s="23">
        <v>8</v>
      </c>
      <c r="B11" s="45" t="s">
        <v>72</v>
      </c>
      <c r="C11" s="35" t="s">
        <v>61</v>
      </c>
      <c r="D11" s="47" t="s">
        <v>73</v>
      </c>
      <c r="E11" s="122" t="s">
        <v>74</v>
      </c>
      <c r="F11" s="12" t="s">
        <v>48</v>
      </c>
      <c r="G11" s="47" t="s">
        <v>53</v>
      </c>
      <c r="H11" s="11" t="s">
        <v>34</v>
      </c>
      <c r="I11" s="13">
        <v>45826</v>
      </c>
      <c r="J11" s="13">
        <v>45839</v>
      </c>
      <c r="K11" s="13">
        <v>45841</v>
      </c>
      <c r="L11" s="13">
        <v>45848</v>
      </c>
      <c r="M11" s="12">
        <v>32583</v>
      </c>
      <c r="N11" s="37" t="s">
        <v>36</v>
      </c>
      <c r="O11" s="12" t="s">
        <v>54</v>
      </c>
      <c r="P11" s="37" t="s">
        <v>75</v>
      </c>
      <c r="Q11" s="62">
        <v>885000</v>
      </c>
      <c r="R11" s="65">
        <f>NETWORKDAYS(I11,J11,$W$10:$W$25)-1</f>
        <v>8</v>
      </c>
      <c r="S11" s="63" t="str">
        <f t="shared" si="2"/>
        <v>Cumple</v>
      </c>
      <c r="T11" s="75">
        <f t="shared" si="3"/>
        <v>15</v>
      </c>
      <c r="U11" s="67">
        <f>NETWORKDAYS(J11,K11,$W$10:$W$25)-1</f>
        <v>2</v>
      </c>
      <c r="V11" s="99"/>
      <c r="W11" s="20">
        <v>45649</v>
      </c>
    </row>
    <row r="12" spans="1:24" ht="62.45" customHeight="1">
      <c r="A12" s="23">
        <v>9</v>
      </c>
      <c r="B12" s="45" t="s">
        <v>72</v>
      </c>
      <c r="C12" s="35" t="s">
        <v>61</v>
      </c>
      <c r="D12" s="47" t="s">
        <v>76</v>
      </c>
      <c r="E12" s="122" t="s">
        <v>77</v>
      </c>
      <c r="F12" s="12" t="s">
        <v>28</v>
      </c>
      <c r="G12" s="47" t="s">
        <v>53</v>
      </c>
      <c r="H12" s="11" t="s">
        <v>34</v>
      </c>
      <c r="I12" s="13">
        <v>45826</v>
      </c>
      <c r="J12" s="51">
        <v>45869</v>
      </c>
      <c r="K12" s="13">
        <v>45875</v>
      </c>
      <c r="L12" s="12" t="s">
        <v>35</v>
      </c>
      <c r="M12" s="12" t="s">
        <v>35</v>
      </c>
      <c r="N12" s="37" t="s">
        <v>78</v>
      </c>
      <c r="O12" s="37" t="s">
        <v>79</v>
      </c>
      <c r="P12" s="12" t="s">
        <v>80</v>
      </c>
      <c r="Q12" s="28" t="s">
        <v>35</v>
      </c>
      <c r="R12" s="65">
        <f>NETWORKDAYS(I12,J12,$W$10:$W$25)-1</f>
        <v>30</v>
      </c>
      <c r="S12" s="63" t="str">
        <f>IF(R12&lt;=T12,"Cumple","No Cumple")</f>
        <v>Cumple</v>
      </c>
      <c r="T12" s="66">
        <f>VLOOKUP(F12,$V$2:$W$6,2,FALSE)</f>
        <v>45</v>
      </c>
      <c r="U12" s="67">
        <f>NETWORKDAYS(J12,K12,$W$10:$W$25)-1</f>
        <v>4</v>
      </c>
      <c r="V12" s="99"/>
      <c r="W12" s="20">
        <v>45650</v>
      </c>
    </row>
    <row r="13" spans="1:24" ht="62.45" customHeight="1">
      <c r="A13" s="23">
        <v>10</v>
      </c>
      <c r="B13" s="45" t="s">
        <v>29</v>
      </c>
      <c r="C13" s="35" t="s">
        <v>61</v>
      </c>
      <c r="D13" s="47" t="s">
        <v>81</v>
      </c>
      <c r="E13" s="122" t="s">
        <v>82</v>
      </c>
      <c r="F13" s="12" t="s">
        <v>48</v>
      </c>
      <c r="G13" s="47" t="s">
        <v>45</v>
      </c>
      <c r="H13" s="11" t="s">
        <v>34</v>
      </c>
      <c r="I13" s="13">
        <v>45826</v>
      </c>
      <c r="J13" s="13">
        <v>45842</v>
      </c>
      <c r="K13" s="13">
        <v>45845</v>
      </c>
      <c r="L13" s="13">
        <v>45845</v>
      </c>
      <c r="M13" s="12">
        <v>32575</v>
      </c>
      <c r="N13" s="37" t="s">
        <v>36</v>
      </c>
      <c r="O13" s="12" t="s">
        <v>46</v>
      </c>
      <c r="P13" s="37" t="s">
        <v>83</v>
      </c>
      <c r="Q13" s="36">
        <v>891254</v>
      </c>
      <c r="R13" s="77">
        <f>NETWORKDAYS(I13,J13,$W$10:$W$25)-1</f>
        <v>11</v>
      </c>
      <c r="S13" s="80" t="str">
        <f t="shared" si="2"/>
        <v>Cumple</v>
      </c>
      <c r="T13" s="88">
        <f>VLOOKUP(F13,$V$2:$W$6,2,FALSE)</f>
        <v>15</v>
      </c>
      <c r="U13" s="86">
        <f>NETWORKDAYS(J13,K13,$W$10:$W$25)-1</f>
        <v>1</v>
      </c>
      <c r="V13" s="99"/>
      <c r="W13" s="20">
        <v>45651</v>
      </c>
    </row>
    <row r="14" spans="1:24" ht="62.45" customHeight="1">
      <c r="A14" s="23">
        <v>11</v>
      </c>
      <c r="B14" s="45" t="s">
        <v>29</v>
      </c>
      <c r="C14" s="35" t="s">
        <v>61</v>
      </c>
      <c r="D14" s="47" t="s">
        <v>81</v>
      </c>
      <c r="E14" s="122" t="s">
        <v>82</v>
      </c>
      <c r="F14" s="12" t="s">
        <v>48</v>
      </c>
      <c r="G14" s="47" t="s">
        <v>45</v>
      </c>
      <c r="H14" s="11" t="s">
        <v>34</v>
      </c>
      <c r="I14" s="13">
        <v>45826</v>
      </c>
      <c r="J14" s="13">
        <v>45842</v>
      </c>
      <c r="K14" s="13">
        <v>45845</v>
      </c>
      <c r="L14" s="13">
        <v>45845</v>
      </c>
      <c r="M14" s="12">
        <v>32576</v>
      </c>
      <c r="N14" s="37" t="s">
        <v>36</v>
      </c>
      <c r="O14" s="12" t="s">
        <v>46</v>
      </c>
      <c r="P14" s="37" t="s">
        <v>83</v>
      </c>
      <c r="Q14" s="36">
        <v>62953</v>
      </c>
      <c r="R14" s="79"/>
      <c r="S14" s="82"/>
      <c r="T14" s="89"/>
      <c r="U14" s="90"/>
      <c r="V14" s="99"/>
      <c r="W14" s="20">
        <v>45656</v>
      </c>
    </row>
    <row r="15" spans="1:24" ht="62.45" customHeight="1">
      <c r="A15" s="23">
        <v>12</v>
      </c>
      <c r="B15" s="49" t="s">
        <v>84</v>
      </c>
      <c r="C15" s="42" t="s">
        <v>61</v>
      </c>
      <c r="D15" s="50" t="s">
        <v>85</v>
      </c>
      <c r="E15" s="122" t="s">
        <v>86</v>
      </c>
      <c r="F15" s="34" t="s">
        <v>44</v>
      </c>
      <c r="G15" s="50" t="s">
        <v>53</v>
      </c>
      <c r="H15" s="43" t="s">
        <v>34</v>
      </c>
      <c r="I15" s="51">
        <v>45841</v>
      </c>
      <c r="J15" s="51">
        <v>45846</v>
      </c>
      <c r="K15" s="51">
        <v>45846</v>
      </c>
      <c r="L15" s="13">
        <v>45846</v>
      </c>
      <c r="M15" s="12">
        <v>32577</v>
      </c>
      <c r="N15" s="37" t="s">
        <v>36</v>
      </c>
      <c r="O15" s="12" t="s">
        <v>54</v>
      </c>
      <c r="P15" s="37" t="s">
        <v>87</v>
      </c>
      <c r="Q15" s="36">
        <v>104700</v>
      </c>
      <c r="R15" s="65">
        <f>NETWORKDAYS(I15,J15,$W$10:$W$25)-1</f>
        <v>3</v>
      </c>
      <c r="S15" s="63" t="str">
        <f t="shared" si="2"/>
        <v>Cumple</v>
      </c>
      <c r="T15" s="66">
        <f t="shared" si="3"/>
        <v>10</v>
      </c>
      <c r="U15" s="67">
        <f>NETWORKDAYS(J15,K15,$W$10:$W$25)-1</f>
        <v>0</v>
      </c>
      <c r="V15" s="99"/>
      <c r="W15" s="20">
        <v>45657</v>
      </c>
    </row>
    <row r="16" spans="1:24" ht="62.45" customHeight="1">
      <c r="A16" s="23">
        <v>13</v>
      </c>
      <c r="B16" s="45" t="s">
        <v>29</v>
      </c>
      <c r="C16" s="35" t="s">
        <v>61</v>
      </c>
      <c r="D16" s="47" t="s">
        <v>88</v>
      </c>
      <c r="E16" s="122" t="s">
        <v>89</v>
      </c>
      <c r="F16" s="12" t="s">
        <v>48</v>
      </c>
      <c r="G16" s="47" t="s">
        <v>45</v>
      </c>
      <c r="H16" s="11" t="s">
        <v>34</v>
      </c>
      <c r="I16" s="13">
        <v>45842</v>
      </c>
      <c r="J16" s="13">
        <v>45859</v>
      </c>
      <c r="K16" s="13">
        <v>45860</v>
      </c>
      <c r="L16" s="13">
        <v>45866</v>
      </c>
      <c r="M16" s="12">
        <v>32607</v>
      </c>
      <c r="N16" s="37" t="s">
        <v>36</v>
      </c>
      <c r="O16" s="12" t="s">
        <v>37</v>
      </c>
      <c r="P16" s="37" t="s">
        <v>90</v>
      </c>
      <c r="Q16" s="36">
        <v>850000</v>
      </c>
      <c r="R16" s="65">
        <f>NETWORKDAYS(I16,J16,$W$10:$W$25)-1</f>
        <v>11</v>
      </c>
      <c r="S16" s="63" t="str">
        <f t="shared" si="2"/>
        <v>Cumple</v>
      </c>
      <c r="T16" s="66">
        <f t="shared" si="3"/>
        <v>15</v>
      </c>
      <c r="U16" s="67">
        <f>NETWORKDAYS(J16,K16,$W$10:$W$25)-1</f>
        <v>1</v>
      </c>
      <c r="V16" s="99"/>
      <c r="W16" s="20">
        <v>45658</v>
      </c>
    </row>
    <row r="17" spans="1:23" ht="62.45" customHeight="1">
      <c r="A17" s="23">
        <v>14</v>
      </c>
      <c r="B17" s="45" t="s">
        <v>91</v>
      </c>
      <c r="C17" s="35" t="s">
        <v>61</v>
      </c>
      <c r="D17" s="47" t="s">
        <v>92</v>
      </c>
      <c r="E17" s="122" t="s">
        <v>93</v>
      </c>
      <c r="F17" s="12" t="s">
        <v>52</v>
      </c>
      <c r="G17" s="47" t="s">
        <v>53</v>
      </c>
      <c r="H17" s="11" t="s">
        <v>34</v>
      </c>
      <c r="I17" s="13">
        <v>45848</v>
      </c>
      <c r="J17" s="13">
        <v>45848</v>
      </c>
      <c r="K17" s="13">
        <v>45848</v>
      </c>
      <c r="L17" s="12" t="s">
        <v>35</v>
      </c>
      <c r="M17" s="12" t="s">
        <v>35</v>
      </c>
      <c r="N17" s="12" t="s">
        <v>78</v>
      </c>
      <c r="O17" s="52" t="s">
        <v>79</v>
      </c>
      <c r="P17" s="37" t="s">
        <v>94</v>
      </c>
      <c r="Q17" s="36">
        <v>800000</v>
      </c>
      <c r="R17" s="65">
        <f>NETWORKDAYS(I17,J17,$W$10:$W$25)-1</f>
        <v>0</v>
      </c>
      <c r="S17" s="63" t="e">
        <f>IF(R17&lt;=T17,"Cumple","No Cumple")</f>
        <v>#N/A</v>
      </c>
      <c r="T17" s="66" t="e">
        <f>VLOOKUP(F17,$V$2:$W$6,2,FALSE)</f>
        <v>#N/A</v>
      </c>
      <c r="U17" s="67">
        <f>NETWORKDAYS(J17,K17,$W$10:$W$25)-1</f>
        <v>0</v>
      </c>
      <c r="V17" s="99"/>
      <c r="W17" s="20">
        <v>45663</v>
      </c>
    </row>
    <row r="18" spans="1:23" ht="62.45" customHeight="1">
      <c r="A18" s="23">
        <v>15</v>
      </c>
      <c r="B18" s="45" t="s">
        <v>91</v>
      </c>
      <c r="C18" s="35" t="s">
        <v>61</v>
      </c>
      <c r="D18" s="47" t="s">
        <v>95</v>
      </c>
      <c r="E18" s="122" t="s">
        <v>96</v>
      </c>
      <c r="F18" s="12" t="s">
        <v>48</v>
      </c>
      <c r="G18" s="47" t="s">
        <v>53</v>
      </c>
      <c r="H18" s="11" t="s">
        <v>34</v>
      </c>
      <c r="I18" s="13">
        <v>45853</v>
      </c>
      <c r="J18" s="13">
        <v>45863</v>
      </c>
      <c r="K18" s="13">
        <v>45867</v>
      </c>
      <c r="L18" s="12" t="s">
        <v>35</v>
      </c>
      <c r="M18" s="12" t="s">
        <v>35</v>
      </c>
      <c r="N18" s="37" t="s">
        <v>36</v>
      </c>
      <c r="O18" s="37" t="s">
        <v>58</v>
      </c>
      <c r="P18" s="37" t="s">
        <v>97</v>
      </c>
      <c r="Q18" s="36" t="s">
        <v>35</v>
      </c>
      <c r="R18" s="65">
        <f t="shared" ref="R17:R18" si="4">NETWORKDAYS(I18,J18,$W$10:$W$25)-1</f>
        <v>8</v>
      </c>
      <c r="S18" s="63" t="str">
        <f t="shared" si="2"/>
        <v>Cumple</v>
      </c>
      <c r="T18" s="66">
        <f t="shared" si="3"/>
        <v>15</v>
      </c>
      <c r="U18" s="67">
        <f>NETWORKDAYS(J18,K18,$W$10:$W$25)-1</f>
        <v>2</v>
      </c>
      <c r="V18" s="99"/>
      <c r="W18" s="20">
        <v>45664</v>
      </c>
    </row>
    <row r="19" spans="1:23" ht="62.45" customHeight="1">
      <c r="A19" s="23">
        <v>16</v>
      </c>
      <c r="B19" s="45" t="s">
        <v>98</v>
      </c>
      <c r="C19" s="35" t="s">
        <v>61</v>
      </c>
      <c r="D19" s="47" t="s">
        <v>99</v>
      </c>
      <c r="E19" s="122" t="s">
        <v>100</v>
      </c>
      <c r="F19" s="12" t="s">
        <v>48</v>
      </c>
      <c r="G19" s="47" t="s">
        <v>45</v>
      </c>
      <c r="H19" s="11" t="s">
        <v>34</v>
      </c>
      <c r="I19" s="13">
        <v>45832</v>
      </c>
      <c r="J19" s="13">
        <v>45846</v>
      </c>
      <c r="K19" s="13">
        <v>45847</v>
      </c>
      <c r="L19" s="13">
        <v>45848</v>
      </c>
      <c r="M19" s="12">
        <v>32579</v>
      </c>
      <c r="N19" s="37" t="s">
        <v>36</v>
      </c>
      <c r="O19" s="12" t="s">
        <v>54</v>
      </c>
      <c r="P19" s="37" t="s">
        <v>101</v>
      </c>
      <c r="Q19" s="36">
        <v>413624</v>
      </c>
      <c r="R19" s="77">
        <f>NETWORKDAYS(J19,K19,$W$10:$W$25)-1</f>
        <v>1</v>
      </c>
      <c r="S19" s="80" t="str">
        <f>IF(R19&lt;=T19,"Cumple","No Cumple")</f>
        <v>Cumple</v>
      </c>
      <c r="T19" s="88">
        <f t="shared" si="3"/>
        <v>15</v>
      </c>
      <c r="U19" s="86">
        <f>NETWORKDAYS(J19,K19,$W$10:$W$25)-1</f>
        <v>1</v>
      </c>
      <c r="V19" s="99"/>
      <c r="W19" s="20">
        <v>45678</v>
      </c>
    </row>
    <row r="20" spans="1:23" ht="62.45" customHeight="1">
      <c r="A20" s="23">
        <v>17</v>
      </c>
      <c r="B20" s="45" t="s">
        <v>98</v>
      </c>
      <c r="C20" s="35" t="s">
        <v>61</v>
      </c>
      <c r="D20" s="47" t="s">
        <v>99</v>
      </c>
      <c r="E20" s="122" t="s">
        <v>100</v>
      </c>
      <c r="F20" s="12" t="s">
        <v>48</v>
      </c>
      <c r="G20" s="47" t="s">
        <v>45</v>
      </c>
      <c r="H20" s="11" t="s">
        <v>34</v>
      </c>
      <c r="I20" s="13">
        <v>45832</v>
      </c>
      <c r="J20" s="13">
        <v>45846</v>
      </c>
      <c r="K20" s="13">
        <v>45847</v>
      </c>
      <c r="L20" s="13">
        <v>45848</v>
      </c>
      <c r="M20" s="12">
        <v>32580</v>
      </c>
      <c r="N20" s="37" t="s">
        <v>36</v>
      </c>
      <c r="O20" s="12" t="s">
        <v>46</v>
      </c>
      <c r="P20" s="37" t="s">
        <v>102</v>
      </c>
      <c r="Q20" s="36">
        <v>396480</v>
      </c>
      <c r="R20" s="78"/>
      <c r="S20" s="81"/>
      <c r="T20" s="101"/>
      <c r="U20" s="87"/>
      <c r="V20" s="99"/>
      <c r="W20" s="21">
        <v>45715</v>
      </c>
    </row>
    <row r="21" spans="1:23" ht="62.45" customHeight="1">
      <c r="A21" s="23">
        <v>18</v>
      </c>
      <c r="B21" s="45" t="s">
        <v>98</v>
      </c>
      <c r="C21" s="35" t="s">
        <v>61</v>
      </c>
      <c r="D21" s="47" t="s">
        <v>99</v>
      </c>
      <c r="E21" s="122" t="s">
        <v>100</v>
      </c>
      <c r="F21" s="12" t="s">
        <v>48</v>
      </c>
      <c r="G21" s="47" t="s">
        <v>45</v>
      </c>
      <c r="H21" s="11" t="s">
        <v>34</v>
      </c>
      <c r="I21" s="13">
        <v>45832</v>
      </c>
      <c r="J21" s="13">
        <v>45846</v>
      </c>
      <c r="K21" s="13">
        <v>45847</v>
      </c>
      <c r="L21" s="13">
        <v>45848</v>
      </c>
      <c r="M21" s="12">
        <v>32581</v>
      </c>
      <c r="N21" s="37" t="s">
        <v>36</v>
      </c>
      <c r="O21" s="12" t="s">
        <v>46</v>
      </c>
      <c r="P21" s="37" t="s">
        <v>103</v>
      </c>
      <c r="Q21" s="36">
        <v>305892.03000000003</v>
      </c>
      <c r="R21" s="78"/>
      <c r="S21" s="81"/>
      <c r="T21" s="101"/>
      <c r="U21" s="87"/>
      <c r="V21" s="99"/>
      <c r="W21" s="21">
        <v>45763</v>
      </c>
    </row>
    <row r="22" spans="1:23" ht="62.45" customHeight="1">
      <c r="A22" s="23">
        <v>19</v>
      </c>
      <c r="B22" s="45" t="s">
        <v>98</v>
      </c>
      <c r="C22" s="35" t="s">
        <v>61</v>
      </c>
      <c r="D22" s="47" t="s">
        <v>99</v>
      </c>
      <c r="E22" s="122" t="s">
        <v>100</v>
      </c>
      <c r="F22" s="12" t="s">
        <v>48</v>
      </c>
      <c r="G22" s="47" t="s">
        <v>45</v>
      </c>
      <c r="H22" s="11" t="s">
        <v>34</v>
      </c>
      <c r="I22" s="13">
        <v>45832</v>
      </c>
      <c r="J22" s="13">
        <v>45846</v>
      </c>
      <c r="K22" s="13">
        <v>45847</v>
      </c>
      <c r="L22" s="13">
        <v>45848</v>
      </c>
      <c r="M22" s="12">
        <v>32582</v>
      </c>
      <c r="N22" s="37" t="s">
        <v>36</v>
      </c>
      <c r="O22" s="12" t="s">
        <v>37</v>
      </c>
      <c r="P22" s="37" t="s">
        <v>104</v>
      </c>
      <c r="Q22" s="36">
        <v>5539.39</v>
      </c>
      <c r="R22" s="97"/>
      <c r="S22" s="81"/>
      <c r="T22" s="89"/>
      <c r="U22" s="90"/>
      <c r="V22" s="99"/>
      <c r="W22" s="21">
        <v>45764</v>
      </c>
    </row>
    <row r="23" spans="1:23" ht="62.45" customHeight="1">
      <c r="A23" s="23">
        <v>20</v>
      </c>
      <c r="B23" s="45" t="s">
        <v>105</v>
      </c>
      <c r="C23" s="35" t="s">
        <v>61</v>
      </c>
      <c r="D23" s="47" t="s">
        <v>106</v>
      </c>
      <c r="E23" s="122" t="s">
        <v>107</v>
      </c>
      <c r="F23" s="12" t="s">
        <v>52</v>
      </c>
      <c r="G23" s="47" t="s">
        <v>53</v>
      </c>
      <c r="H23" s="11" t="s">
        <v>34</v>
      </c>
      <c r="I23" s="13">
        <v>45846</v>
      </c>
      <c r="J23" s="13">
        <v>45846</v>
      </c>
      <c r="K23" s="13">
        <v>45847</v>
      </c>
      <c r="L23" s="12" t="s">
        <v>35</v>
      </c>
      <c r="M23" s="12" t="s">
        <v>35</v>
      </c>
      <c r="N23" s="52" t="s">
        <v>108</v>
      </c>
      <c r="O23" s="52" t="s">
        <v>79</v>
      </c>
      <c r="P23" s="52" t="s">
        <v>109</v>
      </c>
      <c r="Q23" s="36">
        <v>1611065.8</v>
      </c>
      <c r="R23" s="115">
        <f>NETWORKDAYS(I23,J23,$W$10:$W$25)-1</f>
        <v>0</v>
      </c>
      <c r="S23" s="63" t="e">
        <f>IF(R23&lt;=T23,"Cumple","No Cumple")</f>
        <v>#N/A</v>
      </c>
      <c r="T23" s="116" t="e">
        <f>VLOOKUP(F23,$V$2:$W$6,2,FALSE)</f>
        <v>#N/A</v>
      </c>
      <c r="U23" s="67">
        <f>NETWORKDAYS(J23,K23,$W$10:$W$25)-1</f>
        <v>1</v>
      </c>
      <c r="V23" s="99"/>
      <c r="W23" s="21">
        <v>45765</v>
      </c>
    </row>
    <row r="24" spans="1:23" ht="62.45" customHeight="1">
      <c r="A24" s="23">
        <v>21</v>
      </c>
      <c r="B24" s="45" t="s">
        <v>110</v>
      </c>
      <c r="C24" s="35" t="s">
        <v>61</v>
      </c>
      <c r="D24" s="47" t="s">
        <v>111</v>
      </c>
      <c r="E24" s="122" t="s">
        <v>112</v>
      </c>
      <c r="F24" s="12" t="s">
        <v>52</v>
      </c>
      <c r="G24" s="47" t="s">
        <v>53</v>
      </c>
      <c r="H24" s="11" t="s">
        <v>34</v>
      </c>
      <c r="I24" s="13">
        <v>45846</v>
      </c>
      <c r="J24" s="13">
        <v>45862</v>
      </c>
      <c r="K24" s="54">
        <v>45863</v>
      </c>
      <c r="L24" s="13">
        <v>45867</v>
      </c>
      <c r="M24" s="29">
        <v>32610</v>
      </c>
      <c r="N24" s="37" t="s">
        <v>36</v>
      </c>
      <c r="O24" s="37" t="s">
        <v>58</v>
      </c>
      <c r="P24" s="52" t="s">
        <v>113</v>
      </c>
      <c r="Q24" s="36">
        <v>2800000</v>
      </c>
      <c r="R24" s="77">
        <f>NETWORKDAYS(I24,J24,$W$10:$W$25)-1</f>
        <v>12</v>
      </c>
      <c r="S24" s="81" t="e">
        <f t="shared" si="2"/>
        <v>#N/A</v>
      </c>
      <c r="T24" s="88" t="e">
        <f>VLOOKUP(F24,$V$2:$W$6,2,FALSE)</f>
        <v>#N/A</v>
      </c>
      <c r="U24" s="86">
        <f>NETWORKDAYS(J24,K24,$W$10:$W$25)-1</f>
        <v>1</v>
      </c>
      <c r="V24" s="99"/>
      <c r="W24" s="21">
        <v>45782</v>
      </c>
    </row>
    <row r="25" spans="1:23" ht="62.45" customHeight="1">
      <c r="A25" s="23">
        <v>22</v>
      </c>
      <c r="B25" s="45" t="s">
        <v>110</v>
      </c>
      <c r="C25" s="35" t="s">
        <v>61</v>
      </c>
      <c r="D25" s="47" t="s">
        <v>111</v>
      </c>
      <c r="E25" s="122" t="s">
        <v>112</v>
      </c>
      <c r="F25" s="12" t="s">
        <v>52</v>
      </c>
      <c r="G25" s="47" t="s">
        <v>53</v>
      </c>
      <c r="H25" s="11" t="s">
        <v>34</v>
      </c>
      <c r="I25" s="13">
        <v>45846</v>
      </c>
      <c r="J25" s="13">
        <v>45862</v>
      </c>
      <c r="K25" s="54">
        <v>45863</v>
      </c>
      <c r="L25" s="13">
        <v>45867</v>
      </c>
      <c r="M25" s="29">
        <v>32609</v>
      </c>
      <c r="N25" s="37" t="s">
        <v>36</v>
      </c>
      <c r="O25" s="37" t="s">
        <v>64</v>
      </c>
      <c r="P25" s="52" t="s">
        <v>114</v>
      </c>
      <c r="Q25" s="36">
        <v>5500000</v>
      </c>
      <c r="R25" s="79"/>
      <c r="S25" s="82"/>
      <c r="T25" s="89"/>
      <c r="U25" s="90"/>
      <c r="V25" s="100"/>
      <c r="W25" s="21">
        <v>45827</v>
      </c>
    </row>
    <row r="26" spans="1:23" ht="31.15">
      <c r="A26" s="23">
        <v>23</v>
      </c>
      <c r="B26" s="45" t="s">
        <v>98</v>
      </c>
      <c r="C26" s="35" t="s">
        <v>61</v>
      </c>
      <c r="D26" s="47" t="s">
        <v>115</v>
      </c>
      <c r="E26" s="122" t="s">
        <v>116</v>
      </c>
      <c r="F26" s="12" t="s">
        <v>48</v>
      </c>
      <c r="G26" s="47" t="s">
        <v>45</v>
      </c>
      <c r="H26" s="11" t="s">
        <v>34</v>
      </c>
      <c r="I26" s="13">
        <v>45840</v>
      </c>
      <c r="J26" s="13">
        <v>45847</v>
      </c>
      <c r="K26" s="13">
        <v>45848</v>
      </c>
      <c r="L26" s="55">
        <v>45848</v>
      </c>
      <c r="M26" s="52">
        <v>32584</v>
      </c>
      <c r="N26" s="37" t="s">
        <v>36</v>
      </c>
      <c r="O26" s="12" t="s">
        <v>37</v>
      </c>
      <c r="P26" s="52" t="s">
        <v>117</v>
      </c>
      <c r="Q26" s="62">
        <v>424800</v>
      </c>
      <c r="R26" s="65">
        <f>NETWORKDAYS(I26,J26,$W$10:$W$25)-1</f>
        <v>5</v>
      </c>
      <c r="S26" s="63" t="str">
        <f t="shared" si="2"/>
        <v>Cumple</v>
      </c>
      <c r="T26" s="75">
        <f>VLOOKUP(F26,$V$2:$W$6,2,FALSE)</f>
        <v>15</v>
      </c>
      <c r="U26" s="67">
        <f>NETWORKDAYS(J26,K26,$W$10:$W$25)-1</f>
        <v>1</v>
      </c>
      <c r="V26" s="17"/>
      <c r="W26" s="18"/>
    </row>
    <row r="27" spans="1:23" ht="99.75" customHeight="1">
      <c r="A27" s="23">
        <v>24</v>
      </c>
      <c r="B27" s="49" t="s">
        <v>118</v>
      </c>
      <c r="C27" s="42" t="s">
        <v>119</v>
      </c>
      <c r="D27" s="109" t="s">
        <v>120</v>
      </c>
      <c r="E27" s="123" t="s">
        <v>121</v>
      </c>
      <c r="F27" s="108" t="s">
        <v>44</v>
      </c>
      <c r="G27" s="109" t="s">
        <v>53</v>
      </c>
      <c r="H27" s="110" t="s">
        <v>34</v>
      </c>
      <c r="I27" s="111">
        <v>45842</v>
      </c>
      <c r="J27" s="111">
        <v>45854</v>
      </c>
      <c r="K27" s="111">
        <v>45854</v>
      </c>
      <c r="L27" s="112">
        <v>45855</v>
      </c>
      <c r="M27" s="113">
        <v>32592</v>
      </c>
      <c r="N27" s="113" t="s">
        <v>108</v>
      </c>
      <c r="O27" s="113" t="s">
        <v>79</v>
      </c>
      <c r="P27" s="53" t="s">
        <v>122</v>
      </c>
      <c r="Q27" s="114">
        <v>17360</v>
      </c>
      <c r="R27" s="65">
        <f>NETWORKDAYS(I27,J27,$W$10:$W$25)-1</f>
        <v>8</v>
      </c>
      <c r="S27" s="63" t="str">
        <f t="shared" si="2"/>
        <v>Cumple</v>
      </c>
      <c r="T27" s="75">
        <f t="shared" si="3"/>
        <v>10</v>
      </c>
      <c r="U27" s="67">
        <f>NETWORKDAYS(J27,K27,$W$10:$W$25)-1</f>
        <v>0</v>
      </c>
      <c r="V27" s="17"/>
      <c r="W27" s="18"/>
    </row>
    <row r="28" spans="1:23" ht="62.45" customHeight="1">
      <c r="A28" s="23">
        <v>25</v>
      </c>
      <c r="B28" s="45" t="s">
        <v>98</v>
      </c>
      <c r="C28" s="38" t="s">
        <v>119</v>
      </c>
      <c r="D28" s="45" t="s">
        <v>123</v>
      </c>
      <c r="E28" s="121" t="s">
        <v>124</v>
      </c>
      <c r="F28" s="12" t="s">
        <v>48</v>
      </c>
      <c r="G28" s="45" t="s">
        <v>45</v>
      </c>
      <c r="H28" s="64" t="s">
        <v>34</v>
      </c>
      <c r="I28" s="13">
        <v>45846</v>
      </c>
      <c r="J28" s="13">
        <v>45860</v>
      </c>
      <c r="K28" s="13">
        <v>45861</v>
      </c>
      <c r="L28" s="13">
        <v>45861</v>
      </c>
      <c r="M28" s="52">
        <v>32600</v>
      </c>
      <c r="N28" s="37" t="s">
        <v>36</v>
      </c>
      <c r="O28" s="37" t="s">
        <v>58</v>
      </c>
      <c r="P28" s="37" t="s">
        <v>125</v>
      </c>
      <c r="Q28" s="36">
        <v>144865.29999999999</v>
      </c>
      <c r="R28" s="117">
        <f>NETWORKDAYS(I28,J28,$W$10:$W$25)-1</f>
        <v>10</v>
      </c>
      <c r="S28" s="80" t="str">
        <f>IF(R28&lt;=T28,"Cumple","No Cumple")</f>
        <v>Cumple</v>
      </c>
      <c r="T28" s="83">
        <f>VLOOKUP(F28,$V$2:$W$6,2,FALSE)</f>
        <v>15</v>
      </c>
      <c r="U28" s="86">
        <f>NETWORKDAYS(J28,K28,$W$10:$W$25)-1</f>
        <v>1</v>
      </c>
      <c r="V28" s="17"/>
      <c r="W28" s="18"/>
    </row>
    <row r="29" spans="1:23" ht="86.25" customHeight="1">
      <c r="A29" s="23">
        <v>26</v>
      </c>
      <c r="B29" s="45" t="s">
        <v>98</v>
      </c>
      <c r="C29" s="38" t="s">
        <v>119</v>
      </c>
      <c r="D29" s="45" t="s">
        <v>123</v>
      </c>
      <c r="E29" s="121" t="s">
        <v>124</v>
      </c>
      <c r="F29" s="12" t="s">
        <v>48</v>
      </c>
      <c r="G29" s="45" t="s">
        <v>45</v>
      </c>
      <c r="H29" s="64" t="s">
        <v>34</v>
      </c>
      <c r="I29" s="13">
        <v>45846</v>
      </c>
      <c r="J29" s="13">
        <v>45860</v>
      </c>
      <c r="K29" s="13">
        <v>45861</v>
      </c>
      <c r="L29" s="13">
        <v>45861</v>
      </c>
      <c r="M29" s="52">
        <v>32601</v>
      </c>
      <c r="N29" s="37" t="s">
        <v>36</v>
      </c>
      <c r="O29" s="37" t="s">
        <v>64</v>
      </c>
      <c r="P29" s="37" t="s">
        <v>126</v>
      </c>
      <c r="Q29" s="36">
        <v>255611.6</v>
      </c>
      <c r="R29" s="118"/>
      <c r="S29" s="81"/>
      <c r="T29" s="84"/>
      <c r="U29" s="87"/>
      <c r="V29" s="17"/>
      <c r="W29" s="18"/>
    </row>
    <row r="30" spans="1:23" ht="90.75" customHeight="1">
      <c r="A30" s="23">
        <v>27</v>
      </c>
      <c r="B30" s="45" t="s">
        <v>98</v>
      </c>
      <c r="C30" s="38" t="s">
        <v>119</v>
      </c>
      <c r="D30" s="45" t="s">
        <v>123</v>
      </c>
      <c r="E30" s="121" t="s">
        <v>124</v>
      </c>
      <c r="F30" s="12" t="s">
        <v>48</v>
      </c>
      <c r="G30" s="45" t="s">
        <v>45</v>
      </c>
      <c r="H30" s="64" t="s">
        <v>34</v>
      </c>
      <c r="I30" s="13">
        <v>45846</v>
      </c>
      <c r="J30" s="13">
        <v>45860</v>
      </c>
      <c r="K30" s="13">
        <v>45861</v>
      </c>
      <c r="L30" s="13">
        <v>45861</v>
      </c>
      <c r="M30" s="52">
        <v>32602</v>
      </c>
      <c r="N30" s="37" t="s">
        <v>36</v>
      </c>
      <c r="O30" s="37" t="s">
        <v>127</v>
      </c>
      <c r="P30" s="37" t="s">
        <v>128</v>
      </c>
      <c r="Q30" s="36">
        <v>141724.37</v>
      </c>
      <c r="R30" s="119"/>
      <c r="S30" s="82"/>
      <c r="T30" s="85"/>
      <c r="U30" s="87"/>
      <c r="V30" s="17"/>
      <c r="W30" s="18"/>
    </row>
    <row r="31" spans="1:23" ht="62.45" customHeight="1">
      <c r="A31" s="23">
        <v>28</v>
      </c>
      <c r="B31" s="45" t="s">
        <v>129</v>
      </c>
      <c r="C31" s="35" t="s">
        <v>119</v>
      </c>
      <c r="D31" s="47" t="s">
        <v>130</v>
      </c>
      <c r="E31" s="122" t="s">
        <v>131</v>
      </c>
      <c r="F31" s="69" t="s">
        <v>44</v>
      </c>
      <c r="G31" s="47" t="s">
        <v>53</v>
      </c>
      <c r="H31" s="70" t="s">
        <v>34</v>
      </c>
      <c r="I31" s="55">
        <v>45847</v>
      </c>
      <c r="J31" s="55">
        <v>45848</v>
      </c>
      <c r="K31" s="55">
        <v>45849</v>
      </c>
      <c r="L31" s="55">
        <v>45849</v>
      </c>
      <c r="M31" s="69">
        <v>32586</v>
      </c>
      <c r="N31" s="61" t="s">
        <v>36</v>
      </c>
      <c r="O31" s="69" t="s">
        <v>54</v>
      </c>
      <c r="P31" s="61" t="s">
        <v>132</v>
      </c>
      <c r="Q31" s="71">
        <v>241428</v>
      </c>
      <c r="R31" s="65">
        <f>NETWORKDAYS(I31,J31,$W$10:$W$25)-1</f>
        <v>1</v>
      </c>
      <c r="S31" s="63" t="str">
        <f>IF(R31&lt;=T31,"Cumple","No Cumple")</f>
        <v>Cumple</v>
      </c>
      <c r="T31" s="66">
        <f t="shared" si="3"/>
        <v>10</v>
      </c>
      <c r="U31" s="67">
        <f>NETWORKDAYS(J31,K31,$W$10:$W$25)-1</f>
        <v>1</v>
      </c>
      <c r="V31" s="17"/>
      <c r="W31" s="18"/>
    </row>
    <row r="32" spans="1:23" ht="62.45" customHeight="1">
      <c r="A32" s="23">
        <v>29</v>
      </c>
      <c r="B32" s="45" t="s">
        <v>129</v>
      </c>
      <c r="C32" s="35" t="s">
        <v>119</v>
      </c>
      <c r="D32" s="47" t="s">
        <v>133</v>
      </c>
      <c r="E32" s="122" t="s">
        <v>134</v>
      </c>
      <c r="F32" s="12" t="s">
        <v>48</v>
      </c>
      <c r="G32" s="47" t="s">
        <v>53</v>
      </c>
      <c r="H32" s="11" t="s">
        <v>34</v>
      </c>
      <c r="I32" s="13">
        <v>45853</v>
      </c>
      <c r="J32" s="13">
        <v>45867</v>
      </c>
      <c r="K32" s="13">
        <v>45868</v>
      </c>
      <c r="L32" s="12" t="s">
        <v>35</v>
      </c>
      <c r="M32" s="12" t="s">
        <v>35</v>
      </c>
      <c r="N32" s="37" t="s">
        <v>36</v>
      </c>
      <c r="O32" s="37" t="s">
        <v>58</v>
      </c>
      <c r="P32" s="37" t="s">
        <v>97</v>
      </c>
      <c r="Q32" s="36" t="s">
        <v>35</v>
      </c>
      <c r="R32" s="65">
        <f>NETWORKDAYS(I32,J32,$W$10:$W$25)-1</f>
        <v>10</v>
      </c>
      <c r="S32" s="63" t="str">
        <f t="shared" si="2"/>
        <v>Cumple</v>
      </c>
      <c r="T32" s="66">
        <f t="shared" si="3"/>
        <v>15</v>
      </c>
      <c r="U32" s="67">
        <f>NETWORKDAYS(J32,K32,$W$10:$W$25)-1</f>
        <v>1</v>
      </c>
      <c r="V32" s="17"/>
      <c r="W32" s="18"/>
    </row>
    <row r="33" spans="1:23" ht="114" customHeight="1">
      <c r="A33" s="23">
        <v>30</v>
      </c>
      <c r="B33" s="45" t="s">
        <v>135</v>
      </c>
      <c r="C33" s="35" t="s">
        <v>119</v>
      </c>
      <c r="D33" s="47" t="s">
        <v>136</v>
      </c>
      <c r="E33" s="122" t="s">
        <v>137</v>
      </c>
      <c r="F33" s="12" t="s">
        <v>44</v>
      </c>
      <c r="G33" s="47" t="s">
        <v>53</v>
      </c>
      <c r="H33" s="11" t="s">
        <v>34</v>
      </c>
      <c r="I33" s="13">
        <v>45848</v>
      </c>
      <c r="J33" s="13">
        <v>45852</v>
      </c>
      <c r="K33" s="13">
        <v>45853</v>
      </c>
      <c r="L33" s="13">
        <v>45853</v>
      </c>
      <c r="M33" s="12">
        <v>32590</v>
      </c>
      <c r="N33" s="37" t="s">
        <v>36</v>
      </c>
      <c r="O33" s="37" t="s">
        <v>64</v>
      </c>
      <c r="P33" s="37" t="s">
        <v>138</v>
      </c>
      <c r="Q33" s="36">
        <v>235056</v>
      </c>
      <c r="R33" s="77">
        <f>NETWORKDAYS(I33,J33,$W$10:$W$25)-1</f>
        <v>2</v>
      </c>
      <c r="S33" s="80" t="str">
        <f t="shared" si="2"/>
        <v>Cumple</v>
      </c>
      <c r="T33" s="88">
        <f t="shared" si="3"/>
        <v>10</v>
      </c>
      <c r="U33" s="86">
        <f>NETWORKDAYS(J33,K33,$W$10:$W$25)-1</f>
        <v>1</v>
      </c>
      <c r="V33" s="17"/>
      <c r="W33" s="18"/>
    </row>
    <row r="34" spans="1:23" ht="62.45" customHeight="1">
      <c r="A34" s="23">
        <v>31</v>
      </c>
      <c r="B34" s="45" t="s">
        <v>139</v>
      </c>
      <c r="C34" s="35" t="s">
        <v>119</v>
      </c>
      <c r="D34" s="47" t="s">
        <v>140</v>
      </c>
      <c r="E34" s="122" t="s">
        <v>141</v>
      </c>
      <c r="F34" s="12" t="s">
        <v>44</v>
      </c>
      <c r="G34" s="47" t="s">
        <v>53</v>
      </c>
      <c r="H34" s="11" t="s">
        <v>34</v>
      </c>
      <c r="I34" s="13">
        <v>45855</v>
      </c>
      <c r="J34" s="13">
        <v>45859</v>
      </c>
      <c r="K34" s="13">
        <v>45860</v>
      </c>
      <c r="L34" s="13">
        <v>45860</v>
      </c>
      <c r="M34" s="12">
        <v>32597</v>
      </c>
      <c r="N34" s="37" t="s">
        <v>78</v>
      </c>
      <c r="O34" s="37" t="s">
        <v>79</v>
      </c>
      <c r="P34" s="37" t="s">
        <v>142</v>
      </c>
      <c r="Q34" s="36">
        <v>6900</v>
      </c>
      <c r="R34" s="97"/>
      <c r="S34" s="82"/>
      <c r="T34" s="89"/>
      <c r="U34" s="90"/>
      <c r="V34" s="17"/>
      <c r="W34" s="18"/>
    </row>
    <row r="35" spans="1:23" ht="62.45" customHeight="1">
      <c r="A35" s="23">
        <v>32</v>
      </c>
      <c r="B35" s="45" t="s">
        <v>29</v>
      </c>
      <c r="C35" s="35" t="s">
        <v>119</v>
      </c>
      <c r="D35" s="47" t="s">
        <v>143</v>
      </c>
      <c r="E35" s="122" t="s">
        <v>144</v>
      </c>
      <c r="F35" s="12" t="s">
        <v>44</v>
      </c>
      <c r="G35" s="47" t="s">
        <v>53</v>
      </c>
      <c r="H35" s="11" t="s">
        <v>34</v>
      </c>
      <c r="I35" s="13">
        <v>45854</v>
      </c>
      <c r="J35" s="13">
        <v>45859</v>
      </c>
      <c r="K35" s="13">
        <v>45860</v>
      </c>
      <c r="L35" s="13">
        <v>45860</v>
      </c>
      <c r="M35" s="12">
        <v>32598</v>
      </c>
      <c r="N35" s="37" t="s">
        <v>78</v>
      </c>
      <c r="O35" s="37" t="s">
        <v>79</v>
      </c>
      <c r="P35" s="52" t="s">
        <v>145</v>
      </c>
      <c r="Q35" s="36">
        <v>94491</v>
      </c>
      <c r="R35" s="65">
        <f>NETWORKDAYS(I35,J35,$W$10:$W$25)-1</f>
        <v>3</v>
      </c>
      <c r="S35" s="63" t="str">
        <f t="shared" si="2"/>
        <v>Cumple</v>
      </c>
      <c r="T35" s="66">
        <f t="shared" si="3"/>
        <v>10</v>
      </c>
      <c r="U35" s="67">
        <f>NETWORKDAYS(J35,K35,$W$10:$W$25)-1</f>
        <v>1</v>
      </c>
      <c r="V35" s="17"/>
      <c r="W35" s="18"/>
    </row>
    <row r="36" spans="1:23" ht="81" customHeight="1">
      <c r="A36" s="23">
        <v>33</v>
      </c>
      <c r="B36" s="45" t="s">
        <v>98</v>
      </c>
      <c r="C36" s="35" t="s">
        <v>119</v>
      </c>
      <c r="D36" s="47" t="s">
        <v>146</v>
      </c>
      <c r="E36" s="122" t="s">
        <v>147</v>
      </c>
      <c r="F36" s="12" t="s">
        <v>48</v>
      </c>
      <c r="G36" s="47" t="s">
        <v>53</v>
      </c>
      <c r="H36" s="11" t="s">
        <v>34</v>
      </c>
      <c r="I36" s="13">
        <v>45854</v>
      </c>
      <c r="J36" s="13">
        <v>45861</v>
      </c>
      <c r="K36" s="13">
        <v>45862</v>
      </c>
      <c r="L36" s="13">
        <v>45863</v>
      </c>
      <c r="M36" s="12">
        <v>32606</v>
      </c>
      <c r="N36" s="37" t="s">
        <v>36</v>
      </c>
      <c r="O36" s="37" t="s">
        <v>68</v>
      </c>
      <c r="P36" s="37" t="s">
        <v>148</v>
      </c>
      <c r="Q36" s="36">
        <v>1785000</v>
      </c>
      <c r="R36" s="65">
        <f>NETWORKDAYS(I36,J36,$W$10:$W$25)-1</f>
        <v>5</v>
      </c>
      <c r="S36" s="63" t="str">
        <f>IF(R36&lt;=T36,"Cumple","No Cumple")</f>
        <v>Cumple</v>
      </c>
      <c r="T36" s="66">
        <f>VLOOKUP(F36,$V$2:$W$6,2,FALSE)</f>
        <v>15</v>
      </c>
      <c r="U36" s="67">
        <f t="shared" ref="U36:U41" si="5">NETWORKDAYS(J36,K36,$W$10:$W$25)-1</f>
        <v>1</v>
      </c>
      <c r="V36" s="17"/>
      <c r="W36" s="18"/>
    </row>
    <row r="37" spans="1:23" ht="62.45" customHeight="1">
      <c r="A37" s="23">
        <v>34</v>
      </c>
      <c r="B37" s="45" t="s">
        <v>29</v>
      </c>
      <c r="C37" s="35" t="s">
        <v>119</v>
      </c>
      <c r="D37" s="47" t="s">
        <v>149</v>
      </c>
      <c r="E37" s="122" t="s">
        <v>150</v>
      </c>
      <c r="F37" s="12" t="s">
        <v>44</v>
      </c>
      <c r="G37" s="47" t="s">
        <v>45</v>
      </c>
      <c r="H37" s="11" t="s">
        <v>34</v>
      </c>
      <c r="I37" s="13">
        <v>45853</v>
      </c>
      <c r="J37" s="13">
        <v>45854</v>
      </c>
      <c r="K37" s="13">
        <v>45855</v>
      </c>
      <c r="L37" s="13">
        <v>45855</v>
      </c>
      <c r="M37" s="12">
        <v>32593</v>
      </c>
      <c r="N37" s="37" t="s">
        <v>36</v>
      </c>
      <c r="O37" s="36" t="s">
        <v>64</v>
      </c>
      <c r="P37" s="37" t="s">
        <v>151</v>
      </c>
      <c r="Q37" s="36">
        <v>230690</v>
      </c>
      <c r="R37" s="65">
        <f t="shared" ref="R37:R39" si="6">NETWORKDAYS(I37,J37,$W$10:$W$25)-1</f>
        <v>1</v>
      </c>
      <c r="S37" s="63" t="str">
        <f>IF(R37&lt;=T37,"Cumple","No Cumple")</f>
        <v>Cumple</v>
      </c>
      <c r="T37" s="66">
        <f>VLOOKUP(F37,$V$2:$W$6,2,FALSE)</f>
        <v>10</v>
      </c>
      <c r="U37" s="67">
        <f t="shared" si="5"/>
        <v>1</v>
      </c>
      <c r="V37" s="17"/>
      <c r="W37" s="18"/>
    </row>
    <row r="38" spans="1:23" ht="90.75" customHeight="1">
      <c r="A38" s="23">
        <v>35</v>
      </c>
      <c r="B38" s="45" t="s">
        <v>29</v>
      </c>
      <c r="C38" s="35" t="s">
        <v>119</v>
      </c>
      <c r="D38" s="47" t="s">
        <v>152</v>
      </c>
      <c r="E38" s="122" t="s">
        <v>153</v>
      </c>
      <c r="F38" s="12" t="s">
        <v>154</v>
      </c>
      <c r="G38" s="47" t="s">
        <v>53</v>
      </c>
      <c r="H38" s="11" t="s">
        <v>34</v>
      </c>
      <c r="I38" s="13">
        <v>45853</v>
      </c>
      <c r="J38" s="13">
        <v>45854</v>
      </c>
      <c r="K38" s="13">
        <v>45854</v>
      </c>
      <c r="L38" s="13">
        <v>45855</v>
      </c>
      <c r="M38" s="12">
        <v>32591</v>
      </c>
      <c r="N38" s="37" t="s">
        <v>155</v>
      </c>
      <c r="O38" s="53" t="s">
        <v>58</v>
      </c>
      <c r="P38" s="37" t="s">
        <v>156</v>
      </c>
      <c r="Q38" s="62">
        <v>209069</v>
      </c>
      <c r="R38" s="65">
        <f>NETWORKDAYS(I38,J38,$W$10:$W$25)-1</f>
        <v>1</v>
      </c>
      <c r="S38" s="63" t="e">
        <f>IF(R38&lt;=T38,"Cumple","No Cumple")</f>
        <v>#N/A</v>
      </c>
      <c r="T38" s="66" t="e">
        <f>VLOOKUP(F38,$V$2:$W$6,2,FALSE)</f>
        <v>#N/A</v>
      </c>
      <c r="U38" s="67">
        <f>NETWORKDAYS(J38,K38,$W$10:$W$25)-1</f>
        <v>0</v>
      </c>
      <c r="V38" s="17"/>
      <c r="W38" s="18"/>
    </row>
    <row r="39" spans="1:23" ht="46.9">
      <c r="A39" s="23">
        <v>36</v>
      </c>
      <c r="B39" s="45" t="s">
        <v>49</v>
      </c>
      <c r="C39" s="35" t="s">
        <v>119</v>
      </c>
      <c r="D39" s="47" t="s">
        <v>157</v>
      </c>
      <c r="E39" s="122" t="s">
        <v>158</v>
      </c>
      <c r="F39" s="12" t="s">
        <v>48</v>
      </c>
      <c r="G39" s="47" t="s">
        <v>45</v>
      </c>
      <c r="H39" s="11" t="s">
        <v>34</v>
      </c>
      <c r="I39" s="13">
        <v>45853</v>
      </c>
      <c r="J39" s="13">
        <v>45866</v>
      </c>
      <c r="K39" s="13">
        <v>45866</v>
      </c>
      <c r="L39" s="13">
        <v>45866</v>
      </c>
      <c r="M39" s="12">
        <v>32608</v>
      </c>
      <c r="N39" s="60" t="s">
        <v>36</v>
      </c>
      <c r="O39" s="37" t="s">
        <v>127</v>
      </c>
      <c r="P39" s="57" t="s">
        <v>117</v>
      </c>
      <c r="Q39" s="62">
        <v>478136</v>
      </c>
      <c r="R39" s="65">
        <f t="shared" si="6"/>
        <v>9</v>
      </c>
      <c r="S39" s="63" t="str">
        <f t="shared" si="2"/>
        <v>Cumple</v>
      </c>
      <c r="T39" s="66">
        <f t="shared" si="3"/>
        <v>15</v>
      </c>
      <c r="U39" s="67">
        <f t="shared" si="5"/>
        <v>0</v>
      </c>
      <c r="V39" s="17"/>
      <c r="W39" s="18"/>
    </row>
    <row r="40" spans="1:23" ht="76.5" customHeight="1">
      <c r="A40" s="23">
        <v>37</v>
      </c>
      <c r="B40" s="46" t="s">
        <v>98</v>
      </c>
      <c r="C40" s="35" t="s">
        <v>119</v>
      </c>
      <c r="D40" s="46" t="s">
        <v>159</v>
      </c>
      <c r="E40" s="124" t="s">
        <v>160</v>
      </c>
      <c r="F40" s="12" t="s">
        <v>44</v>
      </c>
      <c r="G40" s="46" t="s">
        <v>53</v>
      </c>
      <c r="H40" s="11" t="s">
        <v>34</v>
      </c>
      <c r="I40" s="13">
        <v>45855</v>
      </c>
      <c r="J40" s="13">
        <v>45860</v>
      </c>
      <c r="K40" s="13">
        <v>45861</v>
      </c>
      <c r="L40" s="13">
        <v>45861</v>
      </c>
      <c r="M40" s="53" t="s">
        <v>161</v>
      </c>
      <c r="N40" s="53" t="s">
        <v>78</v>
      </c>
      <c r="O40" s="61" t="s">
        <v>79</v>
      </c>
      <c r="P40" s="56" t="s">
        <v>162</v>
      </c>
      <c r="Q40" s="62">
        <v>3186</v>
      </c>
      <c r="R40" s="65">
        <f>NETWORKDAYS(I40,J40,$W$10:$W$25)-1</f>
        <v>3</v>
      </c>
      <c r="S40" s="63" t="str">
        <f>IF(R40&lt;=T40,"Cumple","No Cumple")</f>
        <v>Cumple</v>
      </c>
      <c r="T40" s="66">
        <f t="shared" si="3"/>
        <v>10</v>
      </c>
      <c r="U40" s="67">
        <f>NETWORKDAYS(J40,K40,$W$10:$W$25)-1</f>
        <v>1</v>
      </c>
      <c r="V40" s="17"/>
      <c r="W40" s="18"/>
    </row>
    <row r="41" spans="1:23" ht="54" customHeight="1">
      <c r="A41" s="23">
        <v>38</v>
      </c>
      <c r="B41" s="45" t="s">
        <v>98</v>
      </c>
      <c r="C41" s="38" t="s">
        <v>119</v>
      </c>
      <c r="D41" s="44" t="s">
        <v>163</v>
      </c>
      <c r="E41" s="121" t="s">
        <v>164</v>
      </c>
      <c r="F41" s="48" t="s">
        <v>48</v>
      </c>
      <c r="G41" s="45" t="s">
        <v>53</v>
      </c>
      <c r="H41" s="35" t="s">
        <v>34</v>
      </c>
      <c r="I41" s="13">
        <v>45862</v>
      </c>
      <c r="J41" s="13">
        <v>45869</v>
      </c>
      <c r="K41" s="13">
        <v>45869</v>
      </c>
      <c r="L41" s="12" t="s">
        <v>35</v>
      </c>
      <c r="M41" s="28" t="s">
        <v>35</v>
      </c>
      <c r="N41" s="37" t="s">
        <v>78</v>
      </c>
      <c r="O41" s="57" t="s">
        <v>79</v>
      </c>
      <c r="P41" s="58" t="s">
        <v>165</v>
      </c>
      <c r="Q41" s="62" t="s">
        <v>35</v>
      </c>
      <c r="R41" s="65">
        <f>NETWORKDAYS(I41,J41,$W$10:$W$25)-1</f>
        <v>5</v>
      </c>
      <c r="S41" s="63" t="str">
        <f t="shared" si="2"/>
        <v>Cumple</v>
      </c>
      <c r="T41" s="66">
        <f t="shared" si="3"/>
        <v>15</v>
      </c>
      <c r="U41" s="67">
        <f t="shared" si="5"/>
        <v>0</v>
      </c>
      <c r="V41" s="17"/>
      <c r="W41" s="18"/>
    </row>
    <row r="42" spans="1:23" ht="23.45">
      <c r="A42" s="125" t="s">
        <v>166</v>
      </c>
      <c r="E42" s="92" t="s">
        <v>167</v>
      </c>
      <c r="F42" s="92"/>
      <c r="G42" s="92"/>
      <c r="R42" s="2"/>
      <c r="S42" s="2"/>
      <c r="T42" s="2"/>
      <c r="V42" s="17"/>
      <c r="W42" s="18"/>
    </row>
    <row r="43" spans="1:23" ht="18.75" customHeight="1">
      <c r="E43" s="93" t="s">
        <v>168</v>
      </c>
      <c r="F43" s="93"/>
      <c r="G43" s="93"/>
      <c r="R43" s="2"/>
      <c r="V43" s="17"/>
      <c r="W43" s="18"/>
    </row>
    <row r="44" spans="1:23" ht="15" customHeight="1">
      <c r="R44" s="2"/>
    </row>
    <row r="45" spans="1:23" ht="15" customHeight="1">
      <c r="R45"/>
    </row>
    <row r="46" spans="1:23" ht="15" customHeight="1">
      <c r="R46"/>
    </row>
    <row r="47" spans="1:23" ht="15" customHeight="1">
      <c r="R47"/>
    </row>
    <row r="48" spans="1:23" ht="15" customHeight="1"/>
  </sheetData>
  <autoFilter ref="B3:Q43" xr:uid="{00000000-0001-0000-0000-000000000000}"/>
  <mergeCells count="29">
    <mergeCell ref="V1:W1"/>
    <mergeCell ref="E42:G42"/>
    <mergeCell ref="E43:G43"/>
    <mergeCell ref="A2:Q2"/>
    <mergeCell ref="R33:R34"/>
    <mergeCell ref="V10:V25"/>
    <mergeCell ref="U33:U34"/>
    <mergeCell ref="R19:R22"/>
    <mergeCell ref="S19:S22"/>
    <mergeCell ref="S33:S34"/>
    <mergeCell ref="T33:T34"/>
    <mergeCell ref="T19:T22"/>
    <mergeCell ref="U19:U22"/>
    <mergeCell ref="R9:R10"/>
    <mergeCell ref="R13:R14"/>
    <mergeCell ref="R24:R25"/>
    <mergeCell ref="S9:S10"/>
    <mergeCell ref="T9:T10"/>
    <mergeCell ref="U9:U10"/>
    <mergeCell ref="S13:S14"/>
    <mergeCell ref="T13:T14"/>
    <mergeCell ref="U13:U14"/>
    <mergeCell ref="R28:R30"/>
    <mergeCell ref="S28:S30"/>
    <mergeCell ref="T28:T30"/>
    <mergeCell ref="U28:U30"/>
    <mergeCell ref="S24:S25"/>
    <mergeCell ref="T24:T25"/>
    <mergeCell ref="U24:U25"/>
  </mergeCells>
  <phoneticPr fontId="1" type="noConversion"/>
  <conditionalFormatting sqref="U15:U19 U23:U24 U4:U9 U11:U13">
    <cfRule type="cellIs" dxfId="3" priority="14" operator="greaterThan">
      <formula>5</formula>
    </cfRule>
  </conditionalFormatting>
  <conditionalFormatting sqref="U26:U28">
    <cfRule type="cellIs" dxfId="2" priority="1" operator="greaterThan">
      <formula>5</formula>
    </cfRule>
  </conditionalFormatting>
  <conditionalFormatting sqref="U31:U33">
    <cfRule type="cellIs" dxfId="1" priority="5" operator="greaterThan">
      <formula>5</formula>
    </cfRule>
  </conditionalFormatting>
  <conditionalFormatting sqref="U35:U41">
    <cfRule type="cellIs" dxfId="0" priority="3" operator="greaterThan">
      <formula>5</formula>
    </cfRule>
  </conditionalFormatting>
  <pageMargins left="0.23622047244094491" right="0.23622047244094491" top="0.43307086614173229" bottom="0.39370078740157483" header="0.31496062992125984" footer="0.31496062992125984"/>
  <pageSetup paperSize="5" scale="28" fitToHeight="0" orientation="landscape" r:id="rId1"/>
  <headerFooter>
    <oddHeader>&amp;R&amp;P de &amp;N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4EA4-4927-4D3C-8093-E050C560FAEA}">
  <sheetPr>
    <pageSetUpPr fitToPage="1"/>
  </sheetPr>
  <dimension ref="A1:Q37"/>
  <sheetViews>
    <sheetView showGridLines="0" tabSelected="1" view="pageBreakPreview" zoomScale="90" zoomScaleNormal="85" zoomScaleSheetLayoutView="90" workbookViewId="0">
      <selection activeCell="G40" sqref="G40"/>
    </sheetView>
  </sheetViews>
  <sheetFormatPr defaultColWidth="9.140625" defaultRowHeight="14.45"/>
  <cols>
    <col min="2" max="2" width="32.140625" customWidth="1"/>
    <col min="3" max="3" width="12.85546875" customWidth="1"/>
    <col min="4" max="4" width="53.140625" customWidth="1"/>
    <col min="5" max="5" width="21.42578125" customWidth="1"/>
    <col min="6" max="6" width="27.42578125" customWidth="1"/>
    <col min="7" max="7" width="26.5703125" bestFit="1" customWidth="1"/>
    <col min="8" max="10" width="29.42578125" customWidth="1"/>
    <col min="11" max="11" width="31.7109375" customWidth="1"/>
    <col min="12" max="12" width="26.42578125" bestFit="1" customWidth="1"/>
    <col min="13" max="13" width="14.140625" customWidth="1"/>
    <col min="14" max="14" width="27.7109375" customWidth="1"/>
    <col min="15" max="15" width="27.5703125" customWidth="1"/>
    <col min="16" max="17" width="22.5703125" customWidth="1"/>
  </cols>
  <sheetData>
    <row r="1" spans="1:17" ht="156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6.75" customHeight="1" thickBot="1">
      <c r="A2" s="103" t="s">
        <v>169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7" ht="43.15">
      <c r="A3" s="6" t="s">
        <v>7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19</v>
      </c>
      <c r="N3" s="9" t="s">
        <v>20</v>
      </c>
      <c r="O3" s="9" t="s">
        <v>21</v>
      </c>
      <c r="P3" s="8" t="s">
        <v>22</v>
      </c>
      <c r="Q3" s="10" t="s">
        <v>23</v>
      </c>
    </row>
    <row r="4" spans="1:17" ht="72">
      <c r="A4" s="23">
        <v>1</v>
      </c>
      <c r="B4" s="45" t="s">
        <v>29</v>
      </c>
      <c r="C4" s="64" t="s">
        <v>30</v>
      </c>
      <c r="D4" s="45" t="s">
        <v>31</v>
      </c>
      <c r="E4" s="121" t="s">
        <v>32</v>
      </c>
      <c r="F4" s="12" t="s">
        <v>28</v>
      </c>
      <c r="G4" s="45" t="s">
        <v>33</v>
      </c>
      <c r="H4" s="64" t="s">
        <v>34</v>
      </c>
      <c r="I4" s="13">
        <v>45804</v>
      </c>
      <c r="J4" s="13">
        <v>45862</v>
      </c>
      <c r="K4" s="13">
        <v>45863</v>
      </c>
      <c r="L4" s="12" t="s">
        <v>35</v>
      </c>
      <c r="M4" s="12" t="s">
        <v>35</v>
      </c>
      <c r="N4" s="12" t="s">
        <v>36</v>
      </c>
      <c r="O4" s="34" t="s">
        <v>37</v>
      </c>
      <c r="P4" s="12" t="s">
        <v>38</v>
      </c>
      <c r="Q4" s="12" t="s">
        <v>35</v>
      </c>
    </row>
    <row r="5" spans="1:17" ht="46.9">
      <c r="A5" s="23">
        <v>2</v>
      </c>
      <c r="B5" s="47" t="s">
        <v>40</v>
      </c>
      <c r="C5" s="68" t="s">
        <v>41</v>
      </c>
      <c r="D5" s="47" t="s">
        <v>42</v>
      </c>
      <c r="E5" s="122" t="s">
        <v>43</v>
      </c>
      <c r="F5" s="69" t="s">
        <v>170</v>
      </c>
      <c r="G5" s="47" t="s">
        <v>45</v>
      </c>
      <c r="H5" s="70" t="s">
        <v>34</v>
      </c>
      <c r="I5" s="55">
        <v>45846</v>
      </c>
      <c r="J5" s="55">
        <v>45849</v>
      </c>
      <c r="K5" s="55">
        <v>45849</v>
      </c>
      <c r="L5" s="55">
        <v>45849</v>
      </c>
      <c r="M5" s="69">
        <v>32588</v>
      </c>
      <c r="N5" s="61" t="s">
        <v>36</v>
      </c>
      <c r="O5" s="69" t="s">
        <v>46</v>
      </c>
      <c r="P5" s="69" t="s">
        <v>47</v>
      </c>
      <c r="Q5" s="71">
        <v>214380</v>
      </c>
    </row>
    <row r="6" spans="1:17" ht="46.9">
      <c r="A6" s="23">
        <v>3</v>
      </c>
      <c r="B6" s="45" t="s">
        <v>49</v>
      </c>
      <c r="C6" s="35" t="s">
        <v>41</v>
      </c>
      <c r="D6" s="47" t="s">
        <v>50</v>
      </c>
      <c r="E6" s="122" t="s">
        <v>51</v>
      </c>
      <c r="F6" s="12" t="s">
        <v>52</v>
      </c>
      <c r="G6" s="47" t="s">
        <v>53</v>
      </c>
      <c r="H6" s="11" t="s">
        <v>34</v>
      </c>
      <c r="I6" s="13">
        <v>45804</v>
      </c>
      <c r="J6" s="37">
        <v>45841</v>
      </c>
      <c r="K6" s="13">
        <v>45847</v>
      </c>
      <c r="L6" s="12" t="s">
        <v>35</v>
      </c>
      <c r="M6" s="12" t="s">
        <v>35</v>
      </c>
      <c r="N6" s="37" t="s">
        <v>36</v>
      </c>
      <c r="O6" s="12" t="s">
        <v>54</v>
      </c>
      <c r="P6" s="12" t="s">
        <v>55</v>
      </c>
      <c r="Q6" s="36">
        <v>1859481.56</v>
      </c>
    </row>
    <row r="7" spans="1:17" ht="31.15">
      <c r="A7" s="23">
        <v>4</v>
      </c>
      <c r="B7" s="45" t="s">
        <v>29</v>
      </c>
      <c r="C7" s="35" t="s">
        <v>41</v>
      </c>
      <c r="D7" s="47" t="s">
        <v>56</v>
      </c>
      <c r="E7" s="122" t="s">
        <v>57</v>
      </c>
      <c r="F7" s="12" t="s">
        <v>48</v>
      </c>
      <c r="G7" s="47" t="s">
        <v>45</v>
      </c>
      <c r="H7" s="11" t="s">
        <v>34</v>
      </c>
      <c r="I7" s="16">
        <v>45841</v>
      </c>
      <c r="J7" s="37">
        <v>45854</v>
      </c>
      <c r="K7" s="13">
        <v>45855</v>
      </c>
      <c r="L7" s="13">
        <v>45860</v>
      </c>
      <c r="M7" s="12">
        <v>32596</v>
      </c>
      <c r="N7" s="37" t="s">
        <v>36</v>
      </c>
      <c r="O7" s="12" t="s">
        <v>58</v>
      </c>
      <c r="P7" s="37" t="s">
        <v>59</v>
      </c>
      <c r="Q7" s="36">
        <v>946492</v>
      </c>
    </row>
    <row r="8" spans="1:17" ht="46.9">
      <c r="A8" s="23">
        <v>5</v>
      </c>
      <c r="B8" s="45" t="s">
        <v>60</v>
      </c>
      <c r="C8" s="35" t="s">
        <v>61</v>
      </c>
      <c r="D8" s="47" t="s">
        <v>62</v>
      </c>
      <c r="E8" s="122" t="s">
        <v>63</v>
      </c>
      <c r="F8" s="12" t="s">
        <v>48</v>
      </c>
      <c r="G8" s="47" t="s">
        <v>53</v>
      </c>
      <c r="H8" s="11" t="s">
        <v>34</v>
      </c>
      <c r="I8" s="13">
        <v>45841</v>
      </c>
      <c r="J8" s="13">
        <v>45855</v>
      </c>
      <c r="K8" s="13">
        <v>45856</v>
      </c>
      <c r="L8" s="13">
        <v>45859</v>
      </c>
      <c r="M8" s="12">
        <v>32594</v>
      </c>
      <c r="N8" s="37" t="s">
        <v>36</v>
      </c>
      <c r="O8" s="37" t="s">
        <v>64</v>
      </c>
      <c r="P8" s="37" t="s">
        <v>65</v>
      </c>
      <c r="Q8" s="36">
        <v>289300</v>
      </c>
    </row>
    <row r="9" spans="1:17" ht="57.6">
      <c r="A9" s="23">
        <v>6</v>
      </c>
      <c r="B9" s="45" t="s">
        <v>29</v>
      </c>
      <c r="C9" s="35" t="s">
        <v>61</v>
      </c>
      <c r="D9" s="47" t="s">
        <v>66</v>
      </c>
      <c r="E9" s="122" t="s">
        <v>67</v>
      </c>
      <c r="F9" s="12" t="s">
        <v>28</v>
      </c>
      <c r="G9" s="47" t="s">
        <v>45</v>
      </c>
      <c r="H9" s="11" t="s">
        <v>34</v>
      </c>
      <c r="I9" s="13">
        <v>45824</v>
      </c>
      <c r="J9" s="13">
        <v>45862</v>
      </c>
      <c r="K9" s="13">
        <v>45894</v>
      </c>
      <c r="L9" s="12" t="s">
        <v>35</v>
      </c>
      <c r="M9" s="12" t="s">
        <v>35</v>
      </c>
      <c r="N9" s="37" t="s">
        <v>36</v>
      </c>
      <c r="O9" s="12" t="s">
        <v>68</v>
      </c>
      <c r="P9" s="37" t="s">
        <v>69</v>
      </c>
      <c r="Q9" s="12" t="s">
        <v>35</v>
      </c>
    </row>
    <row r="10" spans="1:17" ht="46.9">
      <c r="A10" s="23">
        <v>7</v>
      </c>
      <c r="B10" s="45" t="s">
        <v>29</v>
      </c>
      <c r="C10" s="35" t="s">
        <v>61</v>
      </c>
      <c r="D10" s="47" t="s">
        <v>66</v>
      </c>
      <c r="E10" s="122" t="s">
        <v>67</v>
      </c>
      <c r="F10" s="12" t="s">
        <v>28</v>
      </c>
      <c r="G10" s="47" t="s">
        <v>45</v>
      </c>
      <c r="H10" s="11" t="s">
        <v>34</v>
      </c>
      <c r="I10" s="13">
        <v>45824</v>
      </c>
      <c r="J10" s="13">
        <v>45862</v>
      </c>
      <c r="K10" s="13">
        <v>45863</v>
      </c>
      <c r="L10" s="12" t="s">
        <v>35</v>
      </c>
      <c r="M10" s="12" t="s">
        <v>35</v>
      </c>
      <c r="N10" s="37" t="s">
        <v>36</v>
      </c>
      <c r="O10" s="12" t="s">
        <v>64</v>
      </c>
      <c r="P10" s="37" t="s">
        <v>70</v>
      </c>
      <c r="Q10" s="12" t="s">
        <v>35</v>
      </c>
    </row>
    <row r="11" spans="1:17" ht="31.15">
      <c r="A11" s="23">
        <v>8</v>
      </c>
      <c r="B11" s="45" t="s">
        <v>72</v>
      </c>
      <c r="C11" s="35" t="s">
        <v>61</v>
      </c>
      <c r="D11" s="47" t="s">
        <v>73</v>
      </c>
      <c r="E11" s="122" t="s">
        <v>74</v>
      </c>
      <c r="F11" s="12" t="s">
        <v>48</v>
      </c>
      <c r="G11" s="47" t="s">
        <v>53</v>
      </c>
      <c r="H11" s="11" t="s">
        <v>34</v>
      </c>
      <c r="I11" s="13">
        <v>45826</v>
      </c>
      <c r="J11" s="13">
        <v>45839</v>
      </c>
      <c r="K11" s="13">
        <v>45841</v>
      </c>
      <c r="L11" s="13">
        <v>45848</v>
      </c>
      <c r="M11" s="12">
        <v>32583</v>
      </c>
      <c r="N11" s="37" t="s">
        <v>36</v>
      </c>
      <c r="O11" s="12" t="s">
        <v>54</v>
      </c>
      <c r="P11" s="37" t="s">
        <v>75</v>
      </c>
      <c r="Q11" s="36">
        <v>885000</v>
      </c>
    </row>
    <row r="12" spans="1:17" ht="62.45">
      <c r="A12" s="23">
        <v>9</v>
      </c>
      <c r="B12" s="45" t="s">
        <v>29</v>
      </c>
      <c r="C12" s="35" t="s">
        <v>61</v>
      </c>
      <c r="D12" s="47" t="s">
        <v>81</v>
      </c>
      <c r="E12" s="122" t="s">
        <v>82</v>
      </c>
      <c r="F12" s="12" t="s">
        <v>48</v>
      </c>
      <c r="G12" s="47" t="s">
        <v>45</v>
      </c>
      <c r="H12" s="11" t="s">
        <v>34</v>
      </c>
      <c r="I12" s="13">
        <v>45826</v>
      </c>
      <c r="J12" s="13">
        <v>45842</v>
      </c>
      <c r="K12" s="13">
        <v>45845</v>
      </c>
      <c r="L12" s="13">
        <v>45845</v>
      </c>
      <c r="M12" s="12">
        <v>32575</v>
      </c>
      <c r="N12" s="37" t="s">
        <v>36</v>
      </c>
      <c r="O12" s="12" t="s">
        <v>46</v>
      </c>
      <c r="P12" s="37" t="s">
        <v>83</v>
      </c>
      <c r="Q12" s="36">
        <v>891254</v>
      </c>
    </row>
    <row r="13" spans="1:17" ht="62.45">
      <c r="A13" s="23">
        <v>10</v>
      </c>
      <c r="B13" s="45" t="s">
        <v>29</v>
      </c>
      <c r="C13" s="35" t="s">
        <v>61</v>
      </c>
      <c r="D13" s="47" t="s">
        <v>81</v>
      </c>
      <c r="E13" s="122" t="s">
        <v>82</v>
      </c>
      <c r="F13" s="12" t="s">
        <v>48</v>
      </c>
      <c r="G13" s="47" t="s">
        <v>45</v>
      </c>
      <c r="H13" s="11" t="s">
        <v>34</v>
      </c>
      <c r="I13" s="13">
        <v>45826</v>
      </c>
      <c r="J13" s="13">
        <v>45842</v>
      </c>
      <c r="K13" s="13">
        <v>45845</v>
      </c>
      <c r="L13" s="13">
        <v>45845</v>
      </c>
      <c r="M13" s="12">
        <v>32576</v>
      </c>
      <c r="N13" s="37" t="s">
        <v>36</v>
      </c>
      <c r="O13" s="12" t="s">
        <v>46</v>
      </c>
      <c r="P13" s="37" t="s">
        <v>83</v>
      </c>
      <c r="Q13" s="36">
        <v>62953</v>
      </c>
    </row>
    <row r="14" spans="1:17" ht="62.45">
      <c r="A14" s="23">
        <v>11</v>
      </c>
      <c r="B14" s="49" t="s">
        <v>84</v>
      </c>
      <c r="C14" s="42" t="s">
        <v>61</v>
      </c>
      <c r="D14" s="50" t="s">
        <v>85</v>
      </c>
      <c r="E14" s="126" t="s">
        <v>86</v>
      </c>
      <c r="F14" s="34" t="s">
        <v>170</v>
      </c>
      <c r="G14" s="50" t="s">
        <v>53</v>
      </c>
      <c r="H14" s="43" t="s">
        <v>34</v>
      </c>
      <c r="I14" s="51">
        <v>45841</v>
      </c>
      <c r="J14" s="51">
        <v>45846</v>
      </c>
      <c r="K14" s="51">
        <v>45846</v>
      </c>
      <c r="L14" s="13">
        <v>45846</v>
      </c>
      <c r="M14" s="12">
        <v>32577</v>
      </c>
      <c r="N14" s="37" t="s">
        <v>36</v>
      </c>
      <c r="O14" s="12" t="s">
        <v>54</v>
      </c>
      <c r="P14" s="37" t="s">
        <v>87</v>
      </c>
      <c r="Q14" s="36">
        <v>104700</v>
      </c>
    </row>
    <row r="15" spans="1:17" ht="43.15">
      <c r="A15" s="23">
        <v>12</v>
      </c>
      <c r="B15" s="45" t="s">
        <v>29</v>
      </c>
      <c r="C15" s="35" t="s">
        <v>61</v>
      </c>
      <c r="D15" s="47" t="s">
        <v>88</v>
      </c>
      <c r="E15" s="122" t="s">
        <v>89</v>
      </c>
      <c r="F15" s="12" t="s">
        <v>48</v>
      </c>
      <c r="G15" s="47" t="s">
        <v>45</v>
      </c>
      <c r="H15" s="11" t="s">
        <v>34</v>
      </c>
      <c r="I15" s="13">
        <v>45842</v>
      </c>
      <c r="J15" s="13">
        <v>45859</v>
      </c>
      <c r="K15" s="13">
        <v>45860</v>
      </c>
      <c r="L15" s="13">
        <v>45866</v>
      </c>
      <c r="M15" s="12">
        <v>32607</v>
      </c>
      <c r="N15" s="37" t="s">
        <v>36</v>
      </c>
      <c r="O15" s="12" t="s">
        <v>37</v>
      </c>
      <c r="P15" s="37" t="s">
        <v>90</v>
      </c>
      <c r="Q15" s="36">
        <v>850000</v>
      </c>
    </row>
    <row r="16" spans="1:17" ht="62.45">
      <c r="A16" s="23">
        <v>13</v>
      </c>
      <c r="B16" s="45" t="s">
        <v>91</v>
      </c>
      <c r="C16" s="35" t="s">
        <v>61</v>
      </c>
      <c r="D16" s="47" t="s">
        <v>95</v>
      </c>
      <c r="E16" s="122" t="s">
        <v>96</v>
      </c>
      <c r="F16" s="12" t="s">
        <v>48</v>
      </c>
      <c r="G16" s="47" t="s">
        <v>53</v>
      </c>
      <c r="H16" s="11" t="s">
        <v>34</v>
      </c>
      <c r="I16" s="13">
        <v>45853</v>
      </c>
      <c r="J16" s="13">
        <v>45863</v>
      </c>
      <c r="K16" s="13">
        <v>45867</v>
      </c>
      <c r="L16" s="12" t="s">
        <v>35</v>
      </c>
      <c r="M16" s="12" t="s">
        <v>35</v>
      </c>
      <c r="N16" s="37" t="s">
        <v>36</v>
      </c>
      <c r="O16" s="37" t="s">
        <v>58</v>
      </c>
      <c r="P16" s="37" t="s">
        <v>97</v>
      </c>
      <c r="Q16" s="36" t="s">
        <v>35</v>
      </c>
    </row>
    <row r="17" spans="1:17" ht="56.25" customHeight="1">
      <c r="A17" s="23">
        <v>14</v>
      </c>
      <c r="B17" s="45" t="s">
        <v>98</v>
      </c>
      <c r="C17" s="35" t="s">
        <v>61</v>
      </c>
      <c r="D17" s="47" t="s">
        <v>99</v>
      </c>
      <c r="E17" s="122" t="s">
        <v>100</v>
      </c>
      <c r="F17" s="12" t="s">
        <v>48</v>
      </c>
      <c r="G17" s="47" t="s">
        <v>45</v>
      </c>
      <c r="H17" s="11" t="s">
        <v>34</v>
      </c>
      <c r="I17" s="13">
        <v>45832</v>
      </c>
      <c r="J17" s="13">
        <v>45846</v>
      </c>
      <c r="K17" s="13">
        <v>45847</v>
      </c>
      <c r="L17" s="13">
        <v>45848</v>
      </c>
      <c r="M17" s="12">
        <v>32579</v>
      </c>
      <c r="N17" s="37" t="s">
        <v>36</v>
      </c>
      <c r="O17" s="12" t="s">
        <v>54</v>
      </c>
      <c r="P17" s="37" t="s">
        <v>101</v>
      </c>
      <c r="Q17" s="36">
        <v>413624</v>
      </c>
    </row>
    <row r="18" spans="1:17" ht="31.15">
      <c r="A18" s="23">
        <v>15</v>
      </c>
      <c r="B18" s="45" t="s">
        <v>98</v>
      </c>
      <c r="C18" s="35" t="s">
        <v>61</v>
      </c>
      <c r="D18" s="47" t="s">
        <v>99</v>
      </c>
      <c r="E18" s="122" t="s">
        <v>100</v>
      </c>
      <c r="F18" s="12" t="s">
        <v>48</v>
      </c>
      <c r="G18" s="47" t="s">
        <v>45</v>
      </c>
      <c r="H18" s="11" t="s">
        <v>34</v>
      </c>
      <c r="I18" s="13">
        <v>45832</v>
      </c>
      <c r="J18" s="13">
        <v>45846</v>
      </c>
      <c r="K18" s="13">
        <v>45847</v>
      </c>
      <c r="L18" s="13">
        <v>45848</v>
      </c>
      <c r="M18" s="12">
        <v>32580</v>
      </c>
      <c r="N18" s="37" t="s">
        <v>36</v>
      </c>
      <c r="O18" s="12" t="s">
        <v>46</v>
      </c>
      <c r="P18" s="37" t="s">
        <v>102</v>
      </c>
      <c r="Q18" s="36">
        <v>396480</v>
      </c>
    </row>
    <row r="19" spans="1:17" ht="31.15">
      <c r="A19" s="23">
        <v>16</v>
      </c>
      <c r="B19" s="45" t="s">
        <v>98</v>
      </c>
      <c r="C19" s="35" t="s">
        <v>61</v>
      </c>
      <c r="D19" s="47" t="s">
        <v>99</v>
      </c>
      <c r="E19" s="122" t="s">
        <v>100</v>
      </c>
      <c r="F19" s="12" t="s">
        <v>48</v>
      </c>
      <c r="G19" s="47" t="s">
        <v>45</v>
      </c>
      <c r="H19" s="11" t="s">
        <v>34</v>
      </c>
      <c r="I19" s="13">
        <v>45832</v>
      </c>
      <c r="J19" s="13">
        <v>45846</v>
      </c>
      <c r="K19" s="13">
        <v>45847</v>
      </c>
      <c r="L19" s="13">
        <v>45848</v>
      </c>
      <c r="M19" s="12">
        <v>32581</v>
      </c>
      <c r="N19" s="37" t="s">
        <v>36</v>
      </c>
      <c r="O19" s="12" t="s">
        <v>46</v>
      </c>
      <c r="P19" s="37" t="s">
        <v>103</v>
      </c>
      <c r="Q19" s="36">
        <v>305892.03000000003</v>
      </c>
    </row>
    <row r="20" spans="1:17" ht="31.15">
      <c r="A20" s="23">
        <v>17</v>
      </c>
      <c r="B20" s="45" t="s">
        <v>98</v>
      </c>
      <c r="C20" s="35" t="s">
        <v>61</v>
      </c>
      <c r="D20" s="47" t="s">
        <v>99</v>
      </c>
      <c r="E20" s="122" t="s">
        <v>100</v>
      </c>
      <c r="F20" s="12" t="s">
        <v>48</v>
      </c>
      <c r="G20" s="47" t="s">
        <v>45</v>
      </c>
      <c r="H20" s="11" t="s">
        <v>34</v>
      </c>
      <c r="I20" s="13">
        <v>45832</v>
      </c>
      <c r="J20" s="13">
        <v>45846</v>
      </c>
      <c r="K20" s="13">
        <v>45847</v>
      </c>
      <c r="L20" s="13">
        <v>45848</v>
      </c>
      <c r="M20" s="12">
        <v>32582</v>
      </c>
      <c r="N20" s="37" t="s">
        <v>36</v>
      </c>
      <c r="O20" s="12" t="s">
        <v>37</v>
      </c>
      <c r="P20" s="37" t="s">
        <v>104</v>
      </c>
      <c r="Q20" s="36">
        <v>5539.39</v>
      </c>
    </row>
    <row r="21" spans="1:17" ht="78">
      <c r="A21" s="23">
        <v>18</v>
      </c>
      <c r="B21" s="45" t="s">
        <v>110</v>
      </c>
      <c r="C21" s="35" t="s">
        <v>61</v>
      </c>
      <c r="D21" s="47" t="s">
        <v>111</v>
      </c>
      <c r="E21" s="122" t="s">
        <v>112</v>
      </c>
      <c r="F21" s="12" t="s">
        <v>52</v>
      </c>
      <c r="G21" s="47" t="s">
        <v>53</v>
      </c>
      <c r="H21" s="11" t="s">
        <v>34</v>
      </c>
      <c r="I21" s="13">
        <v>45846</v>
      </c>
      <c r="J21" s="13">
        <v>45862</v>
      </c>
      <c r="K21" s="54">
        <v>45863</v>
      </c>
      <c r="L21" s="13">
        <v>45867</v>
      </c>
      <c r="M21" s="29">
        <v>32610</v>
      </c>
      <c r="N21" s="37" t="s">
        <v>36</v>
      </c>
      <c r="O21" s="37" t="s">
        <v>58</v>
      </c>
      <c r="P21" s="52" t="s">
        <v>113</v>
      </c>
      <c r="Q21" s="36">
        <v>2800000</v>
      </c>
    </row>
    <row r="22" spans="1:17" ht="78">
      <c r="A22" s="23">
        <v>19</v>
      </c>
      <c r="B22" s="45" t="s">
        <v>110</v>
      </c>
      <c r="C22" s="35" t="s">
        <v>61</v>
      </c>
      <c r="D22" s="47" t="s">
        <v>111</v>
      </c>
      <c r="E22" s="122" t="s">
        <v>112</v>
      </c>
      <c r="F22" s="12" t="s">
        <v>52</v>
      </c>
      <c r="G22" s="47" t="s">
        <v>53</v>
      </c>
      <c r="H22" s="11" t="s">
        <v>34</v>
      </c>
      <c r="I22" s="13">
        <v>45846</v>
      </c>
      <c r="J22" s="13">
        <v>45862</v>
      </c>
      <c r="K22" s="54">
        <v>45863</v>
      </c>
      <c r="L22" s="13">
        <v>45867</v>
      </c>
      <c r="M22" s="29">
        <v>32609</v>
      </c>
      <c r="N22" s="37" t="s">
        <v>36</v>
      </c>
      <c r="O22" s="37" t="s">
        <v>64</v>
      </c>
      <c r="P22" s="52" t="s">
        <v>114</v>
      </c>
      <c r="Q22" s="36">
        <v>5500000</v>
      </c>
    </row>
    <row r="23" spans="1:17" ht="31.15">
      <c r="A23" s="23">
        <v>20</v>
      </c>
      <c r="B23" s="45" t="s">
        <v>98</v>
      </c>
      <c r="C23" s="35" t="s">
        <v>61</v>
      </c>
      <c r="D23" s="47" t="s">
        <v>115</v>
      </c>
      <c r="E23" s="122" t="s">
        <v>116</v>
      </c>
      <c r="F23" s="12" t="s">
        <v>48</v>
      </c>
      <c r="G23" s="47" t="s">
        <v>45</v>
      </c>
      <c r="H23" s="11" t="s">
        <v>34</v>
      </c>
      <c r="I23" s="13">
        <v>45840</v>
      </c>
      <c r="J23" s="13">
        <v>45847</v>
      </c>
      <c r="K23" s="13">
        <v>45848</v>
      </c>
      <c r="L23" s="55">
        <v>45848</v>
      </c>
      <c r="M23" s="52">
        <v>32584</v>
      </c>
      <c r="N23" s="37" t="s">
        <v>36</v>
      </c>
      <c r="O23" s="12" t="s">
        <v>37</v>
      </c>
      <c r="P23" s="52" t="s">
        <v>117</v>
      </c>
      <c r="Q23" s="36">
        <v>424800</v>
      </c>
    </row>
    <row r="24" spans="1:17" ht="31.15">
      <c r="A24" s="23">
        <v>21</v>
      </c>
      <c r="B24" s="45" t="s">
        <v>98</v>
      </c>
      <c r="C24" s="35" t="s">
        <v>119</v>
      </c>
      <c r="D24" s="47" t="s">
        <v>123</v>
      </c>
      <c r="E24" s="122" t="s">
        <v>124</v>
      </c>
      <c r="F24" s="12" t="s">
        <v>48</v>
      </c>
      <c r="G24" s="47" t="s">
        <v>45</v>
      </c>
      <c r="H24" s="11" t="s">
        <v>34</v>
      </c>
      <c r="I24" s="13">
        <v>45846</v>
      </c>
      <c r="J24" s="13">
        <v>45860</v>
      </c>
      <c r="K24" s="13">
        <v>45861</v>
      </c>
      <c r="L24" s="13">
        <v>45861</v>
      </c>
      <c r="M24" s="52">
        <v>32600</v>
      </c>
      <c r="N24" s="37" t="s">
        <v>36</v>
      </c>
      <c r="O24" s="37" t="s">
        <v>58</v>
      </c>
      <c r="P24" s="37" t="s">
        <v>125</v>
      </c>
      <c r="Q24" s="36">
        <v>144865.29999999999</v>
      </c>
    </row>
    <row r="25" spans="1:17" ht="31.15">
      <c r="A25" s="23">
        <v>22</v>
      </c>
      <c r="B25" s="45" t="s">
        <v>98</v>
      </c>
      <c r="C25" s="35" t="s">
        <v>119</v>
      </c>
      <c r="D25" s="47" t="s">
        <v>123</v>
      </c>
      <c r="E25" s="122" t="s">
        <v>124</v>
      </c>
      <c r="F25" s="12" t="s">
        <v>48</v>
      </c>
      <c r="G25" s="47" t="s">
        <v>45</v>
      </c>
      <c r="H25" s="11" t="s">
        <v>34</v>
      </c>
      <c r="I25" s="13">
        <v>45846</v>
      </c>
      <c r="J25" s="13">
        <v>45860</v>
      </c>
      <c r="K25" s="13">
        <v>45861</v>
      </c>
      <c r="L25" s="13">
        <v>45861</v>
      </c>
      <c r="M25" s="52">
        <v>32601</v>
      </c>
      <c r="N25" s="37" t="s">
        <v>36</v>
      </c>
      <c r="O25" s="37" t="s">
        <v>64</v>
      </c>
      <c r="P25" s="37" t="s">
        <v>126</v>
      </c>
      <c r="Q25" s="36">
        <v>255611.6</v>
      </c>
    </row>
    <row r="26" spans="1:17" ht="43.15">
      <c r="A26" s="23">
        <v>23</v>
      </c>
      <c r="B26" s="45" t="s">
        <v>98</v>
      </c>
      <c r="C26" s="35" t="s">
        <v>119</v>
      </c>
      <c r="D26" s="47" t="s">
        <v>123</v>
      </c>
      <c r="E26" s="122" t="s">
        <v>124</v>
      </c>
      <c r="F26" s="12" t="s">
        <v>48</v>
      </c>
      <c r="G26" s="47" t="s">
        <v>45</v>
      </c>
      <c r="H26" s="11" t="s">
        <v>34</v>
      </c>
      <c r="I26" s="13">
        <v>45846</v>
      </c>
      <c r="J26" s="13">
        <v>45891</v>
      </c>
      <c r="K26" s="13">
        <v>45892</v>
      </c>
      <c r="L26" s="13">
        <v>45861</v>
      </c>
      <c r="M26" s="52">
        <v>32602</v>
      </c>
      <c r="N26" s="37" t="s">
        <v>36</v>
      </c>
      <c r="O26" s="37" t="s">
        <v>127</v>
      </c>
      <c r="P26" s="37" t="s">
        <v>128</v>
      </c>
      <c r="Q26" s="36">
        <v>141724.37</v>
      </c>
    </row>
    <row r="27" spans="1:17" ht="78">
      <c r="A27" s="23">
        <v>24</v>
      </c>
      <c r="B27" s="45" t="s">
        <v>129</v>
      </c>
      <c r="C27" s="35" t="s">
        <v>119</v>
      </c>
      <c r="D27" s="47" t="s">
        <v>130</v>
      </c>
      <c r="E27" s="122" t="s">
        <v>131</v>
      </c>
      <c r="F27" s="12" t="s">
        <v>170</v>
      </c>
      <c r="G27" s="47" t="s">
        <v>53</v>
      </c>
      <c r="H27" s="11" t="s">
        <v>34</v>
      </c>
      <c r="I27" s="13">
        <v>45847</v>
      </c>
      <c r="J27" s="13">
        <v>45848</v>
      </c>
      <c r="K27" s="13">
        <v>45849</v>
      </c>
      <c r="L27" s="13">
        <v>45849</v>
      </c>
      <c r="M27" s="12">
        <v>32586</v>
      </c>
      <c r="N27" s="37" t="s">
        <v>36</v>
      </c>
      <c r="O27" s="12" t="s">
        <v>54</v>
      </c>
      <c r="P27" s="37" t="s">
        <v>132</v>
      </c>
      <c r="Q27" s="36">
        <v>241428</v>
      </c>
    </row>
    <row r="28" spans="1:17" ht="46.9">
      <c r="A28" s="23">
        <v>25</v>
      </c>
      <c r="B28" s="45" t="s">
        <v>129</v>
      </c>
      <c r="C28" s="35" t="s">
        <v>119</v>
      </c>
      <c r="D28" s="47" t="s">
        <v>133</v>
      </c>
      <c r="E28" s="122" t="s">
        <v>134</v>
      </c>
      <c r="F28" s="12" t="s">
        <v>48</v>
      </c>
      <c r="G28" s="47" t="s">
        <v>53</v>
      </c>
      <c r="H28" s="11" t="s">
        <v>34</v>
      </c>
      <c r="I28" s="13">
        <v>45853</v>
      </c>
      <c r="J28" s="13">
        <v>45867</v>
      </c>
      <c r="K28" s="13">
        <v>45868</v>
      </c>
      <c r="L28" s="12" t="s">
        <v>35</v>
      </c>
      <c r="M28" s="12" t="s">
        <v>35</v>
      </c>
      <c r="N28" s="37" t="s">
        <v>36</v>
      </c>
      <c r="O28" s="37" t="s">
        <v>58</v>
      </c>
      <c r="P28" s="37" t="s">
        <v>97</v>
      </c>
      <c r="Q28" s="36" t="s">
        <v>35</v>
      </c>
    </row>
    <row r="29" spans="1:17" ht="78">
      <c r="A29" s="23">
        <v>26</v>
      </c>
      <c r="B29" s="45" t="s">
        <v>135</v>
      </c>
      <c r="C29" s="35" t="s">
        <v>119</v>
      </c>
      <c r="D29" s="47" t="s">
        <v>136</v>
      </c>
      <c r="E29" s="122" t="s">
        <v>137</v>
      </c>
      <c r="F29" s="12" t="s">
        <v>170</v>
      </c>
      <c r="G29" s="47" t="s">
        <v>53</v>
      </c>
      <c r="H29" s="11" t="s">
        <v>34</v>
      </c>
      <c r="I29" s="13">
        <v>45848</v>
      </c>
      <c r="J29" s="13">
        <v>45852</v>
      </c>
      <c r="K29" s="13">
        <v>45853</v>
      </c>
      <c r="L29" s="13">
        <v>45853</v>
      </c>
      <c r="M29" s="12">
        <v>32590</v>
      </c>
      <c r="N29" s="37" t="s">
        <v>36</v>
      </c>
      <c r="O29" s="37" t="s">
        <v>64</v>
      </c>
      <c r="P29" s="37" t="s">
        <v>138</v>
      </c>
      <c r="Q29" s="36">
        <v>235056</v>
      </c>
    </row>
    <row r="30" spans="1:17" ht="46.9">
      <c r="A30" s="23">
        <v>27</v>
      </c>
      <c r="B30" s="45" t="s">
        <v>98</v>
      </c>
      <c r="C30" s="35" t="s">
        <v>119</v>
      </c>
      <c r="D30" s="47" t="s">
        <v>146</v>
      </c>
      <c r="E30" s="122" t="s">
        <v>147</v>
      </c>
      <c r="F30" s="12" t="s">
        <v>48</v>
      </c>
      <c r="G30" s="47" t="s">
        <v>53</v>
      </c>
      <c r="H30" s="11" t="s">
        <v>34</v>
      </c>
      <c r="I30" s="13">
        <v>45854</v>
      </c>
      <c r="J30" s="13">
        <v>45861</v>
      </c>
      <c r="K30" s="13">
        <v>45862</v>
      </c>
      <c r="L30" s="13">
        <v>45863</v>
      </c>
      <c r="M30" s="12">
        <v>32606</v>
      </c>
      <c r="N30" s="37" t="s">
        <v>36</v>
      </c>
      <c r="O30" s="37" t="s">
        <v>68</v>
      </c>
      <c r="P30" s="37" t="s">
        <v>148</v>
      </c>
      <c r="Q30" s="36">
        <v>1785000</v>
      </c>
    </row>
    <row r="31" spans="1:17" ht="31.15">
      <c r="A31" s="23">
        <v>28</v>
      </c>
      <c r="B31" s="45" t="s">
        <v>29</v>
      </c>
      <c r="C31" s="35" t="s">
        <v>119</v>
      </c>
      <c r="D31" s="47" t="s">
        <v>149</v>
      </c>
      <c r="E31" s="122" t="s">
        <v>150</v>
      </c>
      <c r="F31" s="12" t="s">
        <v>170</v>
      </c>
      <c r="G31" s="47" t="s">
        <v>45</v>
      </c>
      <c r="H31" s="11" t="s">
        <v>34</v>
      </c>
      <c r="I31" s="13">
        <v>45853</v>
      </c>
      <c r="J31" s="13">
        <v>45854</v>
      </c>
      <c r="K31" s="13">
        <v>45855</v>
      </c>
      <c r="L31" s="13">
        <v>45855</v>
      </c>
      <c r="M31" s="12">
        <v>32593</v>
      </c>
      <c r="N31" s="37" t="s">
        <v>36</v>
      </c>
      <c r="O31" s="36" t="s">
        <v>64</v>
      </c>
      <c r="P31" s="37" t="s">
        <v>151</v>
      </c>
      <c r="Q31" s="74">
        <v>230690</v>
      </c>
    </row>
    <row r="32" spans="1:17" ht="46.9">
      <c r="A32" s="23">
        <v>29</v>
      </c>
      <c r="B32" s="45" t="s">
        <v>29</v>
      </c>
      <c r="C32" s="35" t="s">
        <v>119</v>
      </c>
      <c r="D32" s="47" t="s">
        <v>152</v>
      </c>
      <c r="E32" s="122" t="s">
        <v>153</v>
      </c>
      <c r="F32" s="12" t="s">
        <v>170</v>
      </c>
      <c r="G32" s="47" t="s">
        <v>53</v>
      </c>
      <c r="H32" s="11" t="s">
        <v>34</v>
      </c>
      <c r="I32" s="13">
        <v>45853</v>
      </c>
      <c r="J32" s="13">
        <v>45854</v>
      </c>
      <c r="K32" s="13">
        <v>45854</v>
      </c>
      <c r="L32" s="13">
        <v>45854</v>
      </c>
      <c r="M32" s="12">
        <v>32591</v>
      </c>
      <c r="N32" s="37" t="s">
        <v>155</v>
      </c>
      <c r="O32" s="53" t="s">
        <v>58</v>
      </c>
      <c r="P32" s="60" t="s">
        <v>156</v>
      </c>
      <c r="Q32" s="36">
        <v>209069</v>
      </c>
    </row>
    <row r="33" spans="1:17" ht="46.9">
      <c r="A33" s="23">
        <v>30</v>
      </c>
      <c r="B33" s="45" t="s">
        <v>49</v>
      </c>
      <c r="C33" s="35" t="s">
        <v>119</v>
      </c>
      <c r="D33" s="47" t="s">
        <v>157</v>
      </c>
      <c r="E33" s="122" t="s">
        <v>158</v>
      </c>
      <c r="F33" s="12" t="s">
        <v>48</v>
      </c>
      <c r="G33" s="47" t="s">
        <v>45</v>
      </c>
      <c r="H33" s="11" t="s">
        <v>34</v>
      </c>
      <c r="I33" s="13">
        <v>45853</v>
      </c>
      <c r="J33" s="13">
        <v>45866</v>
      </c>
      <c r="K33" s="13">
        <v>45866</v>
      </c>
      <c r="L33" s="13">
        <v>45866</v>
      </c>
      <c r="M33" s="12">
        <v>32608</v>
      </c>
      <c r="N33" s="60" t="s">
        <v>36</v>
      </c>
      <c r="O33" s="37" t="s">
        <v>127</v>
      </c>
      <c r="P33" s="73" t="s">
        <v>117</v>
      </c>
      <c r="Q33" s="36">
        <v>478136</v>
      </c>
    </row>
    <row r="34" spans="1:17" ht="15">
      <c r="A34" s="120" t="s">
        <v>171</v>
      </c>
    </row>
    <row r="35" spans="1:17">
      <c r="F35" s="102" t="s">
        <v>172</v>
      </c>
      <c r="G35" s="102"/>
      <c r="H35" s="102"/>
    </row>
    <row r="36" spans="1:17">
      <c r="F36" s="92" t="s">
        <v>167</v>
      </c>
      <c r="G36" s="92"/>
      <c r="H36" s="92"/>
    </row>
    <row r="37" spans="1:17">
      <c r="F37" s="93" t="s">
        <v>168</v>
      </c>
      <c r="G37" s="93"/>
      <c r="H37" s="93"/>
    </row>
  </sheetData>
  <autoFilter ref="B3:Q37" xr:uid="{00000000-0001-0000-0000-000000000000}"/>
  <mergeCells count="4">
    <mergeCell ref="F35:H35"/>
    <mergeCell ref="F36:H36"/>
    <mergeCell ref="F37:H37"/>
    <mergeCell ref="A2:Q2"/>
  </mergeCells>
  <pageMargins left="0.23622047244094491" right="0.23622047244094491" top="0.43307086614173229" bottom="0.39370078740157483" header="0.31496062992125984" footer="0.31496062992125984"/>
  <pageSetup paperSize="5" scale="38" fitToHeight="0" orientation="landscape" r:id="rId1"/>
  <headerFooter>
    <oddHeader>&amp;R&amp;P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45315FBA9F44D8D70733E3990EA95" ma:contentTypeVersion="18" ma:contentTypeDescription="Crear nuevo documento." ma:contentTypeScope="" ma:versionID="cab46c80e42aa8f8b982ba4580c23177">
  <xsd:schema xmlns:xsd="http://www.w3.org/2001/XMLSchema" xmlns:xs="http://www.w3.org/2001/XMLSchema" xmlns:p="http://schemas.microsoft.com/office/2006/metadata/properties" xmlns:ns2="413b7329-655d-4d7d-a76a-bebacd67a116" xmlns:ns3="6e0e2266-76bd-4139-930a-1cefa2e3aa60" targetNamespace="http://schemas.microsoft.com/office/2006/metadata/properties" ma:root="true" ma:fieldsID="cc5b1a32a2e34622adf0f99e43699074" ns2:_="" ns3:_="">
    <xsd:import namespace="413b7329-655d-4d7d-a76a-bebacd67a116"/>
    <xsd:import namespace="6e0e2266-76bd-4139-930a-1cefa2e3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7329-655d-4d7d-a76a-bebacd67a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266-76bd-4139-930a-1cefa2e3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2f561c-1994-4a7f-972f-9d5b7326916d}" ma:internalName="TaxCatchAll" ma:showField="CatchAllData" ma:web="6e0e2266-76bd-4139-930a-1cefa2e3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e2266-76bd-4139-930a-1cefa2e3aa60" xsi:nil="true"/>
    <lcf76f155ced4ddcb4097134ff3c332f xmlns="413b7329-655d-4d7d-a76a-bebacd67a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DAF88E-75BF-4364-8DEA-51582D16345B}"/>
</file>

<file path=customXml/itemProps2.xml><?xml version="1.0" encoding="utf-8"?>
<ds:datastoreItem xmlns:ds="http://schemas.openxmlformats.org/officeDocument/2006/customXml" ds:itemID="{802D789B-8E53-431D-A564-5E187F20C1FF}"/>
</file>

<file path=customXml/itemProps3.xml><?xml version="1.0" encoding="utf-8"?>
<ds:datastoreItem xmlns:ds="http://schemas.openxmlformats.org/officeDocument/2006/customXml" ds:itemID="{5EC0A705-E700-47E5-A7B0-2E1146E54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M. Consoro Peña</dc:creator>
  <cp:keywords/>
  <dc:description/>
  <cp:lastModifiedBy>Lileany L. Feliz Cuevas</cp:lastModifiedBy>
  <cp:revision/>
  <dcterms:created xsi:type="dcterms:W3CDTF">2024-04-30T12:32:32Z</dcterms:created>
  <dcterms:modified xsi:type="dcterms:W3CDTF">2025-08-06T15:10:16Z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0x01010027045315FBA9F44D8D70733E3990EA95</vt:lpwstr>
  </property>
  <property fmtid="{D5CDD505-2E9C-101B-9397-08002B2CF9AE}" pid="3" name="MediaServiceImageTags">
    <vt:lpwstr/>
  </property>
</Properties>
</file>