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matalcantara_poderjudicial_gob_do/Documents/02. REPORTE ORDENES DE COMPRAS/RELACIÓN DE ADJUDICACIONES/11. NOVIEMBRE 2024/"/>
    </mc:Choice>
  </mc:AlternateContent>
  <xr:revisionPtr revIDLastSave="0" documentId="8_{725A595C-A662-40AC-B380-E5F032EC463C}" xr6:coauthVersionLast="47" xr6:coauthVersionMax="47" xr10:uidLastSave="{00000000-0000-0000-0000-000000000000}"/>
  <bookViews>
    <workbookView xWindow="28680" yWindow="-120" windowWidth="29040" windowHeight="15840" tabRatio="594" activeTab="1" xr2:uid="{00000000-000D-0000-FFFF-FFFF00000000}"/>
  </bookViews>
  <sheets>
    <sheet name="Adjudicaciones Nov. (General)" sheetId="1" r:id="rId1"/>
    <sheet name="Adjudicaciones Nov. (MIPYMES)" sheetId="4" r:id="rId2"/>
  </sheets>
  <definedNames>
    <definedName name="_xlnm._FilterDatabase" localSheetId="0" hidden="1">'Adjudicaciones Nov. (General)'!$B$3:$Q$52</definedName>
    <definedName name="_xlnm._FilterDatabase" localSheetId="1" hidden="1">'Adjudicaciones Nov. (MIPYMES)'!$B$3:$Q$39</definedName>
    <definedName name="_xlnm.Print_Area" localSheetId="0">'Adjudicaciones Nov. (General)'!$A$1:$X$56</definedName>
    <definedName name="_xlnm.Print_Area" localSheetId="1">'Adjudicaciones Nov. (MIPYMES)'!$A$1:$Q$43</definedName>
    <definedName name="_xlnm.Print_Titles" localSheetId="0">'Adjudicaciones Nov. (General)'!$1:$3</definedName>
    <definedName name="_xlnm.Print_Titles" localSheetId="1">'Adjudicaciones Nov. (MIPYMES)'!$1:$3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1" i="1" l="1"/>
  <c r="R51" i="1"/>
  <c r="T50" i="1"/>
  <c r="R50" i="1"/>
  <c r="T49" i="1"/>
  <c r="R49" i="1"/>
  <c r="T48" i="1"/>
  <c r="R48" i="1"/>
  <c r="T47" i="1"/>
  <c r="R47" i="1"/>
  <c r="T46" i="1"/>
  <c r="R46" i="1"/>
  <c r="S48" i="1" l="1"/>
  <c r="S51" i="1"/>
  <c r="S50" i="1"/>
  <c r="S49" i="1"/>
  <c r="S46" i="1"/>
  <c r="S47" i="1"/>
  <c r="T45" i="1"/>
  <c r="R45" i="1"/>
  <c r="T44" i="1"/>
  <c r="R44" i="1"/>
  <c r="T43" i="1"/>
  <c r="R43" i="1"/>
  <c r="T42" i="1"/>
  <c r="R42" i="1"/>
  <c r="T41" i="1"/>
  <c r="R41" i="1"/>
  <c r="T40" i="1"/>
  <c r="R40" i="1"/>
  <c r="S43" i="1" l="1"/>
  <c r="S45" i="1"/>
  <c r="S42" i="1"/>
  <c r="S41" i="1"/>
  <c r="S40" i="1"/>
  <c r="R34" i="1" l="1"/>
  <c r="R33" i="1"/>
  <c r="R32" i="1"/>
  <c r="R30" i="1"/>
  <c r="R28" i="1"/>
  <c r="R27" i="1"/>
  <c r="R26" i="1"/>
  <c r="R25" i="1"/>
  <c r="R24" i="1"/>
  <c r="R20" i="1"/>
  <c r="R19" i="1"/>
  <c r="R18" i="1"/>
  <c r="T12" i="1"/>
  <c r="T13" i="1"/>
  <c r="R12" i="1"/>
  <c r="R6" i="1"/>
  <c r="T6" i="1"/>
  <c r="T5" i="1"/>
  <c r="T4" i="1"/>
  <c r="R4" i="1"/>
  <c r="T22" i="1"/>
  <c r="T23" i="1"/>
  <c r="T10" i="1"/>
  <c r="T11" i="1"/>
  <c r="T14" i="1"/>
  <c r="T15" i="1"/>
  <c r="T16" i="1"/>
  <c r="T17" i="1"/>
  <c r="T18" i="1"/>
  <c r="T19" i="1"/>
  <c r="T20" i="1"/>
  <c r="T21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9" i="1"/>
  <c r="T8" i="1"/>
  <c r="T7" i="1"/>
  <c r="R5" i="1"/>
  <c r="R7" i="1"/>
  <c r="R8" i="1"/>
  <c r="R9" i="1"/>
  <c r="R10" i="1"/>
  <c r="R11" i="1"/>
  <c r="R13" i="1"/>
  <c r="R14" i="1"/>
  <c r="R15" i="1"/>
  <c r="R16" i="1"/>
  <c r="R17" i="1"/>
  <c r="R21" i="1"/>
  <c r="R22" i="1"/>
  <c r="R23" i="1"/>
  <c r="R29" i="1"/>
  <c r="R31" i="1"/>
  <c r="R35" i="1"/>
  <c r="R36" i="1"/>
  <c r="R37" i="1"/>
  <c r="R38" i="1"/>
  <c r="R39" i="1"/>
  <c r="S9" i="1" l="1"/>
  <c r="S17" i="1"/>
  <c r="S5" i="1"/>
  <c r="S32" i="1"/>
  <c r="S10" i="1"/>
  <c r="S16" i="1"/>
  <c r="S15" i="1"/>
  <c r="S33" i="1"/>
  <c r="S34" i="1"/>
  <c r="S12" i="1"/>
  <c r="S25" i="1"/>
  <c r="S27" i="1"/>
  <c r="S30" i="1"/>
  <c r="S11" i="1"/>
  <c r="S18" i="1"/>
  <c r="S19" i="1"/>
  <c r="S6" i="1"/>
  <c r="S24" i="1"/>
  <c r="S4" i="1"/>
  <c r="S31" i="1"/>
  <c r="S29" i="1"/>
  <c r="S14" i="1"/>
  <c r="S7" i="1"/>
  <c r="S8" i="1"/>
  <c r="S20" i="1"/>
  <c r="S39" i="1"/>
  <c r="S38" i="1"/>
  <c r="S37" i="1"/>
  <c r="S36" i="1"/>
  <c r="S35" i="1"/>
  <c r="S2" i="1" l="1"/>
  <c r="T2" i="1"/>
  <c r="U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Emmanuel Oviedo S.</author>
    <author>tc={7455A65F-05E5-47A6-A16A-0F9B90E43CF9}</author>
    <author>tc={DCF8048E-05EC-4A8D-B1D9-6703A49C0DE8}</author>
  </authors>
  <commentList>
    <comment ref="U2" authorId="0" shapeId="0" xr:uid="{8E0299D6-C9C1-4F2D-A686-25108C015569}">
      <text>
        <r>
          <rPr>
            <b/>
            <sz val="9"/>
            <color indexed="81"/>
            <rFont val="Tahoma"/>
            <family val="2"/>
          </rPr>
          <t>Emmanuel Oviedo S.:</t>
        </r>
        <r>
          <rPr>
            <sz val="9"/>
            <color indexed="81"/>
            <rFont val="Tahoma"/>
            <family val="2"/>
          </rPr>
          <t xml:space="preserve">
Producción del mes
</t>
        </r>
      </text>
    </comment>
    <comment ref="S12" authorId="1" shapeId="0" xr:uid="{7455A65F-05E5-47A6-A16A-0F9B90E43CF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APLICAN.</t>
      </text>
    </comment>
    <comment ref="S43" authorId="2" shapeId="0" xr:uid="{DCF8048E-05EC-4A8D-B1D9-6703A49C0DE8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TIENE UNA (1) ENMIENDA.
</t>
      </text>
    </comment>
  </commentList>
</comments>
</file>

<file path=xl/sharedStrings.xml><?xml version="1.0" encoding="utf-8"?>
<sst xmlns="http://schemas.openxmlformats.org/spreadsheetml/2006/main" count="1014" uniqueCount="194">
  <si>
    <t>CANTIDAD DE PROCESO DEL MES</t>
  </si>
  <si>
    <t>CUMPLE</t>
  </si>
  <si>
    <t>PRODUCCIÓN DEL MES</t>
  </si>
  <si>
    <t>LICITACIÓN PÚBLICA NACIONAL</t>
  </si>
  <si>
    <t>*2*</t>
  </si>
  <si>
    <t>NO.</t>
  </si>
  <si>
    <t xml:space="preserve">DPTO. SOLICITANTE </t>
  </si>
  <si>
    <t>MES DE ENTRADA</t>
  </si>
  <si>
    <t>DESCRIPCIÓN RESUMIDA DE LO QUE SE REQUIERE</t>
  </si>
  <si>
    <t xml:space="preserve">CÓDIGO ASIGNADO </t>
  </si>
  <si>
    <t>TIPO DE UMBRAL</t>
  </si>
  <si>
    <t xml:space="preserve">TIPO DE ADQUISICIÓN </t>
  </si>
  <si>
    <t>ESTADO DEL PROCESO</t>
  </si>
  <si>
    <t xml:space="preserve">FECHA PUBLICACIÓN </t>
  </si>
  <si>
    <t>FECHA ADJUDICACION</t>
  </si>
  <si>
    <t>FECHA ORDEN DE COMPRA</t>
  </si>
  <si>
    <t xml:space="preserve">NO. DE ORDEN DE COMPRAS </t>
  </si>
  <si>
    <t xml:space="preserve">MYPYMES  </t>
  </si>
  <si>
    <t>TIPO DE MIPYME / PRODUCCIÓN NACIONAL / MUJER / NO APLICA</t>
  </si>
  <si>
    <t xml:space="preserve"> GÉNERO</t>
  </si>
  <si>
    <t>SUPLIDOR ADJUDICADO</t>
  </si>
  <si>
    <t>MONTO ORDEN DE COMPRAS</t>
  </si>
  <si>
    <t>DIAS LABORABLES (CANTIDAD)</t>
  </si>
  <si>
    <t>CUMPLE O NO</t>
  </si>
  <si>
    <t>COMPARACIÓN DE PRECIOS</t>
  </si>
  <si>
    <t>*3*</t>
  </si>
  <si>
    <t xml:space="preserve">DIRECCIÓN DE GESTIÓN HUMANA </t>
  </si>
  <si>
    <t>BIEN</t>
  </si>
  <si>
    <t>ADJUDICADO</t>
  </si>
  <si>
    <t>N/A</t>
  </si>
  <si>
    <t>NO</t>
  </si>
  <si>
    <t>MASCULINO</t>
  </si>
  <si>
    <t>*4*</t>
  </si>
  <si>
    <t>*5*</t>
  </si>
  <si>
    <t>DIRECCIÓN DE INFRAESTRUCTURA FÍSICA</t>
  </si>
  <si>
    <t>SERVICIO</t>
  </si>
  <si>
    <t>SI</t>
  </si>
  <si>
    <t>MEDIANA EMPRESA</t>
  </si>
  <si>
    <t>PEQUEÑA EMPRESA</t>
  </si>
  <si>
    <t>DIA FERIADO DEL MES</t>
  </si>
  <si>
    <t>EXCEPCIÓN</t>
  </si>
  <si>
    <t xml:space="preserve">SEPTIEMBRE </t>
  </si>
  <si>
    <t>COMPRA MENOR</t>
  </si>
  <si>
    <t>TECNOFIJACIONES DE DOMINICANA, SRL</t>
  </si>
  <si>
    <t>CASA ARMES, SRL</t>
  </si>
  <si>
    <t>MICRO EMPRESA</t>
  </si>
  <si>
    <t>FEMENINO</t>
  </si>
  <si>
    <t>DIRECCIÓN DE TECNOLOGÍAS DE LA INFORMACIÓN Y LA COMUNICACIÓN</t>
  </si>
  <si>
    <t>MIPYME MUJER – MEDIANA EMPRESA</t>
  </si>
  <si>
    <t>DIRECCIÓN ADMINISTRATIVA</t>
  </si>
  <si>
    <t>POR DEBAJO UMBRAL</t>
  </si>
  <si>
    <t>COORDINACIÓN GENERAL DE COMUNICACIONES Y ASUNTOS PÚBLICOS</t>
  </si>
  <si>
    <t>MIPYME MUJER – PEQUEÑA EMPRESA</t>
  </si>
  <si>
    <t>DIRECCIÓN DE COMUNICACIÓN AL USUARIO</t>
  </si>
  <si>
    <t>MIPYME MUJER – MICRO EMPRESA</t>
  </si>
  <si>
    <t>OCTUBRE</t>
  </si>
  <si>
    <t>INVERSIONES SANFRA, SRL</t>
  </si>
  <si>
    <t>DIRECCIÓN GENERAL DE ADMINISTRACIÓN Y CARRERA JUDICIAL</t>
  </si>
  <si>
    <t>YERINA REYES CARRAZANA</t>
  </si>
  <si>
    <t xml:space="preserve">FIRMADO POR: </t>
  </si>
  <si>
    <t>GERENTE DE COTIZACIONES Y SEG. DE COMPRAS</t>
  </si>
  <si>
    <t xml:space="preserve">PLAZOS POR TIPO DE PROCESOS </t>
  </si>
  <si>
    <t>RELACIÓN DE COMPRAS REALIZADAS A MICRO, PEQUEÑAS Y MEDIANAS EMPRESAS (MIPYMES) - NOVIEMBRE 2024</t>
  </si>
  <si>
    <t>RELACIÓN DE COMPRAS REALIZADAS A MICRO, PEQUEÑAS Y MEDIANAS EMPRESAS - NOVIEMBRE 2024</t>
  </si>
  <si>
    <t>NOVIEMBRE</t>
  </si>
  <si>
    <t>ADQUISICIÓN DE EQUIPOS PARA EL RESPALDO ENERGÉTICO DE LA INFRAESTRUCTURA DE SERVIDORES EN LAS SEDES JUDICIALES</t>
  </si>
  <si>
    <t>ADQ. DE SOLUCIÓN DE AUDIO PARA LA SALA DE DELIBERACIONES DE LA SUPREMA CORTE DE JUSTICIA</t>
  </si>
  <si>
    <t>CONTRATACIÓN SERVICIOS PARA LA EJECUCIÓN DE LA RUTA NAVIDEÑA POR LOS DEPARTAMENTO JUDICIALES</t>
  </si>
  <si>
    <t>SUMINISTRO E INSTALACION DE AIRES ACONDICIONADO</t>
  </si>
  <si>
    <t>SERVICIO DE CONTRATACIÓN DE SERVICIO BRILLADO DE PISOS PARA EL EDIFICIO DE LA SCJ-CPJ</t>
  </si>
  <si>
    <t xml:space="preserve">SUMINISTRO E INSTALACIÓN DE MAQUINA PARA SISTEMA DE PURIFICACION OSMOSIS EN EL COMEDOR 5TO NIVEL DEL EDIFICIO SEDE SCJ </t>
  </si>
  <si>
    <t>ADQ. AZÚCAR CREMA PARA SU USO A NIVEL NACIONAL</t>
  </si>
  <si>
    <t>CONTRATACIÓN DE UNA EMPRESA PARA IMPRESIONES INSTITUCIONALES DEL PODER JUDICIAL</t>
  </si>
  <si>
    <t>CONTRATACIÓN DE AGENCIA DE VIAJES PARA COMPRA DE BOLETOS AÉREOS, HOSPEDAJES, y COORDINACIÓN DE ACTIVIDADES</t>
  </si>
  <si>
    <t>CONTRATACIÓN DE SERVICIO TÉCNICO DE EVALUACIÓN Y REPARACIÓN DEL TRANSFORMADOR DE POTENCIA DEL PALACIO DE JUSTICIA DE PUERTA PLATA</t>
  </si>
  <si>
    <t>ADQ. DE DIVERSAS LUMINARIAS Y MATERIALES PARA EL EDIFICIO SEDE DE LA SUPREMA CORTE DE JUSTICIA Y EL CONSEJO DEL PODER JUDICIAL</t>
  </si>
  <si>
    <t xml:space="preserve">CONTRATACIÓN DE SERVICIO DE ALQUILER DE VEHÍCULO </t>
  </si>
  <si>
    <t>CONTRATACIÓN DE SERVICIOS A TERCERIZAR DE IMPRESIÓN, ESCANEO Y COPIADO EN SEDES JUDICIALES DEL CPJ</t>
  </si>
  <si>
    <t xml:space="preserve">CONTRATACIÓN SERVICIOS DE LIMPIEZA TERCERIZADA PARA PJ SANTIAGO, DIRIGIDO A MIPYMES </t>
  </si>
  <si>
    <t xml:space="preserve"> CONTRATACIÓN DE LOS SERVICIOS DE ASISTENCIA TÉCNICA DEL SISTEMA DE GESTIÓN UTILIZADO EN LAS OPERACIONES FINANCIERAS DEL FONDO DE RETIRO, PENSIONES Y JUBILACIONES</t>
  </si>
  <si>
    <t xml:space="preserve">CONTRATACIÓN DE SERVICIO DE HERRERÍA PARA CONFECCIÓN E INSTALACIÓN DE ELEMENTOS METÁLICOS EN EL EDIFICIO SEDE DE LA SCJ-CPJ </t>
  </si>
  <si>
    <t>ADQ. DE UN POZO TUBULAR CON UNA BOMBA SUMERGIBLE DE 1.5 HP, INSTALACIÓN INCLUIDA, PARA EL PALACIO DE JUSTICIA DE VILLA ALTAGRACIA</t>
  </si>
  <si>
    <t>ADQ. DE PLAFONES PARA SER UTILIZADO EN DIVERSAS LOCALIDADES DEL PJ Y EL EDIFICIO SEDE DE LA SCJ-CPJ</t>
  </si>
  <si>
    <t>ADQ. DE ELECTRODOMÉSTICOS PARA SU USO A NIVEL NACIONAL DIRIGIDO A MIPYMES</t>
  </si>
  <si>
    <t xml:space="preserve">CONTRATACIÓN DE SERVICIO PARA CAMBIO DE MALLA CONTRA AVES PARA EDIFICIO SCJ-CPJ </t>
  </si>
  <si>
    <t>CONTRATACIÓN SERVICIOS PROFESIONALES PARA ELABORACIÓN DE VISTAS 3D DE LOS JUZGADOS DE PAZ MODELO</t>
  </si>
  <si>
    <t>ADQ. DISCOS DUROS EXTERNOS PARA COORDINACIÓN DE AUDIOVISUALES DEL PODER JUDICIAL</t>
  </si>
  <si>
    <t>CONTRATACIÓN DE SERVICIO DE CONDICIONAMIENTO DEL SALÓN MULTIUSOS Y SUMINISTRO E INSTALACIÓN DE LETRERO CON LOGO INSTITUCIONAL EN 2DO PISO EDIFICIO SCJ</t>
  </si>
  <si>
    <t>CONTRATACIÓN DE SERVICIO DE CATERING PARA LANZAMIENTO DE LA POLÍTICA DE PROTECCIÓN DE DATOS, DIRIGIDO A MIPYMES</t>
  </si>
  <si>
    <t xml:space="preserve">ADQ. E INSTALACIÓN DE ACONDICIONADOR DE AIRE PARA PJ SALCEDO </t>
  </si>
  <si>
    <t>CONTRATACIÓN DE SERVICIOS PARA ACTIVIDAD DE INTEGRACIÓN DE LOS EQUIPOS DEPORTIVOS Y EL CORO DEL PODER JUDICIAL A NIVEL NACIONAL, DIRIGIDO A MIPYMES</t>
  </si>
  <si>
    <t>ADQ. E INSTALACIÓN DE LETREROS EN SALA DE DELIBERACIONES EDIFICIO SCJ</t>
  </si>
  <si>
    <t>CONTRATACIÓN DE SERVICIOS DE ALQUILER DE LAPTOPS PARA EL CONCURSO DE OPOSICIÓN PARA INGRESAR AL PROGRAMA DE FORMACIÓN DE ASPIRANTES A JUEZ DE PAZ PROCESO 2-2024</t>
  </si>
  <si>
    <t>CONTRATACIÓN SERVICIO DE MONTAJE Y DESMONTAJE DE DECORACIONES DE TEMPORADA PARA EDIFICIO SCJ</t>
  </si>
  <si>
    <t>ADQ. DE PLACAS, TROFEOS Y MEDALLAS PARA PREMIACIONES DEL EQUIPO DE SOFTBOL DEL PODER JUDICIAL PARA CIERRE DE TORNEO INTERNO 2024. DIRIGIDO A MIPYMES</t>
  </si>
  <si>
    <t>CP-CPJ-BS-39-2024</t>
  </si>
  <si>
    <t>CM-2024-157</t>
  </si>
  <si>
    <t>CP-CPJ-BS-43-2024</t>
  </si>
  <si>
    <t>CP-CPJ-BS-41-2024</t>
  </si>
  <si>
    <t>CM-2024-162</t>
  </si>
  <si>
    <t>CM-2024-164</t>
  </si>
  <si>
    <t>CM-2024-169</t>
  </si>
  <si>
    <t>CDU-2024-128</t>
  </si>
  <si>
    <t>PEEX-CPJ-20-2024</t>
  </si>
  <si>
    <t>CDU-2024-122</t>
  </si>
  <si>
    <t>CDU-2024-121</t>
  </si>
  <si>
    <t>CM-2024-174</t>
  </si>
  <si>
    <t>CM-2024-171</t>
  </si>
  <si>
    <t>CM-2024-172</t>
  </si>
  <si>
    <t>CDU-2024-124</t>
  </si>
  <si>
    <t>CM-2024-175</t>
  </si>
  <si>
    <t>CM-2024-173</t>
  </si>
  <si>
    <t>CM-2024-176</t>
  </si>
  <si>
    <t>CM-2024-179</t>
  </si>
  <si>
    <t>CDU-2024-129</t>
  </si>
  <si>
    <t>CDU-2024-125</t>
  </si>
  <si>
    <t>CDU-2024-126</t>
  </si>
  <si>
    <t>CDU-2024-127</t>
  </si>
  <si>
    <t>CDU-2024-130</t>
  </si>
  <si>
    <t>CDU-2024-132</t>
  </si>
  <si>
    <t>CM-2024-181</t>
  </si>
  <si>
    <t>CDU-2024-131</t>
  </si>
  <si>
    <t>CDU-2024-133</t>
  </si>
  <si>
    <t>CDU-2024-134</t>
  </si>
  <si>
    <t>CDU-2024-136</t>
  </si>
  <si>
    <t>SERVICIOS</t>
  </si>
  <si>
    <t>SANTANA  GERMAN SUPPLY  BATTERY SOLAR, SRL</t>
  </si>
  <si>
    <t xml:space="preserve">IQTEK SOLUTIONS, SRL </t>
  </si>
  <si>
    <t xml:space="preserve">EVS FILMS PRODUCCIÓN, S.R.L. </t>
  </si>
  <si>
    <t>LERMONT ENGINEERING GROUP, SRL</t>
  </si>
  <si>
    <t>MEGATEC AGUA, SRL</t>
  </si>
  <si>
    <t xml:space="preserve">GRUPO BRIZATLANTICA DEL CARIBE, SRL </t>
  </si>
  <si>
    <t xml:space="preserve">FUNDACIÓN IMPRENTA AMIGO DEL HOGAR, INC </t>
  </si>
  <si>
    <t>ROSARIO Y PICHARDO, SRL (EMELY TOURS)</t>
  </si>
  <si>
    <t>CARIBBEAN XAM, SRL</t>
  </si>
  <si>
    <t>ROSSEL, SRL</t>
  </si>
  <si>
    <t>SUPLIDORES ELÉCTRICOS JEREZ  JIMÉNEZ, SRL</t>
  </si>
  <si>
    <t>TURISTRANS TRANSPORTE Y SERVICIOS, SRL</t>
  </si>
  <si>
    <t>SYNTES, SRL</t>
  </si>
  <si>
    <t>SILOSA, EIRL</t>
  </si>
  <si>
    <t>EVALUATE COMERCIAL, SRL</t>
  </si>
  <si>
    <t>PROGESSOE SRL</t>
  </si>
  <si>
    <t xml:space="preserve">INGENIERIA Y MANTENIMIENTO 
INTEGRAL DE ESTRUCTURAS IMINT SRL </t>
  </si>
  <si>
    <t>DEJESSA, SRL</t>
  </si>
  <si>
    <t xml:space="preserve">CONSTRUCTORA TUBIA, SRL </t>
  </si>
  <si>
    <t>INGENIERÍA Y PERFORACIONES INPER, SRL</t>
  </si>
  <si>
    <t>ACTUALIDADES VD, SRL</t>
  </si>
  <si>
    <t>LOAZ TRADING &amp; CONSULTING, SRL</t>
  </si>
  <si>
    <t>INGENIERÍA Y MANTENIMIENTO INTEGRAL DE ESTRUCTURAS, SRL</t>
  </si>
  <si>
    <t xml:space="preserve">CONSARQ, SRL </t>
  </si>
  <si>
    <t>GLODINET, SRL</t>
  </si>
  <si>
    <t>CONSTRUCTORA TUBIA, SRL</t>
  </si>
  <si>
    <t>SABE MG SRL</t>
  </si>
  <si>
    <t xml:space="preserve">VÍCTOR GARCÍA AIRE ACONDICIONADO, SRL </t>
  </si>
  <si>
    <t xml:space="preserve">BUSINESS Y BIENESTAR BY YVELISSE ORTEGA, SRL </t>
  </si>
  <si>
    <t>HAS TECNOLOGIA, SRL</t>
  </si>
  <si>
    <t>MULTIGRABADO SRL</t>
  </si>
  <si>
    <t>ADQ. E INSTALACIÓN DE ACCESORIOS PARA VEHÍCULOS DEL CONSEJO DEL PODER JUDICIAL</t>
  </si>
  <si>
    <t>CM-2024-170</t>
  </si>
  <si>
    <t xml:space="preserve">BELTREZ DECORAUTO, SRL </t>
  </si>
  <si>
    <t xml:space="preserve">CONTRATACIÓN SERVICIO DE REPARACIÓN DE FILTRACIONES DE TECHO EN EL ÁREA DE ATENCIÓN PERMANENTE DEL PJ HIGÜEY </t>
  </si>
  <si>
    <t>CM-2024-183</t>
  </si>
  <si>
    <t>PROCITROM, SRL</t>
  </si>
  <si>
    <t>AGOSTO</t>
  </si>
  <si>
    <t>4TA ETAPA DE READECUACIONES VARIAS EN DIFERENTES LOCALIDADES DEL PODER JUDICIAL</t>
  </si>
  <si>
    <t>CP-CPJ-06-2024</t>
  </si>
  <si>
    <t xml:space="preserve">OBRA </t>
  </si>
  <si>
    <t xml:space="preserve">SI </t>
  </si>
  <si>
    <t>CONSORCIO VIASAN-GA</t>
  </si>
  <si>
    <t xml:space="preserve">REFRIASU LOGISTIC 
AND CONSTRUCTION 
SRL </t>
  </si>
  <si>
    <t>JUNIO</t>
  </si>
  <si>
    <t>IMPERMEABILIZACION DE TECHO DEL EDIFICIO SEDE DE LA SUPREMA  CORTE DE JUSTICIA Y DEL EDIFICIO DE LA CORTE DE APELACION</t>
  </si>
  <si>
    <t>LPN-CPJ-11-2024</t>
  </si>
  <si>
    <t>RUFINO SANCHEZ MORILLO</t>
  </si>
  <si>
    <t>CONTRATACIÓN SERVICIO DE CAMBIO DE PISOS EN EL SALÓN DE AUDIENCIAS DE LA CÁMARA CIVIL Y COMERCIAL DEL PJ LA ROMANA</t>
  </si>
  <si>
    <t>CDU-2024-135</t>
  </si>
  <si>
    <t>LUAMCI COMPANY, SRL</t>
  </si>
  <si>
    <t>CONTRATACIÓN DE SERVICIO DE DESINSTALACIÓN E INSTALACIÓN DE ACONDICIONADORES DE AIRE EN EL PJ DE LA VEGA</t>
  </si>
  <si>
    <t>CM-2024-163</t>
  </si>
  <si>
    <t>ADIVIG, SRL</t>
  </si>
  <si>
    <t xml:space="preserve">ADQ. DE PLACAS, TROFEO EN ACRÍLICO, PINES METÁLICOS Y CERTIFICADOS DE RECONOCIMIENTO PARA ACTOS DE PREMIACIÓN DE LOS GALARDONADOS DE LA ORDEN AL MÉRITO JUDICIAL Y ADMINISTRATIVO, DIRIGIDO A MIPYMES </t>
  </si>
  <si>
    <t>CM-2024-165</t>
  </si>
  <si>
    <t>CROS PUBLICIDAD, SRL</t>
  </si>
  <si>
    <t>SUMINISTRO E INSTALACIÓN DE LOGO EN ALFOMBRA UBICADA EN LA SALA DE DELIBERACIONES SCJ</t>
  </si>
  <si>
    <t xml:space="preserve">CDU-2024-137 </t>
  </si>
  <si>
    <t xml:space="preserve">DELGADO´S CREACIONES METÁLICAS, SRL </t>
  </si>
  <si>
    <t>ALQUILER DE PLANTA ELÉCTRICA DE EMERGENCIA PARA EL PJ DE PUERTO PLATA</t>
  </si>
  <si>
    <t>CDU-2024-138</t>
  </si>
  <si>
    <t>SOLANO LORA SOLUCIONES DIVERSAR, SRL</t>
  </si>
  <si>
    <t>CONTRATACIÓN DE SERVICIO DE SUMINISTRO DE VIDRIOS MARTILLADOS PARA PUERTAS DEL PJ PUERTO PLATA</t>
  </si>
  <si>
    <t>CDU-2024-139</t>
  </si>
  <si>
    <t xml:space="preserve">SOLUCIONES ROINSA, SRL </t>
  </si>
  <si>
    <t>N/D</t>
  </si>
  <si>
    <r>
      <rPr>
        <b/>
        <u/>
        <sz val="11"/>
        <color rgb="FF000000"/>
        <rFont val="Aptos Narrow"/>
        <family val="2"/>
        <scheme val="minor"/>
      </rPr>
      <t>Fecha elaboración:</t>
    </r>
    <r>
      <rPr>
        <sz val="11"/>
        <color rgb="FF000000"/>
        <rFont val="Aptos Narrow"/>
        <family val="2"/>
        <scheme val="minor"/>
      </rPr>
      <t xml:space="preserve"> 05 de diciembre 2024</t>
    </r>
    <r>
      <rPr>
        <b/>
        <sz val="11"/>
        <color rgb="FF000000"/>
        <rFont val="Aptos Narrow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</si>
</sst>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C0A]d\ &quot;de&quot;\ mmmm\ &quot;de&quot;\ yyyy;@"/>
    <numFmt numFmtId="165" formatCode="[$-1C0A]dddd\ d&quot; de &quot;mmmm&quot; de &quot;yyyy;@"/>
  </numFmts>
  <fonts count="18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color rgb="FF000000"/>
      <name val="Times New Roman"/>
      <family val="1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u/>
      <sz val="11"/>
      <name val="Aptos Narrow"/>
      <family val="2"/>
      <scheme val="minor"/>
    </font>
    <font>
      <sz val="11"/>
      <name val="Aptos Narrow"/>
      <family val="2"/>
      <scheme val="minor"/>
    </font>
    <font>
      <b/>
      <u/>
      <sz val="18"/>
      <color theme="1"/>
      <name val="Aptos Narrow"/>
      <family val="2"/>
      <scheme val="minor"/>
    </font>
    <font>
      <b/>
      <u/>
      <sz val="20"/>
      <color theme="1"/>
      <name val="Times New Roman"/>
      <family val="1"/>
    </font>
    <font>
      <b/>
      <u val="double"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74999237037263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9" fontId="8" fillId="5" borderId="0" xfId="3" applyFont="1" applyFill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9" fontId="8" fillId="0" borderId="0" xfId="3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14" fontId="0" fillId="6" borderId="7" xfId="0" applyNumberFormat="1" applyFill="1" applyBorder="1" applyAlignment="1">
      <alignment horizontal="center" vertical="center"/>
    </xf>
    <xf numFmtId="0" fontId="10" fillId="0" borderId="0" xfId="0" applyFont="1"/>
    <xf numFmtId="0" fontId="1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44" fontId="0" fillId="0" borderId="8" xfId="1" applyFont="1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/>
    </xf>
    <xf numFmtId="14" fontId="0" fillId="0" borderId="0" xfId="0" applyNumberFormat="1"/>
    <xf numFmtId="0" fontId="17" fillId="0" borderId="0" xfId="0" applyFont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">
    <cellStyle name="Moneda" xfId="1" builtinId="4"/>
    <cellStyle name="Normal" xfId="0" builtinId="0"/>
    <cellStyle name="Normal 2" xfId="2" xr:uid="{4A5EFC2A-DB1B-483F-9F28-D841B6403735}"/>
    <cellStyle name="Porcentaje" xfId="3" builtinId="5"/>
  </cellStyles>
  <dxfs count="0"/>
  <tableStyles count="0" defaultTableStyle="TableStyleMedium2" defaultPivotStyle="PivotStyleMedium9"/>
  <colors>
    <mruColors>
      <color rgb="FF96B8FC"/>
      <color rgb="FF9DAC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140652</xdr:colOff>
      <xdr:row>0</xdr:row>
      <xdr:rowOff>119380</xdr:rowOff>
    </xdr:from>
    <xdr:to>
      <xdr:col>3</xdr:col>
      <xdr:colOff>3127375</xdr:colOff>
      <xdr:row>0</xdr:row>
      <xdr:rowOff>1869440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D231E6-30B7-4740-916E-F952D32D5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777" y="119380"/>
          <a:ext cx="6082348" cy="1750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140652</xdr:colOff>
      <xdr:row>0</xdr:row>
      <xdr:rowOff>119380</xdr:rowOff>
    </xdr:from>
    <xdr:to>
      <xdr:col>3</xdr:col>
      <xdr:colOff>3127375</xdr:colOff>
      <xdr:row>0</xdr:row>
      <xdr:rowOff>1869440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55958D-4FDA-4888-BED1-E820D4806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252" y="119380"/>
          <a:ext cx="5987098" cy="17500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tily Alcantara Reynoso" id="{B9C457F0-71EF-4DE4-A347-5FF65E0CBAF9}" userId="S::matalcantara@poderjudicial.gob.do::964b127b-4144-40e2-bf3a-faf1ec4e9d5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12" dT="2024-11-25T15:12:34.94" personId="{B9C457F0-71EF-4DE4-A347-5FF65E0CBAF9}" id="{7455A65F-05E5-47A6-A16A-0F9B90E43CF9}">
    <text>NO APLICAN.</text>
  </threadedComment>
  <threadedComment ref="S43" dT="2024-11-26T14:38:18.54" personId="{B9C457F0-71EF-4DE4-A347-5FF65E0CBAF9}" id="{DCF8048E-05EC-4A8D-B1D9-6703A49C0DE8}">
    <text xml:space="preserve">TIENE UNA (1) ENMIENDA.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0"/>
  <sheetViews>
    <sheetView showGridLines="0" view="pageBreakPreview" topLeftCell="A44" zoomScaleNormal="85" zoomScaleSheetLayoutView="100" workbookViewId="0">
      <selection activeCell="C53" sqref="C53"/>
    </sheetView>
  </sheetViews>
  <sheetFormatPr baseColWidth="10" defaultColWidth="9.140625" defaultRowHeight="15" x14ac:dyDescent="0.25"/>
  <cols>
    <col min="2" max="2" width="32.140625" customWidth="1"/>
    <col min="3" max="3" width="12.85546875" customWidth="1"/>
    <col min="4" max="4" width="53.140625" customWidth="1"/>
    <col min="5" max="5" width="21.42578125" customWidth="1"/>
    <col min="6" max="6" width="27.42578125" customWidth="1"/>
    <col min="7" max="7" width="19.28515625" customWidth="1"/>
    <col min="8" max="8" width="15.42578125" customWidth="1"/>
    <col min="9" max="9" width="33.42578125" customWidth="1"/>
    <col min="10" max="11" width="31.7109375" customWidth="1"/>
    <col min="12" max="12" width="20.85546875" customWidth="1"/>
    <col min="13" max="13" width="14.140625" customWidth="1"/>
    <col min="14" max="14" width="27.7109375" customWidth="1"/>
    <col min="15" max="15" width="13.42578125" customWidth="1"/>
    <col min="16" max="16" width="27.5703125" customWidth="1"/>
    <col min="17" max="17" width="19.85546875" customWidth="1"/>
    <col min="18" max="18" width="30.42578125" style="4" customWidth="1"/>
    <col min="19" max="19" width="29.140625" customWidth="1"/>
    <col min="20" max="20" width="33.7109375" customWidth="1"/>
    <col min="21" max="21" width="27.42578125" customWidth="1"/>
    <col min="22" max="22" width="52.7109375" customWidth="1"/>
    <col min="23" max="23" width="24.5703125" customWidth="1"/>
    <col min="24" max="24" width="3.85546875" customWidth="1"/>
  </cols>
  <sheetData>
    <row r="1" spans="1:24" ht="156" customHeight="1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0" t="s">
        <v>0</v>
      </c>
      <c r="T1" s="30" t="s">
        <v>1</v>
      </c>
      <c r="U1" s="30" t="s">
        <v>2</v>
      </c>
      <c r="V1" s="34" t="s">
        <v>61</v>
      </c>
      <c r="W1" s="34"/>
    </row>
    <row r="2" spans="1:24" ht="36.75" customHeight="1" thickBot="1" x14ac:dyDescent="0.3">
      <c r="A2" s="37" t="s">
        <v>63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9"/>
      <c r="S2" s="5">
        <f>COUNTA(S4:S51)-2</f>
        <v>39</v>
      </c>
      <c r="T2" s="5">
        <f>COUNTIF(S4:S51,T1)-0</f>
        <v>39</v>
      </c>
      <c r="U2" s="6">
        <f>T2/S2</f>
        <v>1</v>
      </c>
      <c r="V2" s="7" t="s">
        <v>3</v>
      </c>
      <c r="W2" s="7">
        <v>90</v>
      </c>
      <c r="X2" s="8" t="s">
        <v>4</v>
      </c>
    </row>
    <row r="3" spans="1:24" ht="45" x14ac:dyDescent="0.25">
      <c r="A3" s="9" t="s">
        <v>5</v>
      </c>
      <c r="B3" s="10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2" t="s">
        <v>17</v>
      </c>
      <c r="N3" s="12" t="s">
        <v>18</v>
      </c>
      <c r="O3" s="12" t="s">
        <v>19</v>
      </c>
      <c r="P3" s="11" t="s">
        <v>20</v>
      </c>
      <c r="Q3" s="13" t="s">
        <v>21</v>
      </c>
      <c r="R3" s="31" t="s">
        <v>22</v>
      </c>
      <c r="S3" s="32" t="s">
        <v>23</v>
      </c>
      <c r="U3" s="14"/>
      <c r="V3" s="7" t="s">
        <v>24</v>
      </c>
      <c r="W3" s="7">
        <v>45</v>
      </c>
      <c r="X3" s="8" t="s">
        <v>25</v>
      </c>
    </row>
    <row r="4" spans="1:24" ht="45" x14ac:dyDescent="0.25">
      <c r="A4" s="18">
        <v>1</v>
      </c>
      <c r="B4" s="18" t="s">
        <v>47</v>
      </c>
      <c r="C4" s="18" t="s">
        <v>41</v>
      </c>
      <c r="D4" s="18" t="s">
        <v>65</v>
      </c>
      <c r="E4" s="18" t="s">
        <v>95</v>
      </c>
      <c r="F4" s="19" t="s">
        <v>24</v>
      </c>
      <c r="G4" s="18" t="s">
        <v>27</v>
      </c>
      <c r="H4" s="18" t="s">
        <v>28</v>
      </c>
      <c r="I4" s="20">
        <v>45561</v>
      </c>
      <c r="J4" s="20">
        <v>45601</v>
      </c>
      <c r="K4" s="20" t="s">
        <v>192</v>
      </c>
      <c r="L4" s="20" t="s">
        <v>192</v>
      </c>
      <c r="M4" s="18" t="s">
        <v>30</v>
      </c>
      <c r="N4" s="18" t="s">
        <v>29</v>
      </c>
      <c r="O4" s="18" t="s">
        <v>46</v>
      </c>
      <c r="P4" s="18" t="s">
        <v>126</v>
      </c>
      <c r="Q4" s="20" t="s">
        <v>192</v>
      </c>
      <c r="R4" s="4">
        <f t="shared" ref="R4:R24" si="0">NETWORKDAYS(I4,J4,$W$8:$W$10)-1</f>
        <v>27</v>
      </c>
      <c r="S4" s="15" t="str">
        <f t="shared" ref="S4:S8" si="1">IF(R4&lt;=T4,"Cumple","No Cumple")</f>
        <v>Cumple</v>
      </c>
      <c r="T4" s="3">
        <f t="shared" ref="T4:T12" si="2">VLOOKUP(F4,$V$2:$W$5,2,FALSE)</f>
        <v>45</v>
      </c>
      <c r="V4" s="7" t="s">
        <v>42</v>
      </c>
      <c r="W4" s="7">
        <v>15</v>
      </c>
      <c r="X4" s="8" t="s">
        <v>32</v>
      </c>
    </row>
    <row r="5" spans="1:24" ht="45" x14ac:dyDescent="0.25">
      <c r="A5" s="18">
        <v>2</v>
      </c>
      <c r="B5" s="18" t="s">
        <v>47</v>
      </c>
      <c r="C5" s="18" t="s">
        <v>41</v>
      </c>
      <c r="D5" s="18" t="s">
        <v>66</v>
      </c>
      <c r="E5" s="18" t="s">
        <v>96</v>
      </c>
      <c r="F5" s="19" t="s">
        <v>42</v>
      </c>
      <c r="G5" s="18" t="s">
        <v>35</v>
      </c>
      <c r="H5" s="18" t="s">
        <v>28</v>
      </c>
      <c r="I5" s="20">
        <v>45582</v>
      </c>
      <c r="J5" s="20">
        <v>45604</v>
      </c>
      <c r="K5" s="20">
        <v>45608</v>
      </c>
      <c r="L5" s="19">
        <v>32103</v>
      </c>
      <c r="M5" s="18" t="s">
        <v>30</v>
      </c>
      <c r="N5" s="18" t="s">
        <v>29</v>
      </c>
      <c r="O5" s="18" t="s">
        <v>31</v>
      </c>
      <c r="P5" s="18" t="s">
        <v>127</v>
      </c>
      <c r="Q5" s="21">
        <v>507717.97</v>
      </c>
      <c r="R5" s="4">
        <f t="shared" si="0"/>
        <v>15</v>
      </c>
      <c r="S5" s="15" t="str">
        <f t="shared" si="1"/>
        <v>Cumple</v>
      </c>
      <c r="T5" s="3">
        <f t="shared" si="2"/>
        <v>15</v>
      </c>
      <c r="V5" s="7" t="s">
        <v>50</v>
      </c>
      <c r="W5" s="7">
        <v>10</v>
      </c>
      <c r="X5" s="8" t="s">
        <v>33</v>
      </c>
    </row>
    <row r="6" spans="1:24" ht="30" x14ac:dyDescent="0.25">
      <c r="A6" s="18">
        <v>3</v>
      </c>
      <c r="B6" s="18" t="s">
        <v>26</v>
      </c>
      <c r="C6" s="18" t="s">
        <v>41</v>
      </c>
      <c r="D6" s="18" t="s">
        <v>67</v>
      </c>
      <c r="E6" s="18" t="s">
        <v>97</v>
      </c>
      <c r="F6" s="19" t="s">
        <v>24</v>
      </c>
      <c r="G6" s="18" t="s">
        <v>35</v>
      </c>
      <c r="H6" s="18" t="s">
        <v>28</v>
      </c>
      <c r="I6" s="20">
        <v>45580</v>
      </c>
      <c r="J6" s="20">
        <v>45615</v>
      </c>
      <c r="K6" s="20">
        <v>45618</v>
      </c>
      <c r="L6" s="19">
        <v>32132</v>
      </c>
      <c r="M6" s="18" t="s">
        <v>36</v>
      </c>
      <c r="N6" s="18" t="s">
        <v>38</v>
      </c>
      <c r="O6" s="18" t="s">
        <v>31</v>
      </c>
      <c r="P6" s="18" t="s">
        <v>128</v>
      </c>
      <c r="Q6" s="21">
        <v>3986030.93</v>
      </c>
      <c r="R6" s="4">
        <f t="shared" si="0"/>
        <v>24</v>
      </c>
      <c r="S6" s="15" t="str">
        <f t="shared" si="1"/>
        <v>Cumple</v>
      </c>
      <c r="T6" s="3">
        <f t="shared" si="2"/>
        <v>45</v>
      </c>
    </row>
    <row r="7" spans="1:24" ht="30" x14ac:dyDescent="0.25">
      <c r="A7" s="18">
        <v>4</v>
      </c>
      <c r="B7" s="18" t="s">
        <v>34</v>
      </c>
      <c r="C7" s="18" t="s">
        <v>41</v>
      </c>
      <c r="D7" s="18" t="s">
        <v>68</v>
      </c>
      <c r="E7" s="18" t="s">
        <v>98</v>
      </c>
      <c r="F7" s="19" t="s">
        <v>24</v>
      </c>
      <c r="G7" s="18" t="s">
        <v>27</v>
      </c>
      <c r="H7" s="18" t="s">
        <v>28</v>
      </c>
      <c r="I7" s="20">
        <v>45573</v>
      </c>
      <c r="J7" s="20">
        <v>45608</v>
      </c>
      <c r="K7" s="20" t="s">
        <v>192</v>
      </c>
      <c r="L7" s="20" t="s">
        <v>192</v>
      </c>
      <c r="M7" s="18" t="s">
        <v>36</v>
      </c>
      <c r="N7" s="18" t="s">
        <v>38</v>
      </c>
      <c r="O7" s="18" t="s">
        <v>31</v>
      </c>
      <c r="P7" s="18" t="s">
        <v>129</v>
      </c>
      <c r="Q7" s="20" t="s">
        <v>192</v>
      </c>
      <c r="R7" s="4">
        <f t="shared" si="0"/>
        <v>24</v>
      </c>
      <c r="S7" s="15" t="str">
        <f t="shared" si="1"/>
        <v>Cumple</v>
      </c>
      <c r="T7" s="3">
        <f t="shared" si="2"/>
        <v>45</v>
      </c>
    </row>
    <row r="8" spans="1:24" ht="30" x14ac:dyDescent="0.25">
      <c r="A8" s="18">
        <v>5</v>
      </c>
      <c r="B8" s="18" t="s">
        <v>49</v>
      </c>
      <c r="C8" s="18" t="s">
        <v>55</v>
      </c>
      <c r="D8" s="18" t="s">
        <v>69</v>
      </c>
      <c r="E8" s="18" t="s">
        <v>99</v>
      </c>
      <c r="F8" s="19" t="s">
        <v>42</v>
      </c>
      <c r="G8" s="18" t="s">
        <v>35</v>
      </c>
      <c r="H8" s="18" t="s">
        <v>28</v>
      </c>
      <c r="I8" s="20">
        <v>45589</v>
      </c>
      <c r="J8" s="20">
        <v>45604</v>
      </c>
      <c r="K8" s="22">
        <v>45610</v>
      </c>
      <c r="L8" s="19">
        <v>32108</v>
      </c>
      <c r="M8" s="18" t="s">
        <v>36</v>
      </c>
      <c r="N8" s="18" t="s">
        <v>37</v>
      </c>
      <c r="O8" s="18" t="s">
        <v>31</v>
      </c>
      <c r="P8" s="18" t="s">
        <v>56</v>
      </c>
      <c r="Q8" s="21">
        <v>772784.71</v>
      </c>
      <c r="R8" s="4">
        <f t="shared" si="0"/>
        <v>10</v>
      </c>
      <c r="S8" s="15" t="str">
        <f t="shared" si="1"/>
        <v>Cumple</v>
      </c>
      <c r="T8" s="3">
        <f t="shared" si="2"/>
        <v>15</v>
      </c>
      <c r="V8" s="41" t="s">
        <v>39</v>
      </c>
      <c r="W8" s="16">
        <v>45559</v>
      </c>
    </row>
    <row r="9" spans="1:24" ht="45" x14ac:dyDescent="0.25">
      <c r="A9" s="18">
        <v>6</v>
      </c>
      <c r="B9" s="18" t="s">
        <v>34</v>
      </c>
      <c r="C9" s="18" t="s">
        <v>55</v>
      </c>
      <c r="D9" s="18" t="s">
        <v>70</v>
      </c>
      <c r="E9" s="18" t="s">
        <v>100</v>
      </c>
      <c r="F9" s="19" t="s">
        <v>42</v>
      </c>
      <c r="G9" s="18" t="s">
        <v>27</v>
      </c>
      <c r="H9" s="18" t="s">
        <v>28</v>
      </c>
      <c r="I9" s="20">
        <v>45587</v>
      </c>
      <c r="J9" s="22">
        <v>45602</v>
      </c>
      <c r="K9" s="22">
        <v>45617</v>
      </c>
      <c r="L9" s="19">
        <v>32130</v>
      </c>
      <c r="M9" s="18" t="s">
        <v>30</v>
      </c>
      <c r="N9" s="18" t="s">
        <v>29</v>
      </c>
      <c r="O9" s="18" t="s">
        <v>31</v>
      </c>
      <c r="P9" s="23" t="s">
        <v>130</v>
      </c>
      <c r="Q9" s="21">
        <v>722160</v>
      </c>
      <c r="R9" s="4">
        <f t="shared" si="0"/>
        <v>10</v>
      </c>
      <c r="S9" s="15" t="str">
        <f>IF(R9&lt;=T9,"Cumple","No Cumple")</f>
        <v>Cumple</v>
      </c>
      <c r="T9" s="3">
        <f t="shared" si="2"/>
        <v>15</v>
      </c>
      <c r="V9" s="41"/>
      <c r="W9" s="16">
        <v>45600</v>
      </c>
    </row>
    <row r="10" spans="1:24" ht="30" x14ac:dyDescent="0.25">
      <c r="A10" s="18">
        <v>7</v>
      </c>
      <c r="B10" s="23" t="s">
        <v>49</v>
      </c>
      <c r="C10" s="18" t="s">
        <v>55</v>
      </c>
      <c r="D10" s="23" t="s">
        <v>71</v>
      </c>
      <c r="E10" s="23" t="s">
        <v>101</v>
      </c>
      <c r="F10" s="19" t="s">
        <v>42</v>
      </c>
      <c r="G10" s="23" t="s">
        <v>27</v>
      </c>
      <c r="H10" s="18" t="s">
        <v>28</v>
      </c>
      <c r="I10" s="20">
        <v>45589</v>
      </c>
      <c r="J10" s="22">
        <v>45604</v>
      </c>
      <c r="K10" s="20">
        <v>45608</v>
      </c>
      <c r="L10" s="24">
        <v>32100</v>
      </c>
      <c r="M10" s="23" t="s">
        <v>36</v>
      </c>
      <c r="N10" s="23" t="s">
        <v>52</v>
      </c>
      <c r="O10" s="18" t="s">
        <v>46</v>
      </c>
      <c r="P10" s="23" t="s">
        <v>131</v>
      </c>
      <c r="Q10" s="21">
        <v>444326.40000000002</v>
      </c>
      <c r="R10" s="4">
        <f t="shared" si="0"/>
        <v>10</v>
      </c>
      <c r="S10" s="15" t="str">
        <f>IF(R10&lt;=T10,"Cumple","No Cumple")</f>
        <v>Cumple</v>
      </c>
      <c r="T10" s="3">
        <f t="shared" si="2"/>
        <v>15</v>
      </c>
      <c r="V10" s="41"/>
      <c r="W10" s="28"/>
    </row>
    <row r="11" spans="1:24" ht="30" x14ac:dyDescent="0.25">
      <c r="A11" s="18">
        <v>8</v>
      </c>
      <c r="B11" s="18" t="s">
        <v>53</v>
      </c>
      <c r="C11" s="18" t="s">
        <v>55</v>
      </c>
      <c r="D11" s="18" t="s">
        <v>72</v>
      </c>
      <c r="E11" s="18" t="s">
        <v>102</v>
      </c>
      <c r="F11" s="19" t="s">
        <v>50</v>
      </c>
      <c r="G11" s="18" t="s">
        <v>35</v>
      </c>
      <c r="H11" s="18" t="s">
        <v>28</v>
      </c>
      <c r="I11" s="20">
        <v>45595</v>
      </c>
      <c r="J11" s="20">
        <v>45601</v>
      </c>
      <c r="K11" s="20">
        <v>45601</v>
      </c>
      <c r="L11" s="19">
        <v>32087</v>
      </c>
      <c r="M11" s="18" t="s">
        <v>30</v>
      </c>
      <c r="N11" s="18" t="s">
        <v>29</v>
      </c>
      <c r="O11" s="18" t="s">
        <v>31</v>
      </c>
      <c r="P11" s="18" t="s">
        <v>132</v>
      </c>
      <c r="Q11" s="21">
        <v>225165.24</v>
      </c>
      <c r="R11" s="4">
        <f t="shared" si="0"/>
        <v>3</v>
      </c>
      <c r="S11" s="15" t="str">
        <f>IF(R11&lt;=T11,"Cumple","No Cumple")</f>
        <v>Cumple</v>
      </c>
      <c r="T11" s="3">
        <f t="shared" si="2"/>
        <v>10</v>
      </c>
    </row>
    <row r="12" spans="1:24" ht="45" x14ac:dyDescent="0.25">
      <c r="A12" s="18">
        <v>9</v>
      </c>
      <c r="B12" s="18" t="s">
        <v>51</v>
      </c>
      <c r="C12" s="18" t="s">
        <v>55</v>
      </c>
      <c r="D12" s="18" t="s">
        <v>73</v>
      </c>
      <c r="E12" s="18" t="s">
        <v>103</v>
      </c>
      <c r="F12" s="19" t="s">
        <v>40</v>
      </c>
      <c r="G12" s="18" t="s">
        <v>125</v>
      </c>
      <c r="H12" s="18" t="s">
        <v>28</v>
      </c>
      <c r="I12" s="20">
        <v>45595</v>
      </c>
      <c r="J12" s="20">
        <v>45607</v>
      </c>
      <c r="K12" s="20">
        <v>45610</v>
      </c>
      <c r="L12" s="19">
        <v>32106</v>
      </c>
      <c r="M12" s="18" t="s">
        <v>36</v>
      </c>
      <c r="N12" s="18" t="s">
        <v>37</v>
      </c>
      <c r="O12" s="18" t="s">
        <v>31</v>
      </c>
      <c r="P12" s="18" t="s">
        <v>133</v>
      </c>
      <c r="Q12" s="21">
        <v>10000000</v>
      </c>
      <c r="R12" s="4">
        <f t="shared" si="0"/>
        <v>7</v>
      </c>
      <c r="S12" s="42" t="e">
        <f>IF(R12&lt;=T12,"Cumple","No Cumple")</f>
        <v>#N/A</v>
      </c>
      <c r="T12" s="3" t="e">
        <f t="shared" si="2"/>
        <v>#N/A</v>
      </c>
    </row>
    <row r="13" spans="1:24" ht="45" x14ac:dyDescent="0.25">
      <c r="A13" s="18">
        <v>10</v>
      </c>
      <c r="B13" s="18" t="s">
        <v>51</v>
      </c>
      <c r="C13" s="18" t="s">
        <v>55</v>
      </c>
      <c r="D13" s="18" t="s">
        <v>73</v>
      </c>
      <c r="E13" s="18" t="s">
        <v>103</v>
      </c>
      <c r="F13" s="19" t="s">
        <v>40</v>
      </c>
      <c r="G13" s="18" t="s">
        <v>125</v>
      </c>
      <c r="H13" s="18" t="s">
        <v>28</v>
      </c>
      <c r="I13" s="20">
        <v>45595</v>
      </c>
      <c r="J13" s="20">
        <v>45607</v>
      </c>
      <c r="K13" s="20">
        <v>45610</v>
      </c>
      <c r="L13" s="19">
        <v>32109</v>
      </c>
      <c r="M13" s="18" t="s">
        <v>36</v>
      </c>
      <c r="N13" s="18" t="s">
        <v>52</v>
      </c>
      <c r="O13" s="18" t="s">
        <v>46</v>
      </c>
      <c r="P13" s="18" t="s">
        <v>134</v>
      </c>
      <c r="Q13" s="21">
        <v>40000000</v>
      </c>
      <c r="R13" s="4">
        <f t="shared" si="0"/>
        <v>7</v>
      </c>
      <c r="S13" s="42"/>
      <c r="T13" s="3" t="e">
        <f t="shared" ref="T13" si="3">VLOOKUP(F13,$V$2:$W$5,2,FALSE)</f>
        <v>#N/A</v>
      </c>
      <c r="V13" s="29"/>
    </row>
    <row r="14" spans="1:24" ht="45" x14ac:dyDescent="0.25">
      <c r="A14" s="18">
        <v>11</v>
      </c>
      <c r="B14" s="18" t="s">
        <v>34</v>
      </c>
      <c r="C14" s="18" t="s">
        <v>55</v>
      </c>
      <c r="D14" s="18" t="s">
        <v>74</v>
      </c>
      <c r="E14" s="18" t="s">
        <v>104</v>
      </c>
      <c r="F14" s="19" t="s">
        <v>50</v>
      </c>
      <c r="G14" s="18" t="s">
        <v>35</v>
      </c>
      <c r="H14" s="18" t="s">
        <v>28</v>
      </c>
      <c r="I14" s="20">
        <v>45597</v>
      </c>
      <c r="J14" s="20">
        <v>45604</v>
      </c>
      <c r="K14" s="20">
        <v>45608</v>
      </c>
      <c r="L14" s="19">
        <v>32101</v>
      </c>
      <c r="M14" s="18" t="s">
        <v>36</v>
      </c>
      <c r="N14" s="18" t="s">
        <v>38</v>
      </c>
      <c r="O14" s="18" t="s">
        <v>31</v>
      </c>
      <c r="P14" s="18" t="s">
        <v>135</v>
      </c>
      <c r="Q14" s="21">
        <v>62068</v>
      </c>
      <c r="R14" s="4">
        <f t="shared" si="0"/>
        <v>4</v>
      </c>
      <c r="S14" s="15" t="str">
        <f t="shared" ref="S14:S39" si="4">IF(R14&lt;=T14,"Cumple","No Cumple")</f>
        <v>Cumple</v>
      </c>
      <c r="T14" s="3">
        <f t="shared" ref="T14:T39" si="5">VLOOKUP(F14,$V$2:$W$5,2,FALSE)</f>
        <v>10</v>
      </c>
    </row>
    <row r="15" spans="1:24" ht="45" x14ac:dyDescent="0.25">
      <c r="A15" s="18">
        <v>12</v>
      </c>
      <c r="B15" s="18" t="s">
        <v>34</v>
      </c>
      <c r="C15" s="18" t="s">
        <v>55</v>
      </c>
      <c r="D15" s="18" t="s">
        <v>75</v>
      </c>
      <c r="E15" s="18" t="s">
        <v>105</v>
      </c>
      <c r="F15" s="19" t="s">
        <v>50</v>
      </c>
      <c r="G15" s="18" t="s">
        <v>27</v>
      </c>
      <c r="H15" s="18" t="s">
        <v>28</v>
      </c>
      <c r="I15" s="20">
        <v>45596</v>
      </c>
      <c r="J15" s="20">
        <v>45603</v>
      </c>
      <c r="K15" s="20">
        <v>45608</v>
      </c>
      <c r="L15" s="19">
        <v>32102</v>
      </c>
      <c r="M15" s="18" t="s">
        <v>30</v>
      </c>
      <c r="N15" s="18" t="s">
        <v>29</v>
      </c>
      <c r="O15" s="18" t="s">
        <v>31</v>
      </c>
      <c r="P15" s="18" t="s">
        <v>136</v>
      </c>
      <c r="Q15" s="21">
        <v>233316.44</v>
      </c>
      <c r="R15" s="4">
        <f t="shared" si="0"/>
        <v>4</v>
      </c>
      <c r="S15" s="15" t="str">
        <f t="shared" si="4"/>
        <v>Cumple</v>
      </c>
      <c r="T15" s="3">
        <f t="shared" si="5"/>
        <v>10</v>
      </c>
    </row>
    <row r="16" spans="1:24" ht="30" x14ac:dyDescent="0.25">
      <c r="A16" s="18">
        <v>13</v>
      </c>
      <c r="B16" s="18" t="s">
        <v>49</v>
      </c>
      <c r="C16" s="18" t="s">
        <v>55</v>
      </c>
      <c r="D16" s="18" t="s">
        <v>76</v>
      </c>
      <c r="E16" s="18" t="s">
        <v>106</v>
      </c>
      <c r="F16" s="19" t="s">
        <v>42</v>
      </c>
      <c r="G16" s="18" t="s">
        <v>35</v>
      </c>
      <c r="H16" s="18" t="s">
        <v>28</v>
      </c>
      <c r="I16" s="20">
        <v>45590</v>
      </c>
      <c r="J16" s="20">
        <v>45608</v>
      </c>
      <c r="K16" s="20">
        <v>45609</v>
      </c>
      <c r="L16" s="19">
        <v>32105</v>
      </c>
      <c r="M16" s="18" t="s">
        <v>36</v>
      </c>
      <c r="N16" s="18" t="s">
        <v>38</v>
      </c>
      <c r="O16" s="18" t="s">
        <v>46</v>
      </c>
      <c r="P16" s="18" t="s">
        <v>137</v>
      </c>
      <c r="Q16" s="21">
        <v>424800</v>
      </c>
      <c r="R16" s="4">
        <f t="shared" si="0"/>
        <v>11</v>
      </c>
      <c r="S16" s="15" t="str">
        <f t="shared" si="4"/>
        <v>Cumple</v>
      </c>
      <c r="T16" s="3">
        <f t="shared" si="5"/>
        <v>15</v>
      </c>
    </row>
    <row r="17" spans="1:20" ht="45" x14ac:dyDescent="0.25">
      <c r="A17" s="18">
        <v>14</v>
      </c>
      <c r="B17" s="18" t="s">
        <v>49</v>
      </c>
      <c r="C17" s="18" t="s">
        <v>55</v>
      </c>
      <c r="D17" s="18" t="s">
        <v>77</v>
      </c>
      <c r="E17" s="18" t="s">
        <v>107</v>
      </c>
      <c r="F17" s="19" t="s">
        <v>42</v>
      </c>
      <c r="G17" s="18" t="s">
        <v>35</v>
      </c>
      <c r="H17" s="18" t="s">
        <v>28</v>
      </c>
      <c r="I17" s="20">
        <v>45597</v>
      </c>
      <c r="J17" s="20">
        <v>45609</v>
      </c>
      <c r="K17" s="20">
        <v>45611</v>
      </c>
      <c r="L17" s="19">
        <v>32111</v>
      </c>
      <c r="M17" s="18" t="s">
        <v>36</v>
      </c>
      <c r="N17" s="18" t="s">
        <v>37</v>
      </c>
      <c r="O17" s="18" t="s">
        <v>31</v>
      </c>
      <c r="P17" s="18" t="s">
        <v>138</v>
      </c>
      <c r="Q17" s="21">
        <v>1656720</v>
      </c>
      <c r="R17" s="4">
        <f t="shared" si="0"/>
        <v>7</v>
      </c>
      <c r="S17" s="15" t="str">
        <f t="shared" si="4"/>
        <v>Cumple</v>
      </c>
      <c r="T17" s="3">
        <f t="shared" si="5"/>
        <v>15</v>
      </c>
    </row>
    <row r="18" spans="1:20" ht="28.5" customHeight="1" x14ac:dyDescent="0.25">
      <c r="A18" s="18">
        <v>15</v>
      </c>
      <c r="B18" s="18" t="s">
        <v>49</v>
      </c>
      <c r="C18" s="18" t="s">
        <v>55</v>
      </c>
      <c r="D18" s="18" t="s">
        <v>78</v>
      </c>
      <c r="E18" s="18" t="s">
        <v>108</v>
      </c>
      <c r="F18" s="19" t="s">
        <v>42</v>
      </c>
      <c r="G18" s="18" t="s">
        <v>35</v>
      </c>
      <c r="H18" s="18" t="s">
        <v>28</v>
      </c>
      <c r="I18" s="20">
        <v>45593</v>
      </c>
      <c r="J18" s="20">
        <v>45597</v>
      </c>
      <c r="K18" s="20">
        <v>45604</v>
      </c>
      <c r="L18" s="19">
        <v>32094</v>
      </c>
      <c r="M18" s="18" t="s">
        <v>36</v>
      </c>
      <c r="N18" s="18" t="s">
        <v>38</v>
      </c>
      <c r="O18" s="18" t="s">
        <v>46</v>
      </c>
      <c r="P18" s="18" t="s">
        <v>139</v>
      </c>
      <c r="Q18" s="21">
        <v>1696840</v>
      </c>
      <c r="R18" s="4">
        <f t="shared" si="0"/>
        <v>4</v>
      </c>
      <c r="S18" s="15" t="str">
        <f t="shared" ref="S18" si="6">IF(R18&lt;=T18,"Cumple","No Cumple")</f>
        <v>Cumple</v>
      </c>
      <c r="T18" s="3">
        <f t="shared" si="5"/>
        <v>15</v>
      </c>
    </row>
    <row r="19" spans="1:20" ht="60" x14ac:dyDescent="0.25">
      <c r="A19" s="18">
        <v>16</v>
      </c>
      <c r="B19" s="18" t="s">
        <v>26</v>
      </c>
      <c r="C19" s="18" t="s">
        <v>55</v>
      </c>
      <c r="D19" s="18" t="s">
        <v>79</v>
      </c>
      <c r="E19" s="18" t="s">
        <v>109</v>
      </c>
      <c r="F19" s="19" t="s">
        <v>50</v>
      </c>
      <c r="G19" s="18" t="s">
        <v>35</v>
      </c>
      <c r="H19" s="18" t="s">
        <v>28</v>
      </c>
      <c r="I19" s="20">
        <v>45607</v>
      </c>
      <c r="J19" s="20">
        <v>45610</v>
      </c>
      <c r="K19" s="20">
        <v>45615</v>
      </c>
      <c r="L19" s="19">
        <v>32112</v>
      </c>
      <c r="M19" s="18" t="s">
        <v>30</v>
      </c>
      <c r="N19" s="18" t="s">
        <v>29</v>
      </c>
      <c r="O19" s="18" t="s">
        <v>31</v>
      </c>
      <c r="P19" s="18" t="s">
        <v>140</v>
      </c>
      <c r="Q19" s="21">
        <v>180000</v>
      </c>
      <c r="R19" s="4">
        <f t="shared" si="0"/>
        <v>3</v>
      </c>
      <c r="S19" s="15" t="str">
        <f t="shared" ref="S19" si="7">IF(R19&lt;=T19,"Cumple","No Cumple")</f>
        <v>Cumple</v>
      </c>
      <c r="T19" s="3">
        <f t="shared" si="5"/>
        <v>10</v>
      </c>
    </row>
    <row r="20" spans="1:20" ht="45" x14ac:dyDescent="0.25">
      <c r="A20" s="18">
        <v>17</v>
      </c>
      <c r="B20" s="18" t="s">
        <v>34</v>
      </c>
      <c r="C20" s="18" t="s">
        <v>55</v>
      </c>
      <c r="D20" s="18" t="s">
        <v>80</v>
      </c>
      <c r="E20" s="18" t="s">
        <v>110</v>
      </c>
      <c r="F20" s="19" t="s">
        <v>42</v>
      </c>
      <c r="G20" s="18" t="s">
        <v>35</v>
      </c>
      <c r="H20" s="18" t="s">
        <v>28</v>
      </c>
      <c r="I20" s="20">
        <v>45602</v>
      </c>
      <c r="J20" s="20">
        <v>45616</v>
      </c>
      <c r="K20" s="20">
        <v>45616</v>
      </c>
      <c r="L20" s="19">
        <v>32119</v>
      </c>
      <c r="M20" s="18" t="s">
        <v>36</v>
      </c>
      <c r="N20" s="18" t="s">
        <v>45</v>
      </c>
      <c r="O20" s="18" t="s">
        <v>46</v>
      </c>
      <c r="P20" s="18" t="s">
        <v>141</v>
      </c>
      <c r="Q20" s="21">
        <v>375830</v>
      </c>
      <c r="R20" s="4">
        <f t="shared" si="0"/>
        <v>10</v>
      </c>
      <c r="S20" s="40" t="str">
        <f t="shared" si="4"/>
        <v>Cumple</v>
      </c>
      <c r="T20" s="3">
        <f t="shared" si="5"/>
        <v>15</v>
      </c>
    </row>
    <row r="21" spans="1:20" ht="60" x14ac:dyDescent="0.25">
      <c r="A21" s="18">
        <v>18</v>
      </c>
      <c r="B21" s="18" t="s">
        <v>34</v>
      </c>
      <c r="C21" s="18" t="s">
        <v>55</v>
      </c>
      <c r="D21" s="18" t="s">
        <v>80</v>
      </c>
      <c r="E21" s="18" t="s">
        <v>110</v>
      </c>
      <c r="F21" s="19" t="s">
        <v>42</v>
      </c>
      <c r="G21" s="18" t="s">
        <v>35</v>
      </c>
      <c r="H21" s="18" t="s">
        <v>28</v>
      </c>
      <c r="I21" s="20">
        <v>45602</v>
      </c>
      <c r="J21" s="20">
        <v>45616</v>
      </c>
      <c r="K21" s="20">
        <v>45616</v>
      </c>
      <c r="L21" s="19">
        <v>32120</v>
      </c>
      <c r="M21" s="18" t="s">
        <v>36</v>
      </c>
      <c r="N21" s="18" t="s">
        <v>54</v>
      </c>
      <c r="O21" s="18" t="s">
        <v>46</v>
      </c>
      <c r="P21" s="18" t="s">
        <v>142</v>
      </c>
      <c r="Q21" s="21">
        <v>295000</v>
      </c>
      <c r="R21" s="4">
        <f t="shared" si="0"/>
        <v>10</v>
      </c>
      <c r="S21" s="40"/>
      <c r="T21" s="3">
        <f t="shared" si="5"/>
        <v>15</v>
      </c>
    </row>
    <row r="22" spans="1:20" ht="45" x14ac:dyDescent="0.25">
      <c r="A22" s="18">
        <v>19</v>
      </c>
      <c r="B22" s="18" t="s">
        <v>34</v>
      </c>
      <c r="C22" s="18" t="s">
        <v>55</v>
      </c>
      <c r="D22" s="18" t="s">
        <v>80</v>
      </c>
      <c r="E22" s="18" t="s">
        <v>110</v>
      </c>
      <c r="F22" s="19" t="s">
        <v>42</v>
      </c>
      <c r="G22" s="18" t="s">
        <v>35</v>
      </c>
      <c r="H22" s="18" t="s">
        <v>28</v>
      </c>
      <c r="I22" s="20">
        <v>45602</v>
      </c>
      <c r="J22" s="20">
        <v>45616</v>
      </c>
      <c r="K22" s="20">
        <v>45616</v>
      </c>
      <c r="L22" s="19">
        <v>32121</v>
      </c>
      <c r="M22" s="18" t="s">
        <v>36</v>
      </c>
      <c r="N22" s="18" t="s">
        <v>54</v>
      </c>
      <c r="O22" s="18" t="s">
        <v>46</v>
      </c>
      <c r="P22" s="18" t="s">
        <v>143</v>
      </c>
      <c r="Q22" s="21">
        <v>401200</v>
      </c>
      <c r="R22" s="4">
        <f t="shared" si="0"/>
        <v>10</v>
      </c>
      <c r="S22" s="40"/>
      <c r="T22" s="3">
        <f t="shared" si="5"/>
        <v>15</v>
      </c>
    </row>
    <row r="23" spans="1:20" ht="45" x14ac:dyDescent="0.25">
      <c r="A23" s="18">
        <v>20</v>
      </c>
      <c r="B23" s="18" t="s">
        <v>34</v>
      </c>
      <c r="C23" s="18" t="s">
        <v>55</v>
      </c>
      <c r="D23" s="18" t="s">
        <v>80</v>
      </c>
      <c r="E23" s="18" t="s">
        <v>110</v>
      </c>
      <c r="F23" s="19" t="s">
        <v>42</v>
      </c>
      <c r="G23" s="18" t="s">
        <v>35</v>
      </c>
      <c r="H23" s="18" t="s">
        <v>28</v>
      </c>
      <c r="I23" s="20">
        <v>45602</v>
      </c>
      <c r="J23" s="20">
        <v>45616</v>
      </c>
      <c r="K23" s="20">
        <v>45616</v>
      </c>
      <c r="L23" s="19">
        <v>32122</v>
      </c>
      <c r="M23" s="18" t="s">
        <v>36</v>
      </c>
      <c r="N23" s="18" t="s">
        <v>38</v>
      </c>
      <c r="O23" s="18" t="s">
        <v>31</v>
      </c>
      <c r="P23" s="18" t="s">
        <v>144</v>
      </c>
      <c r="Q23" s="21">
        <v>35400</v>
      </c>
      <c r="R23" s="4">
        <f t="shared" si="0"/>
        <v>10</v>
      </c>
      <c r="S23" s="40"/>
      <c r="T23" s="3">
        <f t="shared" si="5"/>
        <v>15</v>
      </c>
    </row>
    <row r="24" spans="1:20" ht="45" x14ac:dyDescent="0.25">
      <c r="A24" s="18">
        <v>21</v>
      </c>
      <c r="B24" s="18" t="s">
        <v>34</v>
      </c>
      <c r="C24" s="18" t="s">
        <v>55</v>
      </c>
      <c r="D24" s="18" t="s">
        <v>81</v>
      </c>
      <c r="E24" s="18" t="s">
        <v>111</v>
      </c>
      <c r="F24" s="19" t="s">
        <v>42</v>
      </c>
      <c r="G24" s="18" t="s">
        <v>35</v>
      </c>
      <c r="H24" s="18" t="s">
        <v>28</v>
      </c>
      <c r="I24" s="20">
        <v>45594</v>
      </c>
      <c r="J24" s="20">
        <v>45614</v>
      </c>
      <c r="K24" s="20">
        <v>45615</v>
      </c>
      <c r="L24" s="19">
        <v>32115</v>
      </c>
      <c r="M24" s="18" t="s">
        <v>36</v>
      </c>
      <c r="N24" s="18" t="s">
        <v>45</v>
      </c>
      <c r="O24" s="18" t="s">
        <v>31</v>
      </c>
      <c r="P24" s="18" t="s">
        <v>145</v>
      </c>
      <c r="Q24" s="21">
        <v>523672.2</v>
      </c>
      <c r="R24" s="4">
        <f t="shared" si="0"/>
        <v>13</v>
      </c>
      <c r="S24" s="15" t="str">
        <f t="shared" ref="S24" si="8">IF(R24&lt;=T24,"Cumple","No Cumple")</f>
        <v>Cumple</v>
      </c>
      <c r="T24" s="3">
        <f t="shared" si="5"/>
        <v>15</v>
      </c>
    </row>
    <row r="25" spans="1:20" ht="30" x14ac:dyDescent="0.25">
      <c r="A25" s="18">
        <v>22</v>
      </c>
      <c r="B25" s="18" t="s">
        <v>34</v>
      </c>
      <c r="C25" s="18" t="s">
        <v>55</v>
      </c>
      <c r="D25" s="18" t="s">
        <v>82</v>
      </c>
      <c r="E25" s="18" t="s">
        <v>112</v>
      </c>
      <c r="F25" s="19" t="s">
        <v>42</v>
      </c>
      <c r="G25" s="18" t="s">
        <v>27</v>
      </c>
      <c r="H25" s="18" t="s">
        <v>28</v>
      </c>
      <c r="I25" s="20">
        <v>45607</v>
      </c>
      <c r="J25" s="20">
        <v>45614</v>
      </c>
      <c r="K25" s="20">
        <v>45617</v>
      </c>
      <c r="L25" s="19">
        <v>32126</v>
      </c>
      <c r="M25" s="18" t="s">
        <v>36</v>
      </c>
      <c r="N25" s="18" t="s">
        <v>37</v>
      </c>
      <c r="O25" s="18" t="s">
        <v>31</v>
      </c>
      <c r="P25" s="18" t="s">
        <v>44</v>
      </c>
      <c r="Q25" s="21">
        <v>1370747</v>
      </c>
      <c r="R25" s="4">
        <f t="shared" ref="R25:R28" si="9">NETWORKDAYS(I25,J25,$W$8:$W$10)-1</f>
        <v>5</v>
      </c>
      <c r="S25" s="40" t="str">
        <f t="shared" ref="S25:S27" si="10">IF(R25&lt;=T25,"Cumple","No Cumple")</f>
        <v>Cumple</v>
      </c>
      <c r="T25" s="3">
        <f t="shared" si="5"/>
        <v>15</v>
      </c>
    </row>
    <row r="26" spans="1:20" ht="30" x14ac:dyDescent="0.25">
      <c r="A26" s="18">
        <v>23</v>
      </c>
      <c r="B26" s="18" t="s">
        <v>34</v>
      </c>
      <c r="C26" s="18" t="s">
        <v>55</v>
      </c>
      <c r="D26" s="18" t="s">
        <v>82</v>
      </c>
      <c r="E26" s="18" t="s">
        <v>112</v>
      </c>
      <c r="F26" s="19" t="s">
        <v>42</v>
      </c>
      <c r="G26" s="18" t="s">
        <v>27</v>
      </c>
      <c r="H26" s="18" t="s">
        <v>28</v>
      </c>
      <c r="I26" s="20">
        <v>45607</v>
      </c>
      <c r="J26" s="20">
        <v>45614</v>
      </c>
      <c r="K26" s="20">
        <v>45617</v>
      </c>
      <c r="L26" s="19">
        <v>32127</v>
      </c>
      <c r="M26" s="18" t="s">
        <v>36</v>
      </c>
      <c r="N26" s="18" t="s">
        <v>37</v>
      </c>
      <c r="O26" s="18" t="s">
        <v>31</v>
      </c>
      <c r="P26" s="18" t="s">
        <v>43</v>
      </c>
      <c r="Q26" s="21">
        <v>221840</v>
      </c>
      <c r="R26" s="4">
        <f t="shared" si="9"/>
        <v>5</v>
      </c>
      <c r="S26" s="40"/>
      <c r="T26" s="3">
        <f t="shared" si="5"/>
        <v>15</v>
      </c>
    </row>
    <row r="27" spans="1:20" ht="30" x14ac:dyDescent="0.25">
      <c r="A27" s="18">
        <v>24</v>
      </c>
      <c r="B27" s="18" t="s">
        <v>49</v>
      </c>
      <c r="C27" s="18" t="s">
        <v>55</v>
      </c>
      <c r="D27" s="18" t="s">
        <v>83</v>
      </c>
      <c r="E27" s="18" t="s">
        <v>113</v>
      </c>
      <c r="F27" s="19" t="s">
        <v>42</v>
      </c>
      <c r="G27" s="18" t="s">
        <v>27</v>
      </c>
      <c r="H27" s="18" t="s">
        <v>28</v>
      </c>
      <c r="I27" s="20">
        <v>45602</v>
      </c>
      <c r="J27" s="20">
        <v>45614</v>
      </c>
      <c r="K27" s="20">
        <v>45615</v>
      </c>
      <c r="L27" s="19">
        <v>32117</v>
      </c>
      <c r="M27" s="18" t="s">
        <v>30</v>
      </c>
      <c r="N27" s="18" t="s">
        <v>29</v>
      </c>
      <c r="O27" s="18" t="s">
        <v>31</v>
      </c>
      <c r="P27" s="18" t="s">
        <v>146</v>
      </c>
      <c r="Q27" s="21">
        <v>1038400</v>
      </c>
      <c r="R27" s="4">
        <f t="shared" si="9"/>
        <v>8</v>
      </c>
      <c r="S27" s="40" t="str">
        <f t="shared" si="10"/>
        <v>Cumple</v>
      </c>
      <c r="T27" s="3">
        <f t="shared" si="5"/>
        <v>15</v>
      </c>
    </row>
    <row r="28" spans="1:20" ht="30" x14ac:dyDescent="0.25">
      <c r="A28" s="18">
        <v>25</v>
      </c>
      <c r="B28" s="18" t="s">
        <v>49</v>
      </c>
      <c r="C28" s="18" t="s">
        <v>55</v>
      </c>
      <c r="D28" s="18" t="s">
        <v>83</v>
      </c>
      <c r="E28" s="18" t="s">
        <v>113</v>
      </c>
      <c r="F28" s="19" t="s">
        <v>42</v>
      </c>
      <c r="G28" s="18" t="s">
        <v>27</v>
      </c>
      <c r="H28" s="18" t="s">
        <v>28</v>
      </c>
      <c r="I28" s="20">
        <v>45602</v>
      </c>
      <c r="J28" s="20">
        <v>45614</v>
      </c>
      <c r="K28" s="20">
        <v>45615</v>
      </c>
      <c r="L28" s="19">
        <v>32118</v>
      </c>
      <c r="M28" s="18" t="s">
        <v>36</v>
      </c>
      <c r="N28" s="18" t="s">
        <v>54</v>
      </c>
      <c r="O28" s="18" t="s">
        <v>46</v>
      </c>
      <c r="P28" s="18" t="s">
        <v>147</v>
      </c>
      <c r="Q28" s="21">
        <v>95988</v>
      </c>
      <c r="R28" s="4">
        <f t="shared" si="9"/>
        <v>8</v>
      </c>
      <c r="S28" s="40"/>
      <c r="T28" s="3">
        <f t="shared" si="5"/>
        <v>15</v>
      </c>
    </row>
    <row r="29" spans="1:20" ht="45" x14ac:dyDescent="0.25">
      <c r="A29" s="18">
        <v>26</v>
      </c>
      <c r="B29" s="18" t="s">
        <v>34</v>
      </c>
      <c r="C29" s="18" t="s">
        <v>55</v>
      </c>
      <c r="D29" s="18" t="s">
        <v>84</v>
      </c>
      <c r="E29" s="18" t="s">
        <v>114</v>
      </c>
      <c r="F29" s="19" t="s">
        <v>50</v>
      </c>
      <c r="G29" s="18" t="s">
        <v>35</v>
      </c>
      <c r="H29" s="18" t="s">
        <v>28</v>
      </c>
      <c r="I29" s="20">
        <v>45604</v>
      </c>
      <c r="J29" s="20">
        <v>45610</v>
      </c>
      <c r="K29" s="20">
        <v>45611</v>
      </c>
      <c r="L29" s="19">
        <v>32110</v>
      </c>
      <c r="M29" s="18" t="s">
        <v>36</v>
      </c>
      <c r="N29" s="18" t="s">
        <v>54</v>
      </c>
      <c r="O29" s="18" t="s">
        <v>46</v>
      </c>
      <c r="P29" s="25" t="s">
        <v>148</v>
      </c>
      <c r="Q29" s="21">
        <v>216930.02</v>
      </c>
      <c r="R29" s="4">
        <f>NETWORKDAYS(I29,J29,$W$8:$W$10)-1</f>
        <v>4</v>
      </c>
      <c r="S29" s="15" t="str">
        <f t="shared" si="4"/>
        <v>Cumple</v>
      </c>
      <c r="T29" s="3">
        <f t="shared" si="5"/>
        <v>10</v>
      </c>
    </row>
    <row r="30" spans="1:20" ht="45" x14ac:dyDescent="0.25">
      <c r="A30" s="18">
        <v>27</v>
      </c>
      <c r="B30" s="18" t="s">
        <v>34</v>
      </c>
      <c r="C30" s="18" t="s">
        <v>55</v>
      </c>
      <c r="D30" s="18" t="s">
        <v>85</v>
      </c>
      <c r="E30" s="18" t="s">
        <v>115</v>
      </c>
      <c r="F30" s="19" t="s">
        <v>50</v>
      </c>
      <c r="G30" s="18" t="s">
        <v>35</v>
      </c>
      <c r="H30" s="18" t="s">
        <v>28</v>
      </c>
      <c r="I30" s="20">
        <v>45597</v>
      </c>
      <c r="J30" s="20">
        <v>45603</v>
      </c>
      <c r="K30" s="20">
        <v>45607</v>
      </c>
      <c r="L30" s="19">
        <v>32097</v>
      </c>
      <c r="M30" s="18" t="s">
        <v>36</v>
      </c>
      <c r="N30" s="22" t="s">
        <v>38</v>
      </c>
      <c r="O30" s="18" t="s">
        <v>31</v>
      </c>
      <c r="P30" s="18" t="s">
        <v>149</v>
      </c>
      <c r="Q30" s="21">
        <v>165200</v>
      </c>
      <c r="R30" s="4">
        <f>NETWORKDAYS(I30,J30,$W$8:$W$10)-1</f>
        <v>3</v>
      </c>
      <c r="S30" s="15" t="str">
        <f t="shared" ref="S30" si="11">IF(R30&lt;=T30,"Cumple","No Cumple")</f>
        <v>Cumple</v>
      </c>
      <c r="T30" s="3">
        <f t="shared" si="5"/>
        <v>10</v>
      </c>
    </row>
    <row r="31" spans="1:20" ht="30" x14ac:dyDescent="0.25">
      <c r="A31" s="18">
        <v>28</v>
      </c>
      <c r="B31" s="18" t="s">
        <v>53</v>
      </c>
      <c r="C31" s="18" t="s">
        <v>55</v>
      </c>
      <c r="D31" s="18" t="s">
        <v>86</v>
      </c>
      <c r="E31" s="18" t="s">
        <v>116</v>
      </c>
      <c r="F31" s="19" t="s">
        <v>50</v>
      </c>
      <c r="G31" s="18" t="s">
        <v>27</v>
      </c>
      <c r="H31" s="18" t="s">
        <v>28</v>
      </c>
      <c r="I31" s="20">
        <v>45596</v>
      </c>
      <c r="J31" s="20">
        <v>45602</v>
      </c>
      <c r="K31" s="20">
        <v>45603</v>
      </c>
      <c r="L31" s="19">
        <v>32090</v>
      </c>
      <c r="M31" s="18" t="s">
        <v>36</v>
      </c>
      <c r="N31" s="18" t="s">
        <v>38</v>
      </c>
      <c r="O31" s="18" t="s">
        <v>46</v>
      </c>
      <c r="P31" s="18" t="s">
        <v>150</v>
      </c>
      <c r="Q31" s="21">
        <v>63012</v>
      </c>
      <c r="R31" s="4">
        <f>NETWORKDAYS(I31,J31,$W$8:$W$10)-1</f>
        <v>3</v>
      </c>
      <c r="S31" s="15" t="str">
        <f>IF(R31&lt;=T31,"Cumple","No Cumple")</f>
        <v>Cumple</v>
      </c>
      <c r="T31" s="3">
        <f t="shared" si="5"/>
        <v>10</v>
      </c>
    </row>
    <row r="32" spans="1:20" ht="60" x14ac:dyDescent="0.25">
      <c r="A32" s="18">
        <v>29</v>
      </c>
      <c r="B32" s="18" t="s">
        <v>34</v>
      </c>
      <c r="C32" s="18" t="s">
        <v>55</v>
      </c>
      <c r="D32" s="18" t="s">
        <v>87</v>
      </c>
      <c r="E32" s="18" t="s">
        <v>117</v>
      </c>
      <c r="F32" s="19" t="s">
        <v>50</v>
      </c>
      <c r="G32" s="18" t="s">
        <v>35</v>
      </c>
      <c r="H32" s="18" t="s">
        <v>28</v>
      </c>
      <c r="I32" s="20">
        <v>45595</v>
      </c>
      <c r="J32" s="20">
        <v>45603</v>
      </c>
      <c r="K32" s="20">
        <v>45608</v>
      </c>
      <c r="L32" s="19">
        <v>32099</v>
      </c>
      <c r="M32" s="18" t="s">
        <v>36</v>
      </c>
      <c r="N32" s="18" t="s">
        <v>38</v>
      </c>
      <c r="O32" s="18" t="s">
        <v>31</v>
      </c>
      <c r="P32" s="18" t="s">
        <v>151</v>
      </c>
      <c r="Q32" s="21">
        <v>229392</v>
      </c>
      <c r="R32" s="4">
        <f>NETWORKDAYS(I32,J32,$W$8:$W$10)-1</f>
        <v>5</v>
      </c>
      <c r="S32" s="15" t="str">
        <f>IF(R32&lt;=T32,"Cumple","No Cumple")</f>
        <v>Cumple</v>
      </c>
      <c r="T32" s="3">
        <f t="shared" si="5"/>
        <v>10</v>
      </c>
    </row>
    <row r="33" spans="1:20" ht="45" x14ac:dyDescent="0.25">
      <c r="A33" s="18">
        <v>30</v>
      </c>
      <c r="B33" s="18" t="s">
        <v>26</v>
      </c>
      <c r="C33" s="18" t="s">
        <v>55</v>
      </c>
      <c r="D33" s="18" t="s">
        <v>88</v>
      </c>
      <c r="E33" s="18" t="s">
        <v>118</v>
      </c>
      <c r="F33" s="19" t="s">
        <v>50</v>
      </c>
      <c r="G33" s="18" t="s">
        <v>35</v>
      </c>
      <c r="H33" s="18" t="s">
        <v>28</v>
      </c>
      <c r="I33" s="20">
        <v>45602</v>
      </c>
      <c r="J33" s="20">
        <v>45603</v>
      </c>
      <c r="K33" s="20">
        <v>45604</v>
      </c>
      <c r="L33" s="19">
        <v>32095</v>
      </c>
      <c r="M33" s="18" t="s">
        <v>36</v>
      </c>
      <c r="N33" s="18" t="s">
        <v>48</v>
      </c>
      <c r="O33" s="18" t="s">
        <v>46</v>
      </c>
      <c r="P33" s="18" t="s">
        <v>152</v>
      </c>
      <c r="Q33" s="21">
        <v>227976</v>
      </c>
      <c r="R33" s="4">
        <f t="shared" ref="R33:R34" si="12">NETWORKDAYS(I33,J33,$W$8:$W$10)-1</f>
        <v>1</v>
      </c>
      <c r="S33" s="15" t="str">
        <f t="shared" ref="S33:S34" si="13">IF(R33&lt;=T33,"Cumple","No Cumple")</f>
        <v>Cumple</v>
      </c>
      <c r="T33" s="3">
        <f t="shared" si="5"/>
        <v>10</v>
      </c>
    </row>
    <row r="34" spans="1:20" ht="30" x14ac:dyDescent="0.25">
      <c r="A34" s="18">
        <v>31</v>
      </c>
      <c r="B34" s="18" t="s">
        <v>34</v>
      </c>
      <c r="C34" s="18" t="s">
        <v>64</v>
      </c>
      <c r="D34" s="18" t="s">
        <v>89</v>
      </c>
      <c r="E34" s="18" t="s">
        <v>119</v>
      </c>
      <c r="F34" s="19" t="s">
        <v>50</v>
      </c>
      <c r="G34" s="18" t="s">
        <v>27</v>
      </c>
      <c r="H34" s="18" t="s">
        <v>28</v>
      </c>
      <c r="I34" s="20">
        <v>45602</v>
      </c>
      <c r="J34" s="20">
        <v>45604</v>
      </c>
      <c r="K34" s="20">
        <v>45604</v>
      </c>
      <c r="L34" s="19">
        <v>32096</v>
      </c>
      <c r="M34" s="18" t="s">
        <v>36</v>
      </c>
      <c r="N34" s="18" t="s">
        <v>37</v>
      </c>
      <c r="O34" s="18" t="s">
        <v>31</v>
      </c>
      <c r="P34" s="18" t="s">
        <v>153</v>
      </c>
      <c r="Q34" s="21">
        <v>228000</v>
      </c>
      <c r="R34" s="4">
        <f t="shared" si="12"/>
        <v>2</v>
      </c>
      <c r="S34" s="15" t="str">
        <f t="shared" si="13"/>
        <v>Cumple</v>
      </c>
      <c r="T34" s="3">
        <f t="shared" si="5"/>
        <v>10</v>
      </c>
    </row>
    <row r="35" spans="1:20" ht="60" x14ac:dyDescent="0.25">
      <c r="A35" s="18">
        <v>32</v>
      </c>
      <c r="B35" s="18" t="s">
        <v>57</v>
      </c>
      <c r="C35" s="18" t="s">
        <v>64</v>
      </c>
      <c r="D35" s="18" t="s">
        <v>90</v>
      </c>
      <c r="E35" s="18" t="s">
        <v>120</v>
      </c>
      <c r="F35" s="19" t="s">
        <v>42</v>
      </c>
      <c r="G35" s="18" t="s">
        <v>35</v>
      </c>
      <c r="H35" s="18" t="s">
        <v>28</v>
      </c>
      <c r="I35" s="20">
        <v>45604</v>
      </c>
      <c r="J35" s="20">
        <v>45615</v>
      </c>
      <c r="K35" s="20">
        <v>45616</v>
      </c>
      <c r="L35" s="19">
        <v>32124</v>
      </c>
      <c r="M35" s="18" t="s">
        <v>30</v>
      </c>
      <c r="N35" s="18" t="s">
        <v>29</v>
      </c>
      <c r="O35" s="18" t="s">
        <v>46</v>
      </c>
      <c r="P35" s="18" t="s">
        <v>154</v>
      </c>
      <c r="Q35" s="21">
        <v>1062000</v>
      </c>
      <c r="R35" s="4">
        <f>NETWORKDAYS(I35,J35,$W$8:$W$10)-1</f>
        <v>7</v>
      </c>
      <c r="S35" s="15" t="str">
        <f t="shared" si="4"/>
        <v>Cumple</v>
      </c>
      <c r="T35" s="3">
        <f t="shared" si="5"/>
        <v>15</v>
      </c>
    </row>
    <row r="36" spans="1:20" ht="30" x14ac:dyDescent="0.25">
      <c r="A36" s="18">
        <v>33</v>
      </c>
      <c r="B36" s="18" t="s">
        <v>34</v>
      </c>
      <c r="C36" s="18" t="s">
        <v>64</v>
      </c>
      <c r="D36" s="18" t="s">
        <v>91</v>
      </c>
      <c r="E36" s="18" t="s">
        <v>121</v>
      </c>
      <c r="F36" s="19" t="s">
        <v>50</v>
      </c>
      <c r="G36" s="18" t="s">
        <v>27</v>
      </c>
      <c r="H36" s="18" t="s">
        <v>28</v>
      </c>
      <c r="I36" s="20">
        <v>45604</v>
      </c>
      <c r="J36" s="20">
        <v>45611</v>
      </c>
      <c r="K36" s="20">
        <v>45617</v>
      </c>
      <c r="L36" s="19">
        <v>32128</v>
      </c>
      <c r="M36" s="18" t="s">
        <v>36</v>
      </c>
      <c r="N36" s="18" t="s">
        <v>38</v>
      </c>
      <c r="O36" s="18" t="s">
        <v>31</v>
      </c>
      <c r="P36" s="18" t="s">
        <v>151</v>
      </c>
      <c r="Q36" s="21">
        <v>219362</v>
      </c>
      <c r="R36" s="4">
        <f>NETWORKDAYS(I36,J36,$W$8:$W$10)-1</f>
        <v>5</v>
      </c>
      <c r="S36" s="15" t="str">
        <f t="shared" si="4"/>
        <v>Cumple</v>
      </c>
      <c r="T36" s="3">
        <f t="shared" si="5"/>
        <v>10</v>
      </c>
    </row>
    <row r="37" spans="1:20" ht="60" x14ac:dyDescent="0.25">
      <c r="A37" s="18">
        <v>34</v>
      </c>
      <c r="B37" s="18" t="s">
        <v>57</v>
      </c>
      <c r="C37" s="18" t="s">
        <v>64</v>
      </c>
      <c r="D37" s="18" t="s">
        <v>92</v>
      </c>
      <c r="E37" s="18" t="s">
        <v>122</v>
      </c>
      <c r="F37" s="19" t="s">
        <v>50</v>
      </c>
      <c r="G37" s="18" t="s">
        <v>35</v>
      </c>
      <c r="H37" s="18" t="s">
        <v>28</v>
      </c>
      <c r="I37" s="20">
        <v>45608</v>
      </c>
      <c r="J37" s="20">
        <v>45610</v>
      </c>
      <c r="K37" s="20">
        <v>45610</v>
      </c>
      <c r="L37" s="19">
        <v>32107</v>
      </c>
      <c r="M37" s="19" t="s">
        <v>36</v>
      </c>
      <c r="N37" s="19" t="s">
        <v>38</v>
      </c>
      <c r="O37" s="18" t="s">
        <v>31</v>
      </c>
      <c r="P37" s="26" t="s">
        <v>155</v>
      </c>
      <c r="Q37" s="21">
        <v>226560</v>
      </c>
      <c r="R37" s="4">
        <f>NETWORKDAYS(I37,J37,$W$8:$W$10)-1</f>
        <v>2</v>
      </c>
      <c r="S37" s="15" t="str">
        <f t="shared" si="4"/>
        <v>Cumple</v>
      </c>
      <c r="T37" s="3">
        <f t="shared" si="5"/>
        <v>10</v>
      </c>
    </row>
    <row r="38" spans="1:20" ht="45" x14ac:dyDescent="0.25">
      <c r="A38" s="18">
        <v>35</v>
      </c>
      <c r="B38" s="18" t="s">
        <v>57</v>
      </c>
      <c r="C38" s="18" t="s">
        <v>64</v>
      </c>
      <c r="D38" s="18" t="s">
        <v>93</v>
      </c>
      <c r="E38" s="18" t="s">
        <v>123</v>
      </c>
      <c r="F38" s="19" t="s">
        <v>50</v>
      </c>
      <c r="G38" s="18" t="s">
        <v>35</v>
      </c>
      <c r="H38" s="18" t="s">
        <v>28</v>
      </c>
      <c r="I38" s="20">
        <v>45608</v>
      </c>
      <c r="J38" s="20">
        <v>45614</v>
      </c>
      <c r="K38" s="20">
        <v>45615</v>
      </c>
      <c r="L38" s="19">
        <v>32116</v>
      </c>
      <c r="M38" s="18" t="s">
        <v>30</v>
      </c>
      <c r="N38" s="18" t="s">
        <v>29</v>
      </c>
      <c r="O38" s="18" t="s">
        <v>46</v>
      </c>
      <c r="P38" s="18" t="s">
        <v>154</v>
      </c>
      <c r="Q38" s="21">
        <v>233876</v>
      </c>
      <c r="R38" s="4">
        <f>NETWORKDAYS(I38,J38,$W$8:$W$10)-1</f>
        <v>4</v>
      </c>
      <c r="S38" s="15" t="str">
        <f t="shared" si="4"/>
        <v>Cumple</v>
      </c>
      <c r="T38" s="3">
        <f t="shared" si="5"/>
        <v>10</v>
      </c>
    </row>
    <row r="39" spans="1:20" ht="60" x14ac:dyDescent="0.25">
      <c r="A39" s="18">
        <v>36</v>
      </c>
      <c r="B39" s="18" t="s">
        <v>57</v>
      </c>
      <c r="C39" s="18" t="s">
        <v>64</v>
      </c>
      <c r="D39" s="18" t="s">
        <v>94</v>
      </c>
      <c r="E39" s="18" t="s">
        <v>124</v>
      </c>
      <c r="F39" s="19" t="s">
        <v>50</v>
      </c>
      <c r="G39" s="18" t="s">
        <v>27</v>
      </c>
      <c r="H39" s="18" t="s">
        <v>28</v>
      </c>
      <c r="I39" s="20">
        <v>45615</v>
      </c>
      <c r="J39" s="20">
        <v>45617</v>
      </c>
      <c r="K39" s="20">
        <v>45617</v>
      </c>
      <c r="L39" s="19">
        <v>32129</v>
      </c>
      <c r="M39" s="18" t="s">
        <v>36</v>
      </c>
      <c r="N39" s="18" t="s">
        <v>38</v>
      </c>
      <c r="O39" s="18" t="s">
        <v>46</v>
      </c>
      <c r="P39" s="18" t="s">
        <v>156</v>
      </c>
      <c r="Q39" s="21">
        <v>30436.07</v>
      </c>
      <c r="R39" s="4">
        <f>NETWORKDAYS(I39,J39,$W$8:$W$10)-1</f>
        <v>2</v>
      </c>
      <c r="S39" s="15" t="str">
        <f t="shared" si="4"/>
        <v>Cumple</v>
      </c>
      <c r="T39" s="3">
        <f t="shared" si="5"/>
        <v>10</v>
      </c>
    </row>
    <row r="40" spans="1:20" ht="30" x14ac:dyDescent="0.25">
      <c r="A40" s="18">
        <v>37</v>
      </c>
      <c r="B40" s="18" t="s">
        <v>49</v>
      </c>
      <c r="C40" s="18" t="s">
        <v>55</v>
      </c>
      <c r="D40" s="18" t="s">
        <v>157</v>
      </c>
      <c r="E40" s="18" t="s">
        <v>158</v>
      </c>
      <c r="F40" s="19" t="s">
        <v>42</v>
      </c>
      <c r="G40" s="18" t="s">
        <v>27</v>
      </c>
      <c r="H40" s="18" t="s">
        <v>28</v>
      </c>
      <c r="I40" s="20">
        <v>45602</v>
      </c>
      <c r="J40" s="20">
        <v>45617</v>
      </c>
      <c r="K40" s="20" t="s">
        <v>192</v>
      </c>
      <c r="L40" s="20" t="s">
        <v>192</v>
      </c>
      <c r="M40" s="18" t="s">
        <v>36</v>
      </c>
      <c r="N40" s="18" t="s">
        <v>37</v>
      </c>
      <c r="O40" s="18" t="s">
        <v>46</v>
      </c>
      <c r="P40" s="18" t="s">
        <v>159</v>
      </c>
      <c r="Q40" s="20" t="s">
        <v>192</v>
      </c>
      <c r="R40" s="4">
        <f t="shared" ref="R40:R41" si="14">NETWORKDAYS(I40,J40,$W$8:$W$10)-1</f>
        <v>11</v>
      </c>
      <c r="S40" s="15" t="str">
        <f t="shared" ref="S40:S41" si="15">IF(R40&lt;=T40,"Cumple","No Cumple")</f>
        <v>Cumple</v>
      </c>
      <c r="T40" s="3">
        <f t="shared" ref="T40:T41" si="16">VLOOKUP(F40,$V$2:$W$5,2,FALSE)</f>
        <v>15</v>
      </c>
    </row>
    <row r="41" spans="1:20" ht="30" x14ac:dyDescent="0.25">
      <c r="A41" s="18">
        <v>38</v>
      </c>
      <c r="B41" s="18" t="s">
        <v>49</v>
      </c>
      <c r="C41" s="18" t="s">
        <v>55</v>
      </c>
      <c r="D41" s="18" t="s">
        <v>157</v>
      </c>
      <c r="E41" s="18" t="s">
        <v>158</v>
      </c>
      <c r="F41" s="19" t="s">
        <v>42</v>
      </c>
      <c r="G41" s="18" t="s">
        <v>27</v>
      </c>
      <c r="H41" s="18" t="s">
        <v>28</v>
      </c>
      <c r="I41" s="20">
        <v>45602</v>
      </c>
      <c r="J41" s="20">
        <v>45617</v>
      </c>
      <c r="K41" s="20" t="s">
        <v>192</v>
      </c>
      <c r="L41" s="20" t="s">
        <v>192</v>
      </c>
      <c r="M41" s="18" t="s">
        <v>36</v>
      </c>
      <c r="N41" s="18" t="s">
        <v>37</v>
      </c>
      <c r="O41" s="18" t="s">
        <v>31</v>
      </c>
      <c r="P41" s="18" t="s">
        <v>44</v>
      </c>
      <c r="Q41" s="20" t="s">
        <v>192</v>
      </c>
      <c r="R41" s="4">
        <f t="shared" si="14"/>
        <v>11</v>
      </c>
      <c r="S41" s="15" t="str">
        <f t="shared" si="15"/>
        <v>Cumple</v>
      </c>
      <c r="T41" s="3">
        <f t="shared" si="16"/>
        <v>15</v>
      </c>
    </row>
    <row r="42" spans="1:20" ht="45" x14ac:dyDescent="0.25">
      <c r="A42" s="18">
        <v>39</v>
      </c>
      <c r="B42" s="18" t="s">
        <v>34</v>
      </c>
      <c r="C42" s="18" t="s">
        <v>64</v>
      </c>
      <c r="D42" s="18" t="s">
        <v>160</v>
      </c>
      <c r="E42" s="18" t="s">
        <v>161</v>
      </c>
      <c r="F42" s="19" t="s">
        <v>42</v>
      </c>
      <c r="G42" s="18" t="s">
        <v>35</v>
      </c>
      <c r="H42" s="18" t="s">
        <v>28</v>
      </c>
      <c r="I42" s="20">
        <v>45611</v>
      </c>
      <c r="J42" s="20">
        <v>45621</v>
      </c>
      <c r="K42" s="20">
        <v>45621</v>
      </c>
      <c r="L42" s="19">
        <v>32134</v>
      </c>
      <c r="M42" s="18" t="s">
        <v>36</v>
      </c>
      <c r="N42" s="18" t="s">
        <v>38</v>
      </c>
      <c r="O42" s="18" t="s">
        <v>31</v>
      </c>
      <c r="P42" s="18" t="s">
        <v>162</v>
      </c>
      <c r="Q42" s="21">
        <v>419508.02</v>
      </c>
      <c r="R42" s="4">
        <f t="shared" ref="R42" si="17">NETWORKDAYS(I42,J42,$W$8:$W$10)-1</f>
        <v>6</v>
      </c>
      <c r="S42" s="15" t="str">
        <f t="shared" ref="S42" si="18">IF(R42&lt;=T42,"Cumple","No Cumple")</f>
        <v>Cumple</v>
      </c>
      <c r="T42" s="3">
        <f t="shared" ref="T42" si="19">VLOOKUP(F42,$V$2:$W$5,2,FALSE)</f>
        <v>15</v>
      </c>
    </row>
    <row r="43" spans="1:20" ht="30" x14ac:dyDescent="0.25">
      <c r="A43" s="18">
        <v>40</v>
      </c>
      <c r="B43" s="18" t="s">
        <v>34</v>
      </c>
      <c r="C43" s="18" t="s">
        <v>163</v>
      </c>
      <c r="D43" s="18" t="s">
        <v>164</v>
      </c>
      <c r="E43" s="18" t="s">
        <v>165</v>
      </c>
      <c r="F43" s="19" t="s">
        <v>24</v>
      </c>
      <c r="G43" s="18" t="s">
        <v>166</v>
      </c>
      <c r="H43" s="18" t="s">
        <v>28</v>
      </c>
      <c r="I43" s="20">
        <v>45538</v>
      </c>
      <c r="J43" s="20">
        <v>45617</v>
      </c>
      <c r="K43" s="20" t="s">
        <v>192</v>
      </c>
      <c r="L43" s="20" t="s">
        <v>192</v>
      </c>
      <c r="M43" s="18" t="s">
        <v>30</v>
      </c>
      <c r="N43" s="18" t="s">
        <v>29</v>
      </c>
      <c r="O43" s="18" t="s">
        <v>31</v>
      </c>
      <c r="P43" s="18" t="s">
        <v>168</v>
      </c>
      <c r="Q43" s="20" t="s">
        <v>192</v>
      </c>
      <c r="R43" s="4">
        <f t="shared" ref="R43:R45" si="20">NETWORKDAYS(I43,J43,$W$8:$W$10)-1</f>
        <v>55</v>
      </c>
      <c r="S43" s="42" t="str">
        <f t="shared" ref="S43" si="21">IF(R43&lt;=T43,"Cumple","No Cumple")</f>
        <v>No Cumple</v>
      </c>
      <c r="T43" s="3">
        <f t="shared" ref="T43:T45" si="22">VLOOKUP(F43,$V$2:$W$5,2,FALSE)</f>
        <v>45</v>
      </c>
    </row>
    <row r="44" spans="1:20" ht="45" x14ac:dyDescent="0.25">
      <c r="A44" s="18">
        <v>41</v>
      </c>
      <c r="B44" s="18" t="s">
        <v>34</v>
      </c>
      <c r="C44" s="18" t="s">
        <v>163</v>
      </c>
      <c r="D44" s="18" t="s">
        <v>164</v>
      </c>
      <c r="E44" s="18" t="s">
        <v>165</v>
      </c>
      <c r="F44" s="19" t="s">
        <v>24</v>
      </c>
      <c r="G44" s="18" t="s">
        <v>166</v>
      </c>
      <c r="H44" s="18" t="s">
        <v>28</v>
      </c>
      <c r="I44" s="20">
        <v>45538</v>
      </c>
      <c r="J44" s="20">
        <v>45617</v>
      </c>
      <c r="K44" s="20" t="s">
        <v>192</v>
      </c>
      <c r="L44" s="20" t="s">
        <v>192</v>
      </c>
      <c r="M44" s="18" t="s">
        <v>167</v>
      </c>
      <c r="N44" s="18" t="s">
        <v>38</v>
      </c>
      <c r="O44" s="18" t="s">
        <v>31</v>
      </c>
      <c r="P44" s="18" t="s">
        <v>169</v>
      </c>
      <c r="Q44" s="20" t="s">
        <v>192</v>
      </c>
      <c r="R44" s="4">
        <f t="shared" si="20"/>
        <v>55</v>
      </c>
      <c r="S44" s="42"/>
      <c r="T44" s="3">
        <f t="shared" si="22"/>
        <v>45</v>
      </c>
    </row>
    <row r="45" spans="1:20" ht="45" x14ac:dyDescent="0.25">
      <c r="A45" s="18">
        <v>42</v>
      </c>
      <c r="B45" s="18" t="s">
        <v>34</v>
      </c>
      <c r="C45" s="18" t="s">
        <v>170</v>
      </c>
      <c r="D45" s="18" t="s">
        <v>171</v>
      </c>
      <c r="E45" s="18" t="s">
        <v>172</v>
      </c>
      <c r="F45" s="19" t="s">
        <v>3</v>
      </c>
      <c r="G45" s="18" t="s">
        <v>125</v>
      </c>
      <c r="H45" s="18" t="s">
        <v>28</v>
      </c>
      <c r="I45" s="20">
        <v>45510</v>
      </c>
      <c r="J45" s="20">
        <v>45617</v>
      </c>
      <c r="K45" s="20" t="s">
        <v>192</v>
      </c>
      <c r="L45" s="20" t="s">
        <v>192</v>
      </c>
      <c r="M45" s="18" t="s">
        <v>167</v>
      </c>
      <c r="N45" s="18" t="s">
        <v>45</v>
      </c>
      <c r="O45" s="18" t="s">
        <v>31</v>
      </c>
      <c r="P45" s="18" t="s">
        <v>173</v>
      </c>
      <c r="Q45" s="20" t="s">
        <v>192</v>
      </c>
      <c r="R45" s="4">
        <f t="shared" si="20"/>
        <v>75</v>
      </c>
      <c r="S45" s="15" t="str">
        <f t="shared" ref="S45" si="23">IF(R45&lt;=T45,"Cumple","No Cumple")</f>
        <v>Cumple</v>
      </c>
      <c r="T45" s="3">
        <f t="shared" si="22"/>
        <v>90</v>
      </c>
    </row>
    <row r="46" spans="1:20" ht="45" x14ac:dyDescent="0.25">
      <c r="A46" s="18">
        <v>43</v>
      </c>
      <c r="B46" s="18" t="s">
        <v>34</v>
      </c>
      <c r="C46" s="18" t="s">
        <v>64</v>
      </c>
      <c r="D46" s="18" t="s">
        <v>174</v>
      </c>
      <c r="E46" s="18" t="s">
        <v>175</v>
      </c>
      <c r="F46" s="19" t="s">
        <v>50</v>
      </c>
      <c r="G46" s="18" t="s">
        <v>35</v>
      </c>
      <c r="H46" s="18" t="s">
        <v>28</v>
      </c>
      <c r="I46" s="20">
        <v>45616</v>
      </c>
      <c r="J46" s="20">
        <v>45622</v>
      </c>
      <c r="K46" s="20">
        <v>45622</v>
      </c>
      <c r="L46" s="19">
        <v>32138</v>
      </c>
      <c r="M46" s="18" t="s">
        <v>36</v>
      </c>
      <c r="N46" s="18" t="s">
        <v>45</v>
      </c>
      <c r="O46" s="18" t="s">
        <v>31</v>
      </c>
      <c r="P46" s="18" t="s">
        <v>176</v>
      </c>
      <c r="Q46" s="21">
        <v>229151.69</v>
      </c>
      <c r="R46" s="4">
        <f t="shared" ref="R46" si="24">NETWORKDAYS(I46,J46,$W$8:$W$10)-1</f>
        <v>4</v>
      </c>
      <c r="S46" s="15" t="str">
        <f t="shared" ref="S46" si="25">IF(R46&lt;=T46,"Cumple","No Cumple")</f>
        <v>Cumple</v>
      </c>
      <c r="T46" s="3">
        <f t="shared" ref="T46" si="26">VLOOKUP(F46,$V$2:$W$5,2,FALSE)</f>
        <v>10</v>
      </c>
    </row>
    <row r="47" spans="1:20" ht="45" x14ac:dyDescent="0.25">
      <c r="A47" s="18">
        <v>44</v>
      </c>
      <c r="B47" s="18" t="s">
        <v>34</v>
      </c>
      <c r="C47" s="18" t="s">
        <v>55</v>
      </c>
      <c r="D47" s="18" t="s">
        <v>177</v>
      </c>
      <c r="E47" s="18" t="s">
        <v>178</v>
      </c>
      <c r="F47" s="19" t="s">
        <v>42</v>
      </c>
      <c r="G47" s="18" t="s">
        <v>35</v>
      </c>
      <c r="H47" s="18" t="s">
        <v>28</v>
      </c>
      <c r="I47" s="20">
        <v>45608</v>
      </c>
      <c r="J47" s="20">
        <v>45621</v>
      </c>
      <c r="K47" s="20">
        <v>45624</v>
      </c>
      <c r="L47" s="19">
        <v>32139</v>
      </c>
      <c r="M47" s="18" t="s">
        <v>36</v>
      </c>
      <c r="N47" s="18" t="s">
        <v>45</v>
      </c>
      <c r="O47" s="18" t="s">
        <v>31</v>
      </c>
      <c r="P47" s="18" t="s">
        <v>179</v>
      </c>
      <c r="Q47" s="21">
        <v>916182.68</v>
      </c>
      <c r="R47" s="4">
        <f t="shared" ref="R47" si="27">NETWORKDAYS(I47,J47,$W$8:$W$10)-1</f>
        <v>9</v>
      </c>
      <c r="S47" s="15" t="str">
        <f t="shared" ref="S47" si="28">IF(R47&lt;=T47,"Cumple","No Cumple")</f>
        <v>Cumple</v>
      </c>
      <c r="T47" s="3">
        <f t="shared" ref="T47" si="29">VLOOKUP(F47,$V$2:$W$5,2,FALSE)</f>
        <v>15</v>
      </c>
    </row>
    <row r="48" spans="1:20" ht="60" x14ac:dyDescent="0.25">
      <c r="A48" s="18">
        <v>45</v>
      </c>
      <c r="B48" s="18" t="s">
        <v>57</v>
      </c>
      <c r="C48" s="18" t="s">
        <v>55</v>
      </c>
      <c r="D48" s="18" t="s">
        <v>180</v>
      </c>
      <c r="E48" s="18" t="s">
        <v>181</v>
      </c>
      <c r="F48" s="19" t="s">
        <v>42</v>
      </c>
      <c r="G48" s="18" t="s">
        <v>27</v>
      </c>
      <c r="H48" s="18" t="s">
        <v>28</v>
      </c>
      <c r="I48" s="20">
        <v>45608</v>
      </c>
      <c r="J48" s="20">
        <v>45622</v>
      </c>
      <c r="K48" s="20">
        <v>45624</v>
      </c>
      <c r="L48" s="19">
        <v>32140</v>
      </c>
      <c r="M48" s="18" t="s">
        <v>36</v>
      </c>
      <c r="N48" s="18" t="s">
        <v>54</v>
      </c>
      <c r="O48" s="18" t="s">
        <v>46</v>
      </c>
      <c r="P48" s="18" t="s">
        <v>182</v>
      </c>
      <c r="Q48" s="21">
        <v>221586.3</v>
      </c>
      <c r="R48" s="4">
        <f t="shared" ref="R48" si="30">NETWORKDAYS(I48,J48,$W$8:$W$10)-1</f>
        <v>10</v>
      </c>
      <c r="S48" s="15" t="str">
        <f t="shared" ref="S48" si="31">IF(R48&lt;=T48,"Cumple","No Cumple")</f>
        <v>Cumple</v>
      </c>
      <c r="T48" s="3">
        <f t="shared" ref="T48" si="32">VLOOKUP(F48,$V$2:$W$5,2,FALSE)</f>
        <v>15</v>
      </c>
    </row>
    <row r="49" spans="1:20" ht="30" x14ac:dyDescent="0.25">
      <c r="A49" s="18">
        <v>46</v>
      </c>
      <c r="B49" s="18" t="s">
        <v>34</v>
      </c>
      <c r="C49" s="18" t="s">
        <v>64</v>
      </c>
      <c r="D49" s="18" t="s">
        <v>183</v>
      </c>
      <c r="E49" s="18" t="s">
        <v>184</v>
      </c>
      <c r="F49" s="19" t="s">
        <v>50</v>
      </c>
      <c r="G49" s="18" t="s">
        <v>27</v>
      </c>
      <c r="H49" s="18" t="s">
        <v>28</v>
      </c>
      <c r="I49" s="20">
        <v>45622</v>
      </c>
      <c r="J49" s="20">
        <v>45624</v>
      </c>
      <c r="K49" s="20">
        <v>45625</v>
      </c>
      <c r="L49" s="19">
        <v>32142</v>
      </c>
      <c r="M49" s="18" t="s">
        <v>30</v>
      </c>
      <c r="N49" s="18" t="s">
        <v>29</v>
      </c>
      <c r="O49" s="18" t="s">
        <v>31</v>
      </c>
      <c r="P49" s="18" t="s">
        <v>185</v>
      </c>
      <c r="Q49" s="21">
        <v>80476</v>
      </c>
      <c r="R49" s="4">
        <f t="shared" ref="R49" si="33">NETWORKDAYS(I49,J49,$W$8:$W$10)-1</f>
        <v>2</v>
      </c>
      <c r="S49" s="15" t="str">
        <f t="shared" ref="S49" si="34">IF(R49&lt;=T49,"Cumple","No Cumple")</f>
        <v>Cumple</v>
      </c>
      <c r="T49" s="3">
        <f t="shared" ref="T49" si="35">VLOOKUP(F49,$V$2:$W$5,2,FALSE)</f>
        <v>10</v>
      </c>
    </row>
    <row r="50" spans="1:20" ht="30" x14ac:dyDescent="0.25">
      <c r="A50" s="18">
        <v>47</v>
      </c>
      <c r="B50" s="18" t="s">
        <v>34</v>
      </c>
      <c r="C50" s="18" t="s">
        <v>64</v>
      </c>
      <c r="D50" s="18" t="s">
        <v>186</v>
      </c>
      <c r="E50" s="18" t="s">
        <v>187</v>
      </c>
      <c r="F50" s="19" t="s">
        <v>50</v>
      </c>
      <c r="G50" s="18" t="s">
        <v>27</v>
      </c>
      <c r="H50" s="18" t="s">
        <v>28</v>
      </c>
      <c r="I50" s="20">
        <v>45623</v>
      </c>
      <c r="J50" s="20">
        <v>45625</v>
      </c>
      <c r="K50" s="20" t="s">
        <v>192</v>
      </c>
      <c r="L50" s="20" t="s">
        <v>192</v>
      </c>
      <c r="M50" s="18" t="s">
        <v>30</v>
      </c>
      <c r="N50" s="18" t="s">
        <v>29</v>
      </c>
      <c r="O50" s="18" t="s">
        <v>31</v>
      </c>
      <c r="P50" s="18" t="s">
        <v>188</v>
      </c>
      <c r="Q50" s="20" t="s">
        <v>192</v>
      </c>
      <c r="R50" s="4">
        <f t="shared" ref="R50" si="36">NETWORKDAYS(I50,J50,$W$8:$W$10)-1</f>
        <v>2</v>
      </c>
      <c r="S50" s="15" t="str">
        <f t="shared" ref="S50" si="37">IF(R50&lt;=T50,"Cumple","No Cumple")</f>
        <v>Cumple</v>
      </c>
      <c r="T50" s="3">
        <f t="shared" ref="T50" si="38">VLOOKUP(F50,$V$2:$W$5,2,FALSE)</f>
        <v>10</v>
      </c>
    </row>
    <row r="51" spans="1:20" ht="30" x14ac:dyDescent="0.25">
      <c r="A51" s="18">
        <v>48</v>
      </c>
      <c r="B51" s="18" t="s">
        <v>34</v>
      </c>
      <c r="C51" s="18" t="s">
        <v>64</v>
      </c>
      <c r="D51" s="18" t="s">
        <v>189</v>
      </c>
      <c r="E51" s="18" t="s">
        <v>190</v>
      </c>
      <c r="F51" s="19" t="s">
        <v>50</v>
      </c>
      <c r="G51" s="18" t="s">
        <v>35</v>
      </c>
      <c r="H51" s="18" t="s">
        <v>28</v>
      </c>
      <c r="I51" s="20">
        <v>45623</v>
      </c>
      <c r="J51" s="20">
        <v>45625</v>
      </c>
      <c r="K51" s="20" t="s">
        <v>192</v>
      </c>
      <c r="L51" s="20" t="s">
        <v>192</v>
      </c>
      <c r="M51" s="18" t="s">
        <v>30</v>
      </c>
      <c r="N51" s="18" t="s">
        <v>29</v>
      </c>
      <c r="O51" s="18" t="s">
        <v>46</v>
      </c>
      <c r="P51" s="18" t="s">
        <v>191</v>
      </c>
      <c r="Q51" s="20" t="s">
        <v>192</v>
      </c>
      <c r="R51" s="4">
        <f t="shared" ref="R51" si="39">NETWORKDAYS(I51,J51,$W$8:$W$10)-1</f>
        <v>2</v>
      </c>
      <c r="S51" s="15" t="str">
        <f t="shared" ref="S51" si="40">IF(R51&lt;=T51,"Cumple","No Cumple")</f>
        <v>Cumple</v>
      </c>
      <c r="T51" s="3">
        <f t="shared" ref="T51" si="41">VLOOKUP(F51,$V$2:$W$5,2,FALSE)</f>
        <v>10</v>
      </c>
    </row>
    <row r="52" spans="1:20" x14ac:dyDescent="0.25">
      <c r="A52" s="17" t="s">
        <v>193</v>
      </c>
      <c r="R52" s="3"/>
    </row>
    <row r="53" spans="1:20" ht="25.5" x14ac:dyDescent="0.35">
      <c r="A53" s="1"/>
      <c r="I53" s="27"/>
      <c r="R53" s="3"/>
    </row>
    <row r="54" spans="1:20" x14ac:dyDescent="0.25">
      <c r="B54" s="35"/>
      <c r="C54" s="35"/>
      <c r="D54" s="35"/>
      <c r="E54" s="35" t="s">
        <v>58</v>
      </c>
      <c r="F54" s="35"/>
      <c r="G54" s="35"/>
      <c r="R54" s="3"/>
    </row>
    <row r="55" spans="1:20" x14ac:dyDescent="0.25">
      <c r="B55" s="36"/>
      <c r="C55" s="36"/>
      <c r="D55" s="36"/>
      <c r="E55" s="36" t="s">
        <v>59</v>
      </c>
      <c r="F55" s="36"/>
      <c r="G55" s="36"/>
      <c r="R55" s="3"/>
    </row>
    <row r="56" spans="1:20" x14ac:dyDescent="0.25">
      <c r="B56" s="33"/>
      <c r="C56" s="33"/>
      <c r="D56" s="33"/>
      <c r="E56" s="33" t="s">
        <v>60</v>
      </c>
      <c r="F56" s="33"/>
      <c r="G56" s="33"/>
      <c r="R56" s="46"/>
    </row>
    <row r="57" spans="1:20" x14ac:dyDescent="0.25">
      <c r="R57" s="46"/>
    </row>
    <row r="58" spans="1:20" x14ac:dyDescent="0.25">
      <c r="R58" s="46"/>
    </row>
    <row r="59" spans="1:20" x14ac:dyDescent="0.25">
      <c r="R59" s="46"/>
    </row>
    <row r="60" spans="1:20" x14ac:dyDescent="0.25">
      <c r="R60" s="46"/>
    </row>
  </sheetData>
  <autoFilter ref="B3:Q52" xr:uid="{00000000-0001-0000-0000-000000000000}"/>
  <mergeCells count="14">
    <mergeCell ref="B56:D56"/>
    <mergeCell ref="V1:W1"/>
    <mergeCell ref="E54:G54"/>
    <mergeCell ref="E55:G55"/>
    <mergeCell ref="E56:G56"/>
    <mergeCell ref="A2:Q2"/>
    <mergeCell ref="S20:S23"/>
    <mergeCell ref="V8:V10"/>
    <mergeCell ref="B54:D54"/>
    <mergeCell ref="B55:D55"/>
    <mergeCell ref="S25:S26"/>
    <mergeCell ref="S27:S28"/>
    <mergeCell ref="S43:S44"/>
    <mergeCell ref="S12:S13"/>
  </mergeCells>
  <phoneticPr fontId="1" type="noConversion"/>
  <pageMargins left="0.23622047244094491" right="0.23622047244094491" top="0.43307086614173229" bottom="0.39370078740157483" header="0.31496062992125984" footer="0.31496062992125984"/>
  <pageSetup paperSize="5" scale="28" fitToHeight="0" orientation="landscape" r:id="rId1"/>
  <headerFooter>
    <oddHeader>&amp;R&amp;P de &amp;N</oddHeader>
  </headerFooter>
  <ignoredErrors>
    <ignoredError sqref="S12 T12:T13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14EA4-4927-4D3C-8093-E050C560FAEA}">
  <sheetPr>
    <pageSetUpPr fitToPage="1"/>
  </sheetPr>
  <dimension ref="A1:Q43"/>
  <sheetViews>
    <sheetView showGridLines="0" tabSelected="1" view="pageBreakPreview" topLeftCell="A26" zoomScaleNormal="85" zoomScaleSheetLayoutView="100" workbookViewId="0">
      <selection activeCell="D36" sqref="D36"/>
    </sheetView>
  </sheetViews>
  <sheetFormatPr baseColWidth="10" defaultColWidth="9.140625" defaultRowHeight="15" x14ac:dyDescent="0.25"/>
  <cols>
    <col min="2" max="2" width="32.140625" customWidth="1"/>
    <col min="3" max="3" width="12.85546875" customWidth="1"/>
    <col min="4" max="4" width="53.140625" customWidth="1"/>
    <col min="5" max="5" width="21.42578125" customWidth="1"/>
    <col min="6" max="6" width="27.42578125" customWidth="1"/>
    <col min="7" max="7" width="19.28515625" customWidth="1"/>
    <col min="8" max="8" width="15.42578125" customWidth="1"/>
    <col min="9" max="9" width="33.42578125" customWidth="1"/>
    <col min="10" max="11" width="31.7109375" customWidth="1"/>
    <col min="12" max="12" width="20.85546875" customWidth="1"/>
    <col min="13" max="13" width="14.140625" customWidth="1"/>
    <col min="14" max="14" width="27.7109375" customWidth="1"/>
    <col min="15" max="15" width="13.42578125" customWidth="1"/>
    <col min="16" max="16" width="27.5703125" customWidth="1"/>
    <col min="17" max="17" width="19.85546875" customWidth="1"/>
  </cols>
  <sheetData>
    <row r="1" spans="1:17" ht="156" customHeight="1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36.75" customHeight="1" thickBot="1" x14ac:dyDescent="0.3">
      <c r="A2" s="43" t="s">
        <v>62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45" x14ac:dyDescent="0.25">
      <c r="A3" s="9" t="s">
        <v>5</v>
      </c>
      <c r="B3" s="10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2" t="s">
        <v>17</v>
      </c>
      <c r="N3" s="12" t="s">
        <v>18</v>
      </c>
      <c r="O3" s="12" t="s">
        <v>19</v>
      </c>
      <c r="P3" s="11" t="s">
        <v>20</v>
      </c>
      <c r="Q3" s="13" t="s">
        <v>21</v>
      </c>
    </row>
    <row r="4" spans="1:17" ht="30" x14ac:dyDescent="0.25">
      <c r="A4" s="18">
        <v>1</v>
      </c>
      <c r="B4" s="18" t="s">
        <v>26</v>
      </c>
      <c r="C4" s="18" t="s">
        <v>41</v>
      </c>
      <c r="D4" s="18" t="s">
        <v>67</v>
      </c>
      <c r="E4" s="18" t="s">
        <v>97</v>
      </c>
      <c r="F4" s="19" t="s">
        <v>24</v>
      </c>
      <c r="G4" s="18" t="s">
        <v>35</v>
      </c>
      <c r="H4" s="18" t="s">
        <v>28</v>
      </c>
      <c r="I4" s="20">
        <v>45580</v>
      </c>
      <c r="J4" s="20">
        <v>45615</v>
      </c>
      <c r="K4" s="20">
        <v>45618</v>
      </c>
      <c r="L4" s="19">
        <v>32132</v>
      </c>
      <c r="M4" s="18" t="s">
        <v>36</v>
      </c>
      <c r="N4" s="18" t="s">
        <v>38</v>
      </c>
      <c r="O4" s="18" t="s">
        <v>31</v>
      </c>
      <c r="P4" s="18" t="s">
        <v>128</v>
      </c>
      <c r="Q4" s="21">
        <v>3986030.93</v>
      </c>
    </row>
    <row r="5" spans="1:17" ht="30" x14ac:dyDescent="0.25">
      <c r="A5" s="18">
        <v>2</v>
      </c>
      <c r="B5" s="18" t="s">
        <v>34</v>
      </c>
      <c r="C5" s="18" t="s">
        <v>41</v>
      </c>
      <c r="D5" s="18" t="s">
        <v>68</v>
      </c>
      <c r="E5" s="18" t="s">
        <v>98</v>
      </c>
      <c r="F5" s="19" t="s">
        <v>24</v>
      </c>
      <c r="G5" s="18" t="s">
        <v>27</v>
      </c>
      <c r="H5" s="18" t="s">
        <v>28</v>
      </c>
      <c r="I5" s="20">
        <v>45573</v>
      </c>
      <c r="J5" s="20">
        <v>45608</v>
      </c>
      <c r="K5" s="20" t="s">
        <v>192</v>
      </c>
      <c r="L5" s="19" t="s">
        <v>192</v>
      </c>
      <c r="M5" s="18" t="s">
        <v>36</v>
      </c>
      <c r="N5" s="18" t="s">
        <v>38</v>
      </c>
      <c r="O5" s="18" t="s">
        <v>31</v>
      </c>
      <c r="P5" s="18" t="s">
        <v>129</v>
      </c>
      <c r="Q5" s="21" t="s">
        <v>192</v>
      </c>
    </row>
    <row r="6" spans="1:17" ht="30" x14ac:dyDescent="0.25">
      <c r="A6" s="18">
        <v>3</v>
      </c>
      <c r="B6" s="18" t="s">
        <v>49</v>
      </c>
      <c r="C6" s="18" t="s">
        <v>55</v>
      </c>
      <c r="D6" s="18" t="s">
        <v>69</v>
      </c>
      <c r="E6" s="18" t="s">
        <v>99</v>
      </c>
      <c r="F6" s="19" t="s">
        <v>42</v>
      </c>
      <c r="G6" s="18" t="s">
        <v>35</v>
      </c>
      <c r="H6" s="18" t="s">
        <v>28</v>
      </c>
      <c r="I6" s="20">
        <v>45589</v>
      </c>
      <c r="J6" s="20">
        <v>45604</v>
      </c>
      <c r="K6" s="22">
        <v>45610</v>
      </c>
      <c r="L6" s="19">
        <v>32108</v>
      </c>
      <c r="M6" s="18" t="s">
        <v>36</v>
      </c>
      <c r="N6" s="18" t="s">
        <v>37</v>
      </c>
      <c r="O6" s="18" t="s">
        <v>31</v>
      </c>
      <c r="P6" s="18" t="s">
        <v>56</v>
      </c>
      <c r="Q6" s="21">
        <v>772784.71</v>
      </c>
    </row>
    <row r="7" spans="1:17" ht="30" x14ac:dyDescent="0.25">
      <c r="A7" s="18">
        <v>4</v>
      </c>
      <c r="B7" s="18" t="s">
        <v>49</v>
      </c>
      <c r="C7" s="18" t="s">
        <v>55</v>
      </c>
      <c r="D7" s="18" t="s">
        <v>71</v>
      </c>
      <c r="E7" s="18" t="s">
        <v>101</v>
      </c>
      <c r="F7" s="19" t="s">
        <v>42</v>
      </c>
      <c r="G7" s="18" t="s">
        <v>27</v>
      </c>
      <c r="H7" s="18" t="s">
        <v>28</v>
      </c>
      <c r="I7" s="20">
        <v>45589</v>
      </c>
      <c r="J7" s="20">
        <v>45604</v>
      </c>
      <c r="K7" s="22">
        <v>45608</v>
      </c>
      <c r="L7" s="19">
        <v>32100</v>
      </c>
      <c r="M7" s="18" t="s">
        <v>36</v>
      </c>
      <c r="N7" s="18" t="s">
        <v>52</v>
      </c>
      <c r="O7" s="18" t="s">
        <v>46</v>
      </c>
      <c r="P7" s="18" t="s">
        <v>131</v>
      </c>
      <c r="Q7" s="21">
        <v>444326.40000000002</v>
      </c>
    </row>
    <row r="8" spans="1:17" ht="45" x14ac:dyDescent="0.25">
      <c r="A8" s="18">
        <v>5</v>
      </c>
      <c r="B8" s="18" t="s">
        <v>51</v>
      </c>
      <c r="C8" s="18" t="s">
        <v>55</v>
      </c>
      <c r="D8" s="18" t="s">
        <v>73</v>
      </c>
      <c r="E8" s="18" t="s">
        <v>103</v>
      </c>
      <c r="F8" s="19" t="s">
        <v>40</v>
      </c>
      <c r="G8" s="18" t="s">
        <v>125</v>
      </c>
      <c r="H8" s="18" t="s">
        <v>28</v>
      </c>
      <c r="I8" s="20">
        <v>45595</v>
      </c>
      <c r="J8" s="20">
        <v>45607</v>
      </c>
      <c r="K8" s="22">
        <v>45610</v>
      </c>
      <c r="L8" s="19">
        <v>32106</v>
      </c>
      <c r="M8" s="18" t="s">
        <v>36</v>
      </c>
      <c r="N8" s="18" t="s">
        <v>37</v>
      </c>
      <c r="O8" s="18" t="s">
        <v>31</v>
      </c>
      <c r="P8" s="18" t="s">
        <v>133</v>
      </c>
      <c r="Q8" s="21">
        <v>10000000</v>
      </c>
    </row>
    <row r="9" spans="1:17" ht="45" x14ac:dyDescent="0.25">
      <c r="A9" s="18">
        <v>6</v>
      </c>
      <c r="B9" s="23" t="s">
        <v>51</v>
      </c>
      <c r="C9" s="18" t="s">
        <v>55</v>
      </c>
      <c r="D9" s="23" t="s">
        <v>73</v>
      </c>
      <c r="E9" s="23" t="s">
        <v>103</v>
      </c>
      <c r="F9" s="19" t="s">
        <v>40</v>
      </c>
      <c r="G9" s="23" t="s">
        <v>125</v>
      </c>
      <c r="H9" s="18" t="s">
        <v>28</v>
      </c>
      <c r="I9" s="20">
        <v>45595</v>
      </c>
      <c r="J9" s="22">
        <v>45607</v>
      </c>
      <c r="K9" s="20">
        <v>45610</v>
      </c>
      <c r="L9" s="24">
        <v>32109</v>
      </c>
      <c r="M9" s="23" t="s">
        <v>36</v>
      </c>
      <c r="N9" s="23" t="s">
        <v>52</v>
      </c>
      <c r="O9" s="18" t="s">
        <v>46</v>
      </c>
      <c r="P9" s="23" t="s">
        <v>134</v>
      </c>
      <c r="Q9" s="21">
        <v>40000000</v>
      </c>
    </row>
    <row r="10" spans="1:17" ht="45" x14ac:dyDescent="0.25">
      <c r="A10" s="18">
        <v>7</v>
      </c>
      <c r="B10" s="18" t="s">
        <v>34</v>
      </c>
      <c r="C10" s="18" t="s">
        <v>55</v>
      </c>
      <c r="D10" s="18" t="s">
        <v>74</v>
      </c>
      <c r="E10" s="18" t="s">
        <v>104</v>
      </c>
      <c r="F10" s="19" t="s">
        <v>50</v>
      </c>
      <c r="G10" s="18" t="s">
        <v>35</v>
      </c>
      <c r="H10" s="18" t="s">
        <v>28</v>
      </c>
      <c r="I10" s="20">
        <v>45597</v>
      </c>
      <c r="J10" s="20">
        <v>45604</v>
      </c>
      <c r="K10" s="20">
        <v>45608</v>
      </c>
      <c r="L10" s="19">
        <v>32101</v>
      </c>
      <c r="M10" s="18" t="s">
        <v>36</v>
      </c>
      <c r="N10" s="18" t="s">
        <v>38</v>
      </c>
      <c r="O10" s="18" t="s">
        <v>31</v>
      </c>
      <c r="P10" s="18" t="s">
        <v>135</v>
      </c>
      <c r="Q10" s="21">
        <v>62068</v>
      </c>
    </row>
    <row r="11" spans="1:17" ht="30" x14ac:dyDescent="0.25">
      <c r="A11" s="18">
        <v>8</v>
      </c>
      <c r="B11" s="18" t="s">
        <v>49</v>
      </c>
      <c r="C11" s="18" t="s">
        <v>55</v>
      </c>
      <c r="D11" s="18" t="s">
        <v>76</v>
      </c>
      <c r="E11" s="18" t="s">
        <v>106</v>
      </c>
      <c r="F11" s="19" t="s">
        <v>42</v>
      </c>
      <c r="G11" s="18" t="s">
        <v>35</v>
      </c>
      <c r="H11" s="18" t="s">
        <v>28</v>
      </c>
      <c r="I11" s="20">
        <v>45590</v>
      </c>
      <c r="J11" s="20">
        <v>45608</v>
      </c>
      <c r="K11" s="20">
        <v>45609</v>
      </c>
      <c r="L11" s="19">
        <v>32105</v>
      </c>
      <c r="M11" s="18" t="s">
        <v>36</v>
      </c>
      <c r="N11" s="18" t="s">
        <v>38</v>
      </c>
      <c r="O11" s="18" t="s">
        <v>46</v>
      </c>
      <c r="P11" s="18" t="s">
        <v>137</v>
      </c>
      <c r="Q11" s="21">
        <v>424800</v>
      </c>
    </row>
    <row r="12" spans="1:17" ht="45" x14ac:dyDescent="0.25">
      <c r="A12" s="18">
        <v>9</v>
      </c>
      <c r="B12" s="18" t="s">
        <v>49</v>
      </c>
      <c r="C12" s="18" t="s">
        <v>55</v>
      </c>
      <c r="D12" s="18" t="s">
        <v>77</v>
      </c>
      <c r="E12" s="18" t="s">
        <v>107</v>
      </c>
      <c r="F12" s="19" t="s">
        <v>42</v>
      </c>
      <c r="G12" s="18" t="s">
        <v>35</v>
      </c>
      <c r="H12" s="18" t="s">
        <v>28</v>
      </c>
      <c r="I12" s="20">
        <v>45597</v>
      </c>
      <c r="J12" s="20">
        <v>45609</v>
      </c>
      <c r="K12" s="20">
        <v>45611</v>
      </c>
      <c r="L12" s="19">
        <v>32111</v>
      </c>
      <c r="M12" s="18" t="s">
        <v>36</v>
      </c>
      <c r="N12" s="18" t="s">
        <v>37</v>
      </c>
      <c r="O12" s="18" t="s">
        <v>31</v>
      </c>
      <c r="P12" s="18" t="s">
        <v>138</v>
      </c>
      <c r="Q12" s="21">
        <v>1656720</v>
      </c>
    </row>
    <row r="13" spans="1:17" ht="28.5" customHeight="1" x14ac:dyDescent="0.25">
      <c r="A13" s="18">
        <v>10</v>
      </c>
      <c r="B13" s="18" t="s">
        <v>49</v>
      </c>
      <c r="C13" s="18" t="s">
        <v>55</v>
      </c>
      <c r="D13" s="18" t="s">
        <v>78</v>
      </c>
      <c r="E13" s="18" t="s">
        <v>108</v>
      </c>
      <c r="F13" s="19" t="s">
        <v>42</v>
      </c>
      <c r="G13" s="18" t="s">
        <v>35</v>
      </c>
      <c r="H13" s="18" t="s">
        <v>28</v>
      </c>
      <c r="I13" s="20">
        <v>45593</v>
      </c>
      <c r="J13" s="20">
        <v>45597</v>
      </c>
      <c r="K13" s="20">
        <v>45604</v>
      </c>
      <c r="L13" s="19">
        <v>32094</v>
      </c>
      <c r="M13" s="18" t="s">
        <v>36</v>
      </c>
      <c r="N13" s="18" t="s">
        <v>38</v>
      </c>
      <c r="O13" s="18" t="s">
        <v>46</v>
      </c>
      <c r="P13" s="18" t="s">
        <v>139</v>
      </c>
      <c r="Q13" s="21">
        <v>1696840</v>
      </c>
    </row>
    <row r="14" spans="1:17" ht="45" x14ac:dyDescent="0.25">
      <c r="A14" s="18">
        <v>11</v>
      </c>
      <c r="B14" s="18" t="s">
        <v>34</v>
      </c>
      <c r="C14" s="18" t="s">
        <v>55</v>
      </c>
      <c r="D14" s="18" t="s">
        <v>80</v>
      </c>
      <c r="E14" s="18" t="s">
        <v>110</v>
      </c>
      <c r="F14" s="19" t="s">
        <v>42</v>
      </c>
      <c r="G14" s="18" t="s">
        <v>35</v>
      </c>
      <c r="H14" s="18" t="s">
        <v>28</v>
      </c>
      <c r="I14" s="20">
        <v>45602</v>
      </c>
      <c r="J14" s="20">
        <v>45616</v>
      </c>
      <c r="K14" s="20">
        <v>45616</v>
      </c>
      <c r="L14" s="19">
        <v>32119</v>
      </c>
      <c r="M14" s="18" t="s">
        <v>36</v>
      </c>
      <c r="N14" s="18" t="s">
        <v>45</v>
      </c>
      <c r="O14" s="18" t="s">
        <v>46</v>
      </c>
      <c r="P14" s="18" t="s">
        <v>141</v>
      </c>
      <c r="Q14" s="21">
        <v>375830</v>
      </c>
    </row>
    <row r="15" spans="1:17" ht="60" x14ac:dyDescent="0.25">
      <c r="A15" s="18">
        <v>12</v>
      </c>
      <c r="B15" s="18" t="s">
        <v>34</v>
      </c>
      <c r="C15" s="18" t="s">
        <v>55</v>
      </c>
      <c r="D15" s="18" t="s">
        <v>80</v>
      </c>
      <c r="E15" s="18" t="s">
        <v>110</v>
      </c>
      <c r="F15" s="19" t="s">
        <v>42</v>
      </c>
      <c r="G15" s="18" t="s">
        <v>35</v>
      </c>
      <c r="H15" s="18" t="s">
        <v>28</v>
      </c>
      <c r="I15" s="20">
        <v>45602</v>
      </c>
      <c r="J15" s="20">
        <v>45616</v>
      </c>
      <c r="K15" s="20">
        <v>45616</v>
      </c>
      <c r="L15" s="19">
        <v>32120</v>
      </c>
      <c r="M15" s="18" t="s">
        <v>36</v>
      </c>
      <c r="N15" s="18" t="s">
        <v>54</v>
      </c>
      <c r="O15" s="18" t="s">
        <v>46</v>
      </c>
      <c r="P15" s="18" t="s">
        <v>142</v>
      </c>
      <c r="Q15" s="21">
        <v>295000</v>
      </c>
    </row>
    <row r="16" spans="1:17" ht="45" x14ac:dyDescent="0.25">
      <c r="A16" s="18">
        <v>13</v>
      </c>
      <c r="B16" s="18" t="s">
        <v>34</v>
      </c>
      <c r="C16" s="18" t="s">
        <v>55</v>
      </c>
      <c r="D16" s="18" t="s">
        <v>80</v>
      </c>
      <c r="E16" s="18" t="s">
        <v>110</v>
      </c>
      <c r="F16" s="19" t="s">
        <v>42</v>
      </c>
      <c r="G16" s="18" t="s">
        <v>35</v>
      </c>
      <c r="H16" s="18" t="s">
        <v>28</v>
      </c>
      <c r="I16" s="20">
        <v>45602</v>
      </c>
      <c r="J16" s="20">
        <v>45616</v>
      </c>
      <c r="K16" s="20">
        <v>45616</v>
      </c>
      <c r="L16" s="19">
        <v>32121</v>
      </c>
      <c r="M16" s="18" t="s">
        <v>36</v>
      </c>
      <c r="N16" s="18" t="s">
        <v>54</v>
      </c>
      <c r="O16" s="18" t="s">
        <v>46</v>
      </c>
      <c r="P16" s="18" t="s">
        <v>143</v>
      </c>
      <c r="Q16" s="21">
        <v>401200</v>
      </c>
    </row>
    <row r="17" spans="1:17" ht="45" x14ac:dyDescent="0.25">
      <c r="A17" s="18">
        <v>14</v>
      </c>
      <c r="B17" s="18" t="s">
        <v>34</v>
      </c>
      <c r="C17" s="18" t="s">
        <v>55</v>
      </c>
      <c r="D17" s="18" t="s">
        <v>80</v>
      </c>
      <c r="E17" s="18" t="s">
        <v>110</v>
      </c>
      <c r="F17" s="19" t="s">
        <v>42</v>
      </c>
      <c r="G17" s="18" t="s">
        <v>35</v>
      </c>
      <c r="H17" s="18" t="s">
        <v>28</v>
      </c>
      <c r="I17" s="20">
        <v>45602</v>
      </c>
      <c r="J17" s="20">
        <v>45616</v>
      </c>
      <c r="K17" s="20">
        <v>45616</v>
      </c>
      <c r="L17" s="19">
        <v>32122</v>
      </c>
      <c r="M17" s="18" t="s">
        <v>36</v>
      </c>
      <c r="N17" s="18" t="s">
        <v>38</v>
      </c>
      <c r="O17" s="18" t="s">
        <v>31</v>
      </c>
      <c r="P17" s="18" t="s">
        <v>144</v>
      </c>
      <c r="Q17" s="21">
        <v>35400</v>
      </c>
    </row>
    <row r="18" spans="1:17" ht="45" x14ac:dyDescent="0.25">
      <c r="A18" s="18">
        <v>15</v>
      </c>
      <c r="B18" s="18" t="s">
        <v>34</v>
      </c>
      <c r="C18" s="18" t="s">
        <v>55</v>
      </c>
      <c r="D18" s="18" t="s">
        <v>81</v>
      </c>
      <c r="E18" s="18" t="s">
        <v>111</v>
      </c>
      <c r="F18" s="19" t="s">
        <v>42</v>
      </c>
      <c r="G18" s="18" t="s">
        <v>35</v>
      </c>
      <c r="H18" s="18" t="s">
        <v>28</v>
      </c>
      <c r="I18" s="20">
        <v>45594</v>
      </c>
      <c r="J18" s="20">
        <v>45614</v>
      </c>
      <c r="K18" s="20">
        <v>45615</v>
      </c>
      <c r="L18" s="19">
        <v>32115</v>
      </c>
      <c r="M18" s="18" t="s">
        <v>36</v>
      </c>
      <c r="N18" s="18" t="s">
        <v>45</v>
      </c>
      <c r="O18" s="18" t="s">
        <v>31</v>
      </c>
      <c r="P18" s="18" t="s">
        <v>145</v>
      </c>
      <c r="Q18" s="21">
        <v>523672.2</v>
      </c>
    </row>
    <row r="19" spans="1:17" ht="30" x14ac:dyDescent="0.25">
      <c r="A19" s="18">
        <v>16</v>
      </c>
      <c r="B19" s="18" t="s">
        <v>34</v>
      </c>
      <c r="C19" s="18" t="s">
        <v>55</v>
      </c>
      <c r="D19" s="18" t="s">
        <v>82</v>
      </c>
      <c r="E19" s="18" t="s">
        <v>112</v>
      </c>
      <c r="F19" s="19" t="s">
        <v>42</v>
      </c>
      <c r="G19" s="18" t="s">
        <v>27</v>
      </c>
      <c r="H19" s="18" t="s">
        <v>28</v>
      </c>
      <c r="I19" s="20">
        <v>45607</v>
      </c>
      <c r="J19" s="20">
        <v>45614</v>
      </c>
      <c r="K19" s="20">
        <v>45617</v>
      </c>
      <c r="L19" s="19">
        <v>32126</v>
      </c>
      <c r="M19" s="18" t="s">
        <v>36</v>
      </c>
      <c r="N19" s="18" t="s">
        <v>37</v>
      </c>
      <c r="O19" s="18" t="s">
        <v>31</v>
      </c>
      <c r="P19" s="18" t="s">
        <v>44</v>
      </c>
      <c r="Q19" s="21">
        <v>1370747</v>
      </c>
    </row>
    <row r="20" spans="1:17" ht="30" x14ac:dyDescent="0.25">
      <c r="A20" s="18">
        <v>17</v>
      </c>
      <c r="B20" s="18" t="s">
        <v>34</v>
      </c>
      <c r="C20" s="18" t="s">
        <v>55</v>
      </c>
      <c r="D20" s="18" t="s">
        <v>82</v>
      </c>
      <c r="E20" s="18" t="s">
        <v>112</v>
      </c>
      <c r="F20" s="19" t="s">
        <v>42</v>
      </c>
      <c r="G20" s="18" t="s">
        <v>27</v>
      </c>
      <c r="H20" s="18" t="s">
        <v>28</v>
      </c>
      <c r="I20" s="20">
        <v>45607</v>
      </c>
      <c r="J20" s="20">
        <v>45614</v>
      </c>
      <c r="K20" s="20">
        <v>45617</v>
      </c>
      <c r="L20" s="19">
        <v>32127</v>
      </c>
      <c r="M20" s="18" t="s">
        <v>36</v>
      </c>
      <c r="N20" s="18" t="s">
        <v>37</v>
      </c>
      <c r="O20" s="18" t="s">
        <v>31</v>
      </c>
      <c r="P20" s="18" t="s">
        <v>43</v>
      </c>
      <c r="Q20" s="21">
        <v>221840</v>
      </c>
    </row>
    <row r="21" spans="1:17" ht="30" x14ac:dyDescent="0.25">
      <c r="A21" s="18">
        <v>18</v>
      </c>
      <c r="B21" s="18" t="s">
        <v>49</v>
      </c>
      <c r="C21" s="18" t="s">
        <v>55</v>
      </c>
      <c r="D21" s="18" t="s">
        <v>83</v>
      </c>
      <c r="E21" s="18" t="s">
        <v>113</v>
      </c>
      <c r="F21" s="19" t="s">
        <v>42</v>
      </c>
      <c r="G21" s="18" t="s">
        <v>27</v>
      </c>
      <c r="H21" s="18" t="s">
        <v>28</v>
      </c>
      <c r="I21" s="20">
        <v>45602</v>
      </c>
      <c r="J21" s="20">
        <v>45614</v>
      </c>
      <c r="K21" s="20">
        <v>45615</v>
      </c>
      <c r="L21" s="19">
        <v>32118</v>
      </c>
      <c r="M21" s="18" t="s">
        <v>36</v>
      </c>
      <c r="N21" s="18" t="s">
        <v>54</v>
      </c>
      <c r="O21" s="18" t="s">
        <v>46</v>
      </c>
      <c r="P21" s="18" t="s">
        <v>147</v>
      </c>
      <c r="Q21" s="21">
        <v>95988</v>
      </c>
    </row>
    <row r="22" spans="1:17" ht="45" x14ac:dyDescent="0.25">
      <c r="A22" s="18">
        <v>19</v>
      </c>
      <c r="B22" s="18" t="s">
        <v>34</v>
      </c>
      <c r="C22" s="18" t="s">
        <v>55</v>
      </c>
      <c r="D22" s="18" t="s">
        <v>84</v>
      </c>
      <c r="E22" s="18" t="s">
        <v>114</v>
      </c>
      <c r="F22" s="19" t="s">
        <v>50</v>
      </c>
      <c r="G22" s="18" t="s">
        <v>35</v>
      </c>
      <c r="H22" s="18" t="s">
        <v>28</v>
      </c>
      <c r="I22" s="20">
        <v>45604</v>
      </c>
      <c r="J22" s="20">
        <v>45610</v>
      </c>
      <c r="K22" s="20">
        <v>45611</v>
      </c>
      <c r="L22" s="19">
        <v>32110</v>
      </c>
      <c r="M22" s="18" t="s">
        <v>36</v>
      </c>
      <c r="N22" s="18" t="s">
        <v>54</v>
      </c>
      <c r="O22" s="18" t="s">
        <v>46</v>
      </c>
      <c r="P22" s="18" t="s">
        <v>148</v>
      </c>
      <c r="Q22" s="21">
        <v>216930.02</v>
      </c>
    </row>
    <row r="23" spans="1:17" ht="45" x14ac:dyDescent="0.25">
      <c r="A23" s="18">
        <v>20</v>
      </c>
      <c r="B23" s="18" t="s">
        <v>34</v>
      </c>
      <c r="C23" s="18" t="s">
        <v>55</v>
      </c>
      <c r="D23" s="18" t="s">
        <v>85</v>
      </c>
      <c r="E23" s="18" t="s">
        <v>115</v>
      </c>
      <c r="F23" s="19" t="s">
        <v>50</v>
      </c>
      <c r="G23" s="18" t="s">
        <v>35</v>
      </c>
      <c r="H23" s="18" t="s">
        <v>28</v>
      </c>
      <c r="I23" s="20">
        <v>45597</v>
      </c>
      <c r="J23" s="20">
        <v>45603</v>
      </c>
      <c r="K23" s="20">
        <v>45607</v>
      </c>
      <c r="L23" s="19">
        <v>32097</v>
      </c>
      <c r="M23" s="18" t="s">
        <v>36</v>
      </c>
      <c r="N23" s="18" t="s">
        <v>38</v>
      </c>
      <c r="O23" s="18" t="s">
        <v>31</v>
      </c>
      <c r="P23" s="18" t="s">
        <v>149</v>
      </c>
      <c r="Q23" s="21">
        <v>165200</v>
      </c>
    </row>
    <row r="24" spans="1:17" ht="30" x14ac:dyDescent="0.25">
      <c r="A24" s="18">
        <v>21</v>
      </c>
      <c r="B24" s="18" t="s">
        <v>53</v>
      </c>
      <c r="C24" s="18" t="s">
        <v>55</v>
      </c>
      <c r="D24" s="18" t="s">
        <v>86</v>
      </c>
      <c r="E24" s="18" t="s">
        <v>116</v>
      </c>
      <c r="F24" s="19" t="s">
        <v>50</v>
      </c>
      <c r="G24" s="18" t="s">
        <v>27</v>
      </c>
      <c r="H24" s="18" t="s">
        <v>28</v>
      </c>
      <c r="I24" s="20">
        <v>45596</v>
      </c>
      <c r="J24" s="20">
        <v>45602</v>
      </c>
      <c r="K24" s="20">
        <v>45603</v>
      </c>
      <c r="L24" s="19">
        <v>32090</v>
      </c>
      <c r="M24" s="18" t="s">
        <v>36</v>
      </c>
      <c r="N24" s="18" t="s">
        <v>38</v>
      </c>
      <c r="O24" s="18" t="s">
        <v>46</v>
      </c>
      <c r="P24" s="25" t="s">
        <v>150</v>
      </c>
      <c r="Q24" s="21">
        <v>63012</v>
      </c>
    </row>
    <row r="25" spans="1:17" ht="60" x14ac:dyDescent="0.25">
      <c r="A25" s="18">
        <v>22</v>
      </c>
      <c r="B25" s="18" t="s">
        <v>34</v>
      </c>
      <c r="C25" s="18" t="s">
        <v>55</v>
      </c>
      <c r="D25" s="18" t="s">
        <v>87</v>
      </c>
      <c r="E25" s="18" t="s">
        <v>117</v>
      </c>
      <c r="F25" s="19" t="s">
        <v>50</v>
      </c>
      <c r="G25" s="18" t="s">
        <v>35</v>
      </c>
      <c r="H25" s="18" t="s">
        <v>28</v>
      </c>
      <c r="I25" s="20">
        <v>45595</v>
      </c>
      <c r="J25" s="20">
        <v>45603</v>
      </c>
      <c r="K25" s="20">
        <v>45608</v>
      </c>
      <c r="L25" s="19">
        <v>32099</v>
      </c>
      <c r="M25" s="18" t="s">
        <v>36</v>
      </c>
      <c r="N25" s="22" t="s">
        <v>38</v>
      </c>
      <c r="O25" s="18" t="s">
        <v>31</v>
      </c>
      <c r="P25" s="18" t="s">
        <v>151</v>
      </c>
      <c r="Q25" s="21">
        <v>229392</v>
      </c>
    </row>
    <row r="26" spans="1:17" ht="45" x14ac:dyDescent="0.25">
      <c r="A26" s="18">
        <v>23</v>
      </c>
      <c r="B26" s="18" t="s">
        <v>26</v>
      </c>
      <c r="C26" s="18" t="s">
        <v>55</v>
      </c>
      <c r="D26" s="18" t="s">
        <v>88</v>
      </c>
      <c r="E26" s="18" t="s">
        <v>118</v>
      </c>
      <c r="F26" s="19" t="s">
        <v>50</v>
      </c>
      <c r="G26" s="18" t="s">
        <v>35</v>
      </c>
      <c r="H26" s="18" t="s">
        <v>28</v>
      </c>
      <c r="I26" s="20">
        <v>45602</v>
      </c>
      <c r="J26" s="20">
        <v>45603</v>
      </c>
      <c r="K26" s="20">
        <v>45604</v>
      </c>
      <c r="L26" s="19">
        <v>32095</v>
      </c>
      <c r="M26" s="18" t="s">
        <v>36</v>
      </c>
      <c r="N26" s="18" t="s">
        <v>48</v>
      </c>
      <c r="O26" s="18" t="s">
        <v>46</v>
      </c>
      <c r="P26" s="18" t="s">
        <v>152</v>
      </c>
      <c r="Q26" s="21">
        <v>227976</v>
      </c>
    </row>
    <row r="27" spans="1:17" ht="30" x14ac:dyDescent="0.25">
      <c r="A27" s="18">
        <v>24</v>
      </c>
      <c r="B27" s="18" t="s">
        <v>34</v>
      </c>
      <c r="C27" s="18" t="s">
        <v>64</v>
      </c>
      <c r="D27" s="18" t="s">
        <v>89</v>
      </c>
      <c r="E27" s="18" t="s">
        <v>119</v>
      </c>
      <c r="F27" s="19" t="s">
        <v>50</v>
      </c>
      <c r="G27" s="18" t="s">
        <v>27</v>
      </c>
      <c r="H27" s="18" t="s">
        <v>28</v>
      </c>
      <c r="I27" s="20">
        <v>45602</v>
      </c>
      <c r="J27" s="20">
        <v>45604</v>
      </c>
      <c r="K27" s="20">
        <v>45604</v>
      </c>
      <c r="L27" s="19">
        <v>32096</v>
      </c>
      <c r="M27" s="18" t="s">
        <v>36</v>
      </c>
      <c r="N27" s="18" t="s">
        <v>37</v>
      </c>
      <c r="O27" s="18" t="s">
        <v>31</v>
      </c>
      <c r="P27" s="18" t="s">
        <v>153</v>
      </c>
      <c r="Q27" s="21">
        <v>228000</v>
      </c>
    </row>
    <row r="28" spans="1:17" ht="30" x14ac:dyDescent="0.25">
      <c r="A28" s="18">
        <v>25</v>
      </c>
      <c r="B28" s="18" t="s">
        <v>34</v>
      </c>
      <c r="C28" s="18" t="s">
        <v>64</v>
      </c>
      <c r="D28" s="18" t="s">
        <v>91</v>
      </c>
      <c r="E28" s="18" t="s">
        <v>121</v>
      </c>
      <c r="F28" s="19" t="s">
        <v>50</v>
      </c>
      <c r="G28" s="18" t="s">
        <v>27</v>
      </c>
      <c r="H28" s="18" t="s">
        <v>28</v>
      </c>
      <c r="I28" s="20">
        <v>45604</v>
      </c>
      <c r="J28" s="20">
        <v>45611</v>
      </c>
      <c r="K28" s="20">
        <v>45617</v>
      </c>
      <c r="L28" s="19">
        <v>32128</v>
      </c>
      <c r="M28" s="18" t="s">
        <v>36</v>
      </c>
      <c r="N28" s="18" t="s">
        <v>38</v>
      </c>
      <c r="O28" s="18" t="s">
        <v>31</v>
      </c>
      <c r="P28" s="18" t="s">
        <v>151</v>
      </c>
      <c r="Q28" s="21">
        <v>219362</v>
      </c>
    </row>
    <row r="29" spans="1:17" ht="60" x14ac:dyDescent="0.25">
      <c r="A29" s="18">
        <v>26</v>
      </c>
      <c r="B29" s="18" t="s">
        <v>57</v>
      </c>
      <c r="C29" s="18" t="s">
        <v>64</v>
      </c>
      <c r="D29" s="18" t="s">
        <v>92</v>
      </c>
      <c r="E29" s="18" t="s">
        <v>122</v>
      </c>
      <c r="F29" s="19" t="s">
        <v>50</v>
      </c>
      <c r="G29" s="18" t="s">
        <v>35</v>
      </c>
      <c r="H29" s="18" t="s">
        <v>28</v>
      </c>
      <c r="I29" s="20">
        <v>45608</v>
      </c>
      <c r="J29" s="20">
        <v>45610</v>
      </c>
      <c r="K29" s="20">
        <v>45610</v>
      </c>
      <c r="L29" s="19">
        <v>32107</v>
      </c>
      <c r="M29" s="18" t="s">
        <v>36</v>
      </c>
      <c r="N29" s="18" t="s">
        <v>38</v>
      </c>
      <c r="O29" s="18" t="s">
        <v>31</v>
      </c>
      <c r="P29" s="18" t="s">
        <v>155</v>
      </c>
      <c r="Q29" s="21">
        <v>226560</v>
      </c>
    </row>
    <row r="30" spans="1:17" ht="60" x14ac:dyDescent="0.25">
      <c r="A30" s="18">
        <v>27</v>
      </c>
      <c r="B30" s="18" t="s">
        <v>57</v>
      </c>
      <c r="C30" s="18" t="s">
        <v>64</v>
      </c>
      <c r="D30" s="18" t="s">
        <v>94</v>
      </c>
      <c r="E30" s="18" t="s">
        <v>124</v>
      </c>
      <c r="F30" s="19" t="s">
        <v>50</v>
      </c>
      <c r="G30" s="18" t="s">
        <v>27</v>
      </c>
      <c r="H30" s="18" t="s">
        <v>28</v>
      </c>
      <c r="I30" s="20">
        <v>45615</v>
      </c>
      <c r="J30" s="20">
        <v>45617</v>
      </c>
      <c r="K30" s="20">
        <v>45617</v>
      </c>
      <c r="L30" s="19">
        <v>32129</v>
      </c>
      <c r="M30" s="18" t="s">
        <v>36</v>
      </c>
      <c r="N30" s="18" t="s">
        <v>38</v>
      </c>
      <c r="O30" s="18" t="s">
        <v>46</v>
      </c>
      <c r="P30" s="18" t="s">
        <v>156</v>
      </c>
      <c r="Q30" s="21">
        <v>30436.07</v>
      </c>
    </row>
    <row r="31" spans="1:17" ht="30" x14ac:dyDescent="0.25">
      <c r="A31" s="18">
        <v>28</v>
      </c>
      <c r="B31" s="18" t="s">
        <v>49</v>
      </c>
      <c r="C31" s="18" t="s">
        <v>55</v>
      </c>
      <c r="D31" s="18" t="s">
        <v>157</v>
      </c>
      <c r="E31" s="18" t="s">
        <v>158</v>
      </c>
      <c r="F31" s="19" t="s">
        <v>42</v>
      </c>
      <c r="G31" s="18" t="s">
        <v>27</v>
      </c>
      <c r="H31" s="18" t="s">
        <v>28</v>
      </c>
      <c r="I31" s="20">
        <v>45602</v>
      </c>
      <c r="J31" s="20">
        <v>45617</v>
      </c>
      <c r="K31" s="20" t="s">
        <v>192</v>
      </c>
      <c r="L31" s="19" t="s">
        <v>192</v>
      </c>
      <c r="M31" s="19" t="s">
        <v>36</v>
      </c>
      <c r="N31" s="19" t="s">
        <v>37</v>
      </c>
      <c r="O31" s="18" t="s">
        <v>46</v>
      </c>
      <c r="P31" s="26" t="s">
        <v>159</v>
      </c>
      <c r="Q31" s="21" t="s">
        <v>192</v>
      </c>
    </row>
    <row r="32" spans="1:17" ht="30" x14ac:dyDescent="0.25">
      <c r="A32" s="18">
        <v>29</v>
      </c>
      <c r="B32" s="18" t="s">
        <v>49</v>
      </c>
      <c r="C32" s="18" t="s">
        <v>55</v>
      </c>
      <c r="D32" s="18" t="s">
        <v>157</v>
      </c>
      <c r="E32" s="18" t="s">
        <v>158</v>
      </c>
      <c r="F32" s="19" t="s">
        <v>42</v>
      </c>
      <c r="G32" s="18" t="s">
        <v>27</v>
      </c>
      <c r="H32" s="18" t="s">
        <v>28</v>
      </c>
      <c r="I32" s="20">
        <v>45602</v>
      </c>
      <c r="J32" s="20">
        <v>45617</v>
      </c>
      <c r="K32" s="20" t="s">
        <v>192</v>
      </c>
      <c r="L32" s="19" t="s">
        <v>192</v>
      </c>
      <c r="M32" s="18" t="s">
        <v>36</v>
      </c>
      <c r="N32" s="18" t="s">
        <v>37</v>
      </c>
      <c r="O32" s="18" t="s">
        <v>31</v>
      </c>
      <c r="P32" s="18" t="s">
        <v>44</v>
      </c>
      <c r="Q32" s="21" t="s">
        <v>192</v>
      </c>
    </row>
    <row r="33" spans="1:17" ht="45" x14ac:dyDescent="0.25">
      <c r="A33" s="18">
        <v>30</v>
      </c>
      <c r="B33" s="18" t="s">
        <v>34</v>
      </c>
      <c r="C33" s="18" t="s">
        <v>64</v>
      </c>
      <c r="D33" s="18" t="s">
        <v>160</v>
      </c>
      <c r="E33" s="18" t="s">
        <v>161</v>
      </c>
      <c r="F33" s="19" t="s">
        <v>42</v>
      </c>
      <c r="G33" s="18" t="s">
        <v>35</v>
      </c>
      <c r="H33" s="18" t="s">
        <v>28</v>
      </c>
      <c r="I33" s="20">
        <v>45611</v>
      </c>
      <c r="J33" s="20">
        <v>45621</v>
      </c>
      <c r="K33" s="20">
        <v>45621</v>
      </c>
      <c r="L33" s="19">
        <v>32134</v>
      </c>
      <c r="M33" s="18" t="s">
        <v>36</v>
      </c>
      <c r="N33" s="18" t="s">
        <v>38</v>
      </c>
      <c r="O33" s="18" t="s">
        <v>31</v>
      </c>
      <c r="P33" s="18" t="s">
        <v>162</v>
      </c>
      <c r="Q33" s="21">
        <v>419508.02</v>
      </c>
    </row>
    <row r="34" spans="1:17" ht="45" x14ac:dyDescent="0.25">
      <c r="A34" s="18">
        <v>31</v>
      </c>
      <c r="B34" s="18" t="s">
        <v>34</v>
      </c>
      <c r="C34" s="18" t="s">
        <v>163</v>
      </c>
      <c r="D34" s="18" t="s">
        <v>164</v>
      </c>
      <c r="E34" s="18" t="s">
        <v>165</v>
      </c>
      <c r="F34" s="19" t="s">
        <v>24</v>
      </c>
      <c r="G34" s="18" t="s">
        <v>166</v>
      </c>
      <c r="H34" s="18" t="s">
        <v>28</v>
      </c>
      <c r="I34" s="20">
        <v>45538</v>
      </c>
      <c r="J34" s="20">
        <v>45617</v>
      </c>
      <c r="K34" s="20" t="s">
        <v>192</v>
      </c>
      <c r="L34" s="19" t="s">
        <v>192</v>
      </c>
      <c r="M34" s="18" t="s">
        <v>167</v>
      </c>
      <c r="N34" s="18" t="s">
        <v>38</v>
      </c>
      <c r="O34" s="18" t="s">
        <v>31</v>
      </c>
      <c r="P34" s="18" t="s">
        <v>169</v>
      </c>
      <c r="Q34" s="21" t="s">
        <v>192</v>
      </c>
    </row>
    <row r="35" spans="1:17" ht="45" x14ac:dyDescent="0.25">
      <c r="A35" s="18">
        <v>32</v>
      </c>
      <c r="B35" s="18" t="s">
        <v>34</v>
      </c>
      <c r="C35" s="18" t="s">
        <v>170</v>
      </c>
      <c r="D35" s="18" t="s">
        <v>171</v>
      </c>
      <c r="E35" s="18" t="s">
        <v>172</v>
      </c>
      <c r="F35" s="19" t="s">
        <v>3</v>
      </c>
      <c r="G35" s="18" t="s">
        <v>125</v>
      </c>
      <c r="H35" s="18" t="s">
        <v>28</v>
      </c>
      <c r="I35" s="20">
        <v>45510</v>
      </c>
      <c r="J35" s="20">
        <v>45617</v>
      </c>
      <c r="K35" s="20" t="s">
        <v>192</v>
      </c>
      <c r="L35" s="19" t="s">
        <v>192</v>
      </c>
      <c r="M35" s="18" t="s">
        <v>167</v>
      </c>
      <c r="N35" s="18" t="s">
        <v>45</v>
      </c>
      <c r="O35" s="18" t="s">
        <v>31</v>
      </c>
      <c r="P35" s="18" t="s">
        <v>173</v>
      </c>
      <c r="Q35" s="21" t="s">
        <v>192</v>
      </c>
    </row>
    <row r="36" spans="1:17" ht="45" x14ac:dyDescent="0.25">
      <c r="A36" s="18">
        <v>33</v>
      </c>
      <c r="B36" s="18" t="s">
        <v>34</v>
      </c>
      <c r="C36" s="18" t="s">
        <v>64</v>
      </c>
      <c r="D36" s="18" t="s">
        <v>174</v>
      </c>
      <c r="E36" s="18" t="s">
        <v>175</v>
      </c>
      <c r="F36" s="19" t="s">
        <v>50</v>
      </c>
      <c r="G36" s="18" t="s">
        <v>35</v>
      </c>
      <c r="H36" s="18" t="s">
        <v>28</v>
      </c>
      <c r="I36" s="20">
        <v>45616</v>
      </c>
      <c r="J36" s="20">
        <v>45622</v>
      </c>
      <c r="K36" s="20">
        <v>45622</v>
      </c>
      <c r="L36" s="19">
        <v>32138</v>
      </c>
      <c r="M36" s="18" t="s">
        <v>36</v>
      </c>
      <c r="N36" s="18" t="s">
        <v>45</v>
      </c>
      <c r="O36" s="18" t="s">
        <v>31</v>
      </c>
      <c r="P36" s="18" t="s">
        <v>176</v>
      </c>
      <c r="Q36" s="21">
        <v>229151.69</v>
      </c>
    </row>
    <row r="37" spans="1:17" ht="45" x14ac:dyDescent="0.25">
      <c r="A37" s="18">
        <v>34</v>
      </c>
      <c r="B37" s="18" t="s">
        <v>34</v>
      </c>
      <c r="C37" s="18" t="s">
        <v>55</v>
      </c>
      <c r="D37" s="18" t="s">
        <v>177</v>
      </c>
      <c r="E37" s="18" t="s">
        <v>178</v>
      </c>
      <c r="F37" s="19" t="s">
        <v>42</v>
      </c>
      <c r="G37" s="18" t="s">
        <v>35</v>
      </c>
      <c r="H37" s="18" t="s">
        <v>28</v>
      </c>
      <c r="I37" s="20">
        <v>45608</v>
      </c>
      <c r="J37" s="20">
        <v>45621</v>
      </c>
      <c r="K37" s="20">
        <v>45624</v>
      </c>
      <c r="L37" s="19">
        <v>32139</v>
      </c>
      <c r="M37" s="18" t="s">
        <v>36</v>
      </c>
      <c r="N37" s="18" t="s">
        <v>45</v>
      </c>
      <c r="O37" s="18" t="s">
        <v>31</v>
      </c>
      <c r="P37" s="18" t="s">
        <v>179</v>
      </c>
      <c r="Q37" s="21">
        <v>916182.68</v>
      </c>
    </row>
    <row r="38" spans="1:17" ht="60" x14ac:dyDescent="0.25">
      <c r="A38" s="18">
        <v>35</v>
      </c>
      <c r="B38" s="18" t="s">
        <v>57</v>
      </c>
      <c r="C38" s="18" t="s">
        <v>55</v>
      </c>
      <c r="D38" s="18" t="s">
        <v>180</v>
      </c>
      <c r="E38" s="18" t="s">
        <v>181</v>
      </c>
      <c r="F38" s="19" t="s">
        <v>42</v>
      </c>
      <c r="G38" s="18" t="s">
        <v>27</v>
      </c>
      <c r="H38" s="18" t="s">
        <v>28</v>
      </c>
      <c r="I38" s="20">
        <v>45608</v>
      </c>
      <c r="J38" s="20">
        <v>45622</v>
      </c>
      <c r="K38" s="20">
        <v>45624</v>
      </c>
      <c r="L38" s="19">
        <v>32140</v>
      </c>
      <c r="M38" s="18" t="s">
        <v>36</v>
      </c>
      <c r="N38" s="18" t="s">
        <v>54</v>
      </c>
      <c r="O38" s="18" t="s">
        <v>46</v>
      </c>
      <c r="P38" s="18" t="s">
        <v>182</v>
      </c>
      <c r="Q38" s="21">
        <v>221586.3</v>
      </c>
    </row>
    <row r="39" spans="1:17" x14ac:dyDescent="0.25">
      <c r="A39" s="17" t="s">
        <v>193</v>
      </c>
    </row>
    <row r="40" spans="1:17" ht="25.5" x14ac:dyDescent="0.35">
      <c r="A40" s="1"/>
    </row>
    <row r="41" spans="1:17" x14ac:dyDescent="0.25">
      <c r="B41" s="35"/>
      <c r="C41" s="35"/>
      <c r="D41" s="35"/>
      <c r="E41" s="35" t="s">
        <v>58</v>
      </c>
      <c r="F41" s="35"/>
      <c r="G41" s="35"/>
    </row>
    <row r="42" spans="1:17" x14ac:dyDescent="0.25">
      <c r="B42" s="36"/>
      <c r="C42" s="36"/>
      <c r="D42" s="36"/>
      <c r="E42" s="36" t="s">
        <v>59</v>
      </c>
      <c r="F42" s="36"/>
      <c r="G42" s="36"/>
    </row>
    <row r="43" spans="1:17" x14ac:dyDescent="0.25">
      <c r="B43" s="33"/>
      <c r="C43" s="33"/>
      <c r="D43" s="33"/>
      <c r="E43" s="33" t="s">
        <v>60</v>
      </c>
      <c r="F43" s="33"/>
      <c r="G43" s="33"/>
    </row>
  </sheetData>
  <autoFilter ref="B3:Q39" xr:uid="{00000000-0001-0000-0000-000000000000}"/>
  <mergeCells count="7">
    <mergeCell ref="B43:D43"/>
    <mergeCell ref="E43:G43"/>
    <mergeCell ref="A2:Q2"/>
    <mergeCell ref="B41:D41"/>
    <mergeCell ref="E41:G41"/>
    <mergeCell ref="B42:D42"/>
    <mergeCell ref="E42:G42"/>
  </mergeCells>
  <pageMargins left="0.23622047244094491" right="0.23622047244094491" top="0.43307086614173229" bottom="0.39370078740157483" header="0.31496062992125984" footer="0.31496062992125984"/>
  <pageSetup paperSize="5" scale="41" fitToHeight="0" orientation="landscape" r:id="rId1"/>
  <headerFooter>
    <oddHeader>&amp;R&amp;P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045315FBA9F44D8D70733E3990EA95" ma:contentTypeVersion="18" ma:contentTypeDescription="Crear nuevo documento." ma:contentTypeScope="" ma:versionID="cab46c80e42aa8f8b982ba4580c23177">
  <xsd:schema xmlns:xsd="http://www.w3.org/2001/XMLSchema" xmlns:xs="http://www.w3.org/2001/XMLSchema" xmlns:p="http://schemas.microsoft.com/office/2006/metadata/properties" xmlns:ns2="413b7329-655d-4d7d-a76a-bebacd67a116" xmlns:ns3="6e0e2266-76bd-4139-930a-1cefa2e3aa60" targetNamespace="http://schemas.microsoft.com/office/2006/metadata/properties" ma:root="true" ma:fieldsID="cc5b1a32a2e34622adf0f99e43699074" ns2:_="" ns3:_="">
    <xsd:import namespace="413b7329-655d-4d7d-a76a-bebacd67a116"/>
    <xsd:import namespace="6e0e2266-76bd-4139-930a-1cefa2e3a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b7329-655d-4d7d-a76a-bebacd67a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e2266-76bd-4139-930a-1cefa2e3a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82f561c-1994-4a7f-972f-9d5b7326916d}" ma:internalName="TaxCatchAll" ma:showField="CatchAllData" ma:web="6e0e2266-76bd-4139-930a-1cefa2e3a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0e2266-76bd-4139-930a-1cefa2e3aa60" xsi:nil="true"/>
    <lcf76f155ced4ddcb4097134ff3c332f xmlns="413b7329-655d-4d7d-a76a-bebacd67a1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2D789B-8E53-431D-A564-5E187F20C1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DAF88E-75BF-4364-8DEA-51582D1634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3b7329-655d-4d7d-a76a-bebacd67a116"/>
    <ds:schemaRef ds:uri="6e0e2266-76bd-4139-930a-1cefa2e3a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C0A705-E700-47E5-A7B0-2E1146E54D8F}">
  <ds:schemaRefs>
    <ds:schemaRef ds:uri="http://purl.org/dc/terms/"/>
    <ds:schemaRef ds:uri="http://www.w3.org/XML/1998/namespace"/>
    <ds:schemaRef ds:uri="6e0e2266-76bd-4139-930a-1cefa2e3aa60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413b7329-655d-4d7d-a76a-bebacd67a116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Adjudicaciones Nov. (General)</vt:lpstr>
      <vt:lpstr>Adjudicaciones Nov. (MIPYMES)</vt:lpstr>
      <vt:lpstr>'Adjudicaciones Nov. (General)'!Área_de_impresión</vt:lpstr>
      <vt:lpstr>'Adjudicaciones Nov. (MIPYMES)'!Área_de_impresión</vt:lpstr>
      <vt:lpstr>'Adjudicaciones Nov. (General)'!Títulos_a_imprimir</vt:lpstr>
      <vt:lpstr>'Adjudicaciones Nov. (MIPYMES)'!Títulos_a_imprimir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M. Consoro Peña</dc:creator>
  <cp:keywords/>
  <dc:description/>
  <cp:lastModifiedBy>Matily Alcantara Reynoso</cp:lastModifiedBy>
  <cp:revision/>
  <cp:lastPrinted>2024-12-05T15:35:28Z</cp:lastPrinted>
  <dcterms:created xsi:type="dcterms:W3CDTF">2024-04-30T12:32:32Z</dcterms:created>
  <dcterms:modified xsi:type="dcterms:W3CDTF">2024-12-05T15:35:56Z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0x01010027045315FBA9F44D8D70733E3990EA95</vt:lpwstr>
  </property>
  <property fmtid="{D5CDD505-2E9C-101B-9397-08002B2CF9AE}" pid="3" name="MediaServiceImageTags">
    <vt:lpwstr/>
  </property>
</Properties>
</file>