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galcantara\Downloads\"/>
    </mc:Choice>
  </mc:AlternateContent>
  <xr:revisionPtr revIDLastSave="0" documentId="8_{2911F955-AA49-4E04-9F71-794CFE18EC56}" xr6:coauthVersionLast="47" xr6:coauthVersionMax="47" xr10:uidLastSave="{00000000-0000-0000-0000-000000000000}"/>
  <bookViews>
    <workbookView xWindow="28680" yWindow="-120" windowWidth="29040" windowHeight="15720" xr2:uid="{00000000-000D-0000-FFFF-FFFF00000000}"/>
  </bookViews>
  <sheets>
    <sheet name="Informe tercer trimestre 2024" sheetId="32" r:id="rId1"/>
    <sheet name="Ejec.fis.julio-sept2024" sheetId="33" r:id="rId2"/>
    <sheet name="Programación indicativa 2024" sheetId="29" state="hidden" r:id="rId3"/>
    <sheet name="Informe segundo trimestre 2024" sheetId="30" state="hidden" r:id="rId4"/>
    <sheet name="Ejec.fis.abril-junio 2024" sheetId="31" state="hidden" r:id="rId5"/>
    <sheet name="Informe Primer Trimestre 2024" sheetId="12" state="hidden" r:id="rId6"/>
    <sheet name="EJEC-FIS.Enero-Mar.2024" sheetId="27" state="hidden" r:id="rId7"/>
    <sheet name="Hoja1" sheetId="34" r:id="rId8"/>
  </sheets>
  <externalReferences>
    <externalReference r:id="rId9"/>
    <externalReference r:id="rId10"/>
    <externalReference r:id="rId11"/>
  </externalReferences>
  <definedNames>
    <definedName name="aa" localSheetId="2">#REF!</definedName>
    <definedName name="aa">#REF!</definedName>
    <definedName name="aaa" localSheetId="2">#REF!</definedName>
    <definedName name="aaa">#REF!</definedName>
    <definedName name="AAAAAAAAAAAAAA" localSheetId="2">#REF!</definedName>
    <definedName name="AAAAAAAAAAAAAA">#REF!</definedName>
    <definedName name="AME" localSheetId="2">#REF!</definedName>
    <definedName name="AME">#REF!</definedName>
    <definedName name="años" localSheetId="2">#REF!</definedName>
    <definedName name="años">#REF!</definedName>
    <definedName name="_xlnm.Print_Area" localSheetId="2">'Programación indicativa 2024'!$A$1:$M$19</definedName>
    <definedName name="areas" localSheetId="2">#REF!</definedName>
    <definedName name="areas">#REF!</definedName>
    <definedName name="areas2" localSheetId="2">#REF!</definedName>
    <definedName name="areas2">#REF!</definedName>
    <definedName name="categoria" localSheetId="2">#REF!</definedName>
    <definedName name="categoria">#REF!</definedName>
    <definedName name="Conssssssss">[1]listas!$G$36:$G$39</definedName>
    <definedName name="CONTABILIDAD" localSheetId="2">#REF!</definedName>
    <definedName name="CONTABILIDAD">#REF!</definedName>
    <definedName name="CTAACUM" localSheetId="2">#REF!</definedName>
    <definedName name="CTAACUM">#REF!</definedName>
    <definedName name="CTAMES" localSheetId="2">#REF!</definedName>
    <definedName name="CTAMES">#REF!</definedName>
    <definedName name="cuentas">[2]listas!$B$5:$C$183</definedName>
    <definedName name="Inicial" localSheetId="2">#REF!</definedName>
    <definedName name="Inicial">#REF!</definedName>
    <definedName name="J" localSheetId="2">#REF!</definedName>
    <definedName name="J">#REF!</definedName>
    <definedName name="JH" localSheetId="2">#REF!</definedName>
    <definedName name="JH">#REF!</definedName>
    <definedName name="jjj" localSheetId="2">#REF!</definedName>
    <definedName name="jjj">#REF!</definedName>
    <definedName name="LA.2" localSheetId="2">#REF!</definedName>
    <definedName name="LA.2">#REF!</definedName>
    <definedName name="LA.3" localSheetId="2">#REF!</definedName>
    <definedName name="LA.3">#REF!</definedName>
    <definedName name="LA.4" localSheetId="2">#REF!</definedName>
    <definedName name="LA.4">#REF!</definedName>
    <definedName name="LA.5" localSheetId="2">#REF!</definedName>
    <definedName name="LA.5">#REF!</definedName>
    <definedName name="LA.6" localSheetId="2">#REF!</definedName>
    <definedName name="LA.6">#REF!</definedName>
    <definedName name="LA.7" localSheetId="2">#REF!</definedName>
    <definedName name="LA.7">#REF!</definedName>
    <definedName name="MONEDA" localSheetId="2">#REF!</definedName>
    <definedName name="MONEDA">#REF!</definedName>
    <definedName name="OBJ" localSheetId="2">#REF!</definedName>
    <definedName name="OBJ">#REF!</definedName>
    <definedName name="objetivo" localSheetId="2">#REF!</definedName>
    <definedName name="objetivo">#REF!</definedName>
    <definedName name="OE" localSheetId="2">#REF!</definedName>
    <definedName name="OE">#REF!</definedName>
    <definedName name="OTRO" localSheetId="2">#REF!</definedName>
    <definedName name="OTRO">#REF!</definedName>
    <definedName name="PEDRO" localSheetId="2">#REF!</definedName>
    <definedName name="PEDRO">#REF!</definedName>
    <definedName name="priori" localSheetId="2">#REF!</definedName>
    <definedName name="priori">#REF!</definedName>
    <definedName name="prioridad" localSheetId="2">#REF!</definedName>
    <definedName name="prioridad">#REF!</definedName>
    <definedName name="qq" localSheetId="2">#REF!</definedName>
    <definedName name="qq">#REF!</definedName>
    <definedName name="qqq" localSheetId="2">#REF!</definedName>
    <definedName name="qqq">#REF!</definedName>
    <definedName name="qwsqwqws" localSheetId="2">#REF!</definedName>
    <definedName name="qwsqwqws">#REF!</definedName>
    <definedName name="rererter" localSheetId="2">#REF!</definedName>
    <definedName name="rererter">#REF!</definedName>
    <definedName name="sdfgsrg">[1]listas!$G$9:$G$17</definedName>
    <definedName name="SISI" localSheetId="2">#REF!</definedName>
    <definedName name="SISI">#REF!</definedName>
    <definedName name="solicitado">[1]Solicitado!$E$12:$E$5000</definedName>
    <definedName name="sssssss">[3]listas!$C$12:$C$14</definedName>
    <definedName name="SUM" localSheetId="2">#REF!</definedName>
    <definedName name="SUM">#REF!</definedName>
    <definedName name="SUMAACUM" localSheetId="2">#REF!</definedName>
    <definedName name="SUMAACUM">#REF!</definedName>
    <definedName name="SUMAMES" localSheetId="2">#REF!</definedName>
    <definedName name="SUMAMES">#REF!</definedName>
    <definedName name="valores" localSheetId="2">#REF!</definedName>
    <definedName name="valores">#REF!</definedName>
    <definedName name="vvvvvvvvvvvvvvvvvvvvvvvvvvvv">[3]listas!$C$12:$C$14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2" l="1"/>
  <c r="O18" i="33"/>
  <c r="K18" i="33"/>
  <c r="N18" i="33" s="1"/>
  <c r="P18" i="33" s="1"/>
  <c r="P17" i="33"/>
  <c r="O17" i="33"/>
  <c r="K17" i="33"/>
  <c r="O16" i="33"/>
  <c r="K16" i="33"/>
  <c r="K15" i="33" s="1"/>
  <c r="K19" i="33" s="1"/>
  <c r="M15" i="33"/>
  <c r="L15" i="33"/>
  <c r="L19" i="33" s="1"/>
  <c r="J15" i="33"/>
  <c r="J19" i="33" s="1"/>
  <c r="I15" i="33"/>
  <c r="I19" i="33" s="1"/>
  <c r="H15" i="33"/>
  <c r="H19" i="33" s="1"/>
  <c r="O15" i="33" l="1"/>
  <c r="N16" i="33"/>
  <c r="M19" i="33"/>
  <c r="O19" i="33" s="1"/>
  <c r="I30" i="32"/>
  <c r="F30" i="32"/>
  <c r="H30" i="32" s="1"/>
  <c r="J30" i="32" s="1"/>
  <c r="I29" i="32"/>
  <c r="F29" i="32"/>
  <c r="H29" i="32" s="1"/>
  <c r="J29" i="32" s="1"/>
  <c r="I28" i="32"/>
  <c r="F28" i="32"/>
  <c r="H28" i="32" s="1"/>
  <c r="A24" i="32"/>
  <c r="F24" i="32" l="1"/>
  <c r="N15" i="33"/>
  <c r="P16" i="33"/>
  <c r="J28" i="32"/>
  <c r="I24" i="32"/>
  <c r="O18" i="31"/>
  <c r="K18" i="31"/>
  <c r="N18" i="31" s="1"/>
  <c r="P17" i="31"/>
  <c r="O17" i="31"/>
  <c r="K17" i="31"/>
  <c r="O16" i="31"/>
  <c r="N16" i="31"/>
  <c r="P16" i="31" s="1"/>
  <c r="K16" i="31"/>
  <c r="M15" i="31"/>
  <c r="M19" i="31" s="1"/>
  <c r="L15" i="31"/>
  <c r="L19" i="31" s="1"/>
  <c r="J15" i="31"/>
  <c r="I15" i="31"/>
  <c r="I19" i="31" s="1"/>
  <c r="H15" i="31"/>
  <c r="H19" i="31" s="1"/>
  <c r="I30" i="30"/>
  <c r="F30" i="30"/>
  <c r="H30" i="30" s="1"/>
  <c r="J30" i="30" s="1"/>
  <c r="I29" i="30"/>
  <c r="F29" i="30"/>
  <c r="H29" i="30" s="1"/>
  <c r="J29" i="30" s="1"/>
  <c r="I28" i="30"/>
  <c r="F28" i="30"/>
  <c r="H28" i="30" s="1"/>
  <c r="C24" i="30"/>
  <c r="A24" i="30"/>
  <c r="K15" i="31" l="1"/>
  <c r="K19" i="31" s="1"/>
  <c r="P15" i="33"/>
  <c r="N19" i="33"/>
  <c r="P19" i="33" s="1"/>
  <c r="O15" i="31"/>
  <c r="P18" i="31"/>
  <c r="N15" i="31"/>
  <c r="J19" i="31"/>
  <c r="O19" i="31" s="1"/>
  <c r="J28" i="30"/>
  <c r="F24" i="30"/>
  <c r="I24" i="30" s="1"/>
  <c r="O16" i="27"/>
  <c r="O17" i="27"/>
  <c r="O18" i="27"/>
  <c r="P17" i="27"/>
  <c r="K18" i="27"/>
  <c r="K17" i="27"/>
  <c r="K16" i="27"/>
  <c r="C24" i="12"/>
  <c r="A24" i="12"/>
  <c r="G10" i="29"/>
  <c r="M9" i="29"/>
  <c r="K9" i="29"/>
  <c r="I9" i="29"/>
  <c r="G9" i="29"/>
  <c r="M8" i="29"/>
  <c r="K8" i="29"/>
  <c r="I8" i="29"/>
  <c r="G8" i="29"/>
  <c r="P15" i="31" l="1"/>
  <c r="N19" i="31"/>
  <c r="P19" i="31" s="1"/>
  <c r="N18" i="27"/>
  <c r="P18" i="27" s="1"/>
  <c r="N16" i="27"/>
  <c r="M15" i="27"/>
  <c r="L15" i="27"/>
  <c r="L19" i="27" s="1"/>
  <c r="J15" i="27"/>
  <c r="J19" i="27" s="1"/>
  <c r="I15" i="27"/>
  <c r="I19" i="27" s="1"/>
  <c r="H15" i="27"/>
  <c r="H19" i="27" s="1"/>
  <c r="O15" i="27" l="1"/>
  <c r="P16" i="27"/>
  <c r="N15" i="27"/>
  <c r="M19" i="27"/>
  <c r="O19" i="27" s="1"/>
  <c r="K15" i="27"/>
  <c r="K19" i="27" s="1"/>
  <c r="P15" i="27" l="1"/>
  <c r="N19" i="27"/>
  <c r="P19" i="27" s="1"/>
  <c r="I28" i="12" l="1"/>
  <c r="I29" i="12"/>
  <c r="I30" i="12"/>
  <c r="F30" i="12" l="1"/>
  <c r="H30" i="12" s="1"/>
  <c r="F29" i="12"/>
  <c r="H29" i="12" s="1"/>
  <c r="F28" i="12"/>
  <c r="H28" i="12" s="1"/>
  <c r="F24" i="12" l="1"/>
  <c r="I24" i="12" s="1"/>
  <c r="J29" i="12"/>
  <c r="J30" i="12"/>
  <c r="J28" i="12"/>
</calcChain>
</file>

<file path=xl/sharedStrings.xml><?xml version="1.0" encoding="utf-8"?>
<sst xmlns="http://schemas.openxmlformats.org/spreadsheetml/2006/main" count="445" uniqueCount="180">
  <si>
    <t>Capítulo:</t>
  </si>
  <si>
    <t>301-Poder Judicial</t>
  </si>
  <si>
    <t>Sub-Capítulo:</t>
  </si>
  <si>
    <t>1-Poder Judicial</t>
  </si>
  <si>
    <t>Unidad Ejecutora:</t>
  </si>
  <si>
    <t>Garantizar derechos resolviendo conflictos de manera oportuna y eficiente, a través de una administración de justicia que favorece la convivencia pacífica, en el marco de un Estado Social y democrático de Derecho.</t>
  </si>
  <si>
    <t>Una justicia oportuna, inclusiva, accesible y confiable, garante de la dignidad y los derechos de las personas, reconocida por la integridad y compromiso institucional de sus servidores y servidoras.</t>
  </si>
  <si>
    <t>Eje estratégico:</t>
  </si>
  <si>
    <t>Objetivo general:</t>
  </si>
  <si>
    <t>Administración de Justicia</t>
  </si>
  <si>
    <t>Los habitantes del país</t>
  </si>
  <si>
    <t>Presupuesto Inicial</t>
  </si>
  <si>
    <t>Presupuesto Ejecutado</t>
  </si>
  <si>
    <t xml:space="preserve"> Presupuesto Anual </t>
  </si>
  <si>
    <t xml:space="preserve">Usuarios del Sistema de Administración de Justicia con Decisiones Emitidas </t>
  </si>
  <si>
    <t>No. De decisiones  emitidas a nivel nacional</t>
  </si>
  <si>
    <t xml:space="preserve">Certificados de Títulos Expedidos a Propietarios </t>
  </si>
  <si>
    <t>No. de Certificados de Títulos expedidos</t>
  </si>
  <si>
    <t xml:space="preserve">Jueces del Sistema Judicial y Aspirantes a Juez de paz reciben Capacitación y Formación Integral </t>
  </si>
  <si>
    <t>No. de Jueces/Aspirantes a Juez de Paz   capacitados/formados</t>
  </si>
  <si>
    <t>Causas y justificación del desvío:</t>
  </si>
  <si>
    <t>AVANCE FÍSICO - FINANCIERO Y DESVÍOS</t>
  </si>
  <si>
    <r>
      <rPr>
        <b/>
        <sz val="11"/>
        <color theme="1"/>
        <rFont val="Century Gothic"/>
        <family val="2"/>
      </rPr>
      <t xml:space="preserve">Misión: </t>
    </r>
    <r>
      <rPr>
        <sz val="11"/>
        <color theme="1"/>
        <rFont val="Century Gothic"/>
        <family val="2"/>
      </rPr>
      <t>Garantizar derechos resolviendo conflictos de manera oportuna y eficiente, a través de una administración de justicia que favorece la convivencia pacífica, en el marco de un Estado Social y democrático de Derecho.</t>
    </r>
  </si>
  <si>
    <r>
      <rPr>
        <b/>
        <sz val="11"/>
        <color theme="1"/>
        <rFont val="Century Gothic"/>
        <family val="2"/>
      </rPr>
      <t>Visión:</t>
    </r>
    <r>
      <rPr>
        <sz val="11"/>
        <color theme="1"/>
        <rFont val="Century Gothic"/>
        <family val="2"/>
      </rPr>
      <t xml:space="preserve"> Una justicia oportuna, inclusiva, accesible y confiable, garante de la dignidad y los derechos de las personas, reconocida por la integridad y compromiso institucional de sus servidores y servidoras.</t>
    </r>
  </si>
  <si>
    <t>SIGEF</t>
  </si>
  <si>
    <t>PROGRAMAS PRESUPUESTARIOS</t>
  </si>
  <si>
    <t>NUM. Y PRODUCTO</t>
  </si>
  <si>
    <t>Estrategia Nacional de Desarrollo a Contribuir</t>
  </si>
  <si>
    <t>BENEFICIARIO</t>
  </si>
  <si>
    <t xml:space="preserve">UNIDAD DE MEDIDA </t>
  </si>
  <si>
    <t>% Física de avance</t>
  </si>
  <si>
    <t>% Financiero de avance</t>
  </si>
  <si>
    <t>Ejec</t>
  </si>
  <si>
    <t>Obj. Gral.</t>
  </si>
  <si>
    <t>Obj. Esp.</t>
  </si>
  <si>
    <t>Programación Física (A)</t>
  </si>
  <si>
    <t xml:space="preserve">Programación Financiera                     </t>
  </si>
  <si>
    <t>Ejecución Física  (C)</t>
  </si>
  <si>
    <t xml:space="preserve">        Ejecución              Financiera (D)</t>
  </si>
  <si>
    <t>% Física =C/A*100</t>
  </si>
  <si>
    <t>Financiera %=D/B*100</t>
  </si>
  <si>
    <t xml:space="preserve">Código </t>
  </si>
  <si>
    <t>PROGRAMA 11 - ADMINISTRACIÓN DE JUSTICIA</t>
  </si>
  <si>
    <t>1.2.1</t>
  </si>
  <si>
    <t>Los Habitantes del País</t>
  </si>
  <si>
    <t>No. de Aspirante a Juez de Paz   formados</t>
  </si>
  <si>
    <t>TOTAL GENERAL PROGRAMAS SUSTANTIVOS 11</t>
  </si>
  <si>
    <t>Los datos presentados son preliminares</t>
  </si>
  <si>
    <r>
      <rPr>
        <b/>
        <sz val="10"/>
        <rFont val="Century Gothic"/>
        <family val="2"/>
      </rPr>
      <t>Nota:</t>
    </r>
    <r>
      <rPr>
        <sz val="10"/>
        <rFont val="Century Gothic"/>
        <family val="2"/>
      </rPr>
      <t xml:space="preserve"> Este análisis físico-financiero, solo se realiza a los Programas sustantivos y de producción terminal de este Poder Judicial : Prog. 11.-(Administración de Justicia). La justificación de desviación de los productos se realizan en el informe final del año, en vista de que los productos pueden sufrir variaciones durante el año.</t>
    </r>
  </si>
  <si>
    <t>Gilena Alcántara</t>
  </si>
  <si>
    <t xml:space="preserve">Isnelda Guzmán </t>
  </si>
  <si>
    <t>Gerente de Planificación y Seguimiento</t>
  </si>
  <si>
    <t>Director de Planificación</t>
  </si>
  <si>
    <t>I.I - Completar los datos requeridos sobre la institución</t>
  </si>
  <si>
    <t>Capítulo</t>
  </si>
  <si>
    <t>Subcapítulo</t>
  </si>
  <si>
    <t>Unidad Ejecutora</t>
  </si>
  <si>
    <t>Misión</t>
  </si>
  <si>
    <t>Visión</t>
  </si>
  <si>
    <t>II. Contribución a la Estrategia Nacional de Desarrollo</t>
  </si>
  <si>
    <t>Desarrollo Institucional</t>
  </si>
  <si>
    <t xml:space="preserve"> Imperio de la ley y seguridad ciudadana. </t>
  </si>
  <si>
    <t>Objetivo(s) específico(s):</t>
  </si>
  <si>
    <t>1,2,1</t>
  </si>
  <si>
    <t xml:space="preserve"> Fortalecer el respeto a la ley y sancionar su incumplimiento a través de un sistema de
administración de justicia accesible a toda la población, eficiente en el despacho judicial y ágil en los procesos judiciales</t>
  </si>
  <si>
    <t>III. Información del Programa</t>
  </si>
  <si>
    <t>Nombre:</t>
  </si>
  <si>
    <t>Descripción:</t>
  </si>
  <si>
    <r>
      <t>Beneficiarios:</t>
    </r>
    <r>
      <rPr>
        <sz val="12"/>
        <color rgb="FF000000"/>
        <rFont val="Century Gothic"/>
        <family val="2"/>
      </rPr>
      <t xml:space="preserve"> </t>
    </r>
  </si>
  <si>
    <t>Resultado Asociado:</t>
  </si>
  <si>
    <t>IV. Formulación y Ejecución Física-Financiera</t>
  </si>
  <si>
    <t>IV.I - Desempeño financiero</t>
  </si>
  <si>
    <t>Presupuesto Vigente</t>
  </si>
  <si>
    <t>Porcentaje de Ejecución (ejecutado/vigente)</t>
  </si>
  <si>
    <t>IV.II - Formulación y Ejecución Trimestral de las Metas por Producto</t>
  </si>
  <si>
    <t xml:space="preserve"> Programación Trimestral</t>
  </si>
  <si>
    <t>Ejecución Trimestral</t>
  </si>
  <si>
    <t>Avance</t>
  </si>
  <si>
    <t>Producto</t>
  </si>
  <si>
    <t>Indicador</t>
  </si>
  <si>
    <t>Física
(A)</t>
  </si>
  <si>
    <t>Financiera
(B)</t>
  </si>
  <si>
    <t>Física
(C)</t>
  </si>
  <si>
    <t>Financiera
(D)</t>
  </si>
  <si>
    <t>Física 
(E)</t>
  </si>
  <si>
    <t>Financiera 
 (F)</t>
  </si>
  <si>
    <t>Física 
(%)
 G=E/C</t>
  </si>
  <si>
    <t>Financiero 
(%) 
H=F/D</t>
  </si>
  <si>
    <t>V. Análisis de los Logros y Desviaciones</t>
  </si>
  <si>
    <t>V.I - Información de Logros y Desviaciones por Producto</t>
  </si>
  <si>
    <t xml:space="preserve">Producto: </t>
  </si>
  <si>
    <t>Sentencias Emitidas</t>
  </si>
  <si>
    <t xml:space="preserve">Descripción del producto: </t>
  </si>
  <si>
    <t>Es una decisión judicial dictada por un juez o tribunal que pone fin a una litis (civil y comercial de familia, laboral, contencioso-administrativo, inmobiliaria) o causa penal, que declara o reconoce el derecho o razón de una de las partes, obligando a la otra a pasar por tal declaración y cumplirla.</t>
  </si>
  <si>
    <t>Logros alcanzados:</t>
  </si>
  <si>
    <t>Certificados de Títulos Expedidos</t>
  </si>
  <si>
    <t>Es el documento oficial emitido y garantizado por el estado dominicano, que acredita la existencia de un derecho real de propiedad y la titularidad sobre el mismo.</t>
  </si>
  <si>
    <t>Jueces y Aspirantes a Juez de Paz capacitados/formados integralmente.</t>
  </si>
  <si>
    <r>
      <t xml:space="preserve">VI. </t>
    </r>
    <r>
      <rPr>
        <b/>
        <sz val="11"/>
        <color theme="0"/>
        <rFont val="Century Gothic"/>
        <family val="2"/>
      </rPr>
      <t>Oportunidades de Mejora</t>
    </r>
  </si>
  <si>
    <t xml:space="preserve">VI. I - De acuerdo a los eventos presentados durante la ejecución del producto, ¿qué aspecto puede mejorarse? </t>
  </si>
  <si>
    <t>I -Información Instituciónal</t>
  </si>
  <si>
    <t>Proporcinar un servicio de justicia oportuno y eficiente, accesible a todos los ciudadanos para la resolución de los conflictos y garantizar los derechos de las personas.</t>
  </si>
  <si>
    <t>Lograr la paz social y seguridad juridica de los dominicanos en el marco de un estado de derecho.</t>
  </si>
  <si>
    <t>No. De desiciones  emitidas a nivel nacional</t>
  </si>
  <si>
    <t xml:space="preserve">Jueces del Sistema Judicial y Aspirantes a Juez de paz reciben Capacitación y Formación Intergral </t>
  </si>
  <si>
    <t xml:space="preserve">Este producto tiene por finalidad, contribuir con la excelencia en el sistema de administración de justicia, mediante la aplicación de un conjunto de programas dirigidos a satisfacer todas las necesidades de formación de los aspirantes a  juez de paz, asi como de capacitación continua de los jueces existentes del Poder Judicial.   </t>
  </si>
  <si>
    <t>0301 Poder Judicial</t>
  </si>
  <si>
    <t>01 Poder Judicial</t>
  </si>
  <si>
    <t>0001 Consejo del Poder Judicial</t>
  </si>
  <si>
    <t>Primer trimestre</t>
  </si>
  <si>
    <t>Segundo trimestre</t>
  </si>
  <si>
    <t>Tercer trimestre</t>
  </si>
  <si>
    <t>Cuarto trimestre</t>
  </si>
  <si>
    <t>Código</t>
  </si>
  <si>
    <t>Nombre</t>
  </si>
  <si>
    <t>Unidad Medida</t>
  </si>
  <si>
    <t>Monto Financiera</t>
  </si>
  <si>
    <t xml:space="preserve">Programación física </t>
  </si>
  <si>
    <t xml:space="preserve">Programación financiera </t>
  </si>
  <si>
    <t>(UM)</t>
  </si>
  <si>
    <t>(RD$)</t>
  </si>
  <si>
    <t>Enero-Marzo 2024</t>
  </si>
  <si>
    <t>Presupuesto Inicial   Aprobado 2024</t>
  </si>
  <si>
    <t>Metas Físicas para el año 2024</t>
  </si>
  <si>
    <t>Programación Física Financiera Enero-Marzo 2024</t>
  </si>
  <si>
    <t>Enero-Marzo</t>
  </si>
  <si>
    <t xml:space="preserve">   Presupuesto  2024  Modificado   Vigente  (B)</t>
  </si>
  <si>
    <t>% de Ejecución Fisico-Finanaciero, Enero-Marzo  2024</t>
  </si>
  <si>
    <t xml:space="preserve">                 PROGRAMACIÓN INDICATIVA ANUAL 2024</t>
  </si>
  <si>
    <t>Meta Física</t>
  </si>
  <si>
    <t>La desviación de un 11.54% de ejecución de las metas física para el primer trimestre, se debió a la implementación de mejoras en los procesos de gestión, por tal razón no fue posible lograr el 100% de las decisiones  de las metas programadas para el periodo enero-marzo, en cuanto a la ejecución financiera fue de un 25% del total programado.</t>
  </si>
  <si>
    <t>Informe de Evaluación Primer Trimestre  2024 de las Metas Físicas-Financieras</t>
  </si>
  <si>
    <t>Con la implementación de nuevas técnicas en las actividades presenciales de capacitación  la ENJ logro en el primer trimestre del año, logro la ejecución de un 100% de las capacitaciones, logrando avances significativos de las metas programadas para el primer  trimestre del año.</t>
  </si>
  <si>
    <t xml:space="preserve">Durante el primer trimestre 2024, se ejecutaron un total de 136,127 decisiones de un total de 266,922  decisiones que fueron programadas para el primer trimestre. Esta ejecución representa un avance de un  88.46% del desempeño fisico programado, tal como se muestra en la tabla precedente. En lo que respecta a la ejecución financiera, esta presenta un avance de un 25% con respecto a lo programado, teniendo como resultado la ejecución  de RD$1,356,523,247.50 millones de pesos.                                                                                                                                                  </t>
  </si>
  <si>
    <t>Durante el primer trimestre del año, se ejecutaron un total de 100,386 Certificados de Títulos de un total de 395,722 Certificados de Títulos programados para el año . Esta ejecución representa un avance del 99.80% del desempeño fisico, tal como se muestra en la tabla del desempeño, En cuanto a la ejecución financiera, que presenta un avance de un 25% del total programdo.</t>
  </si>
  <si>
    <t>Durante el prmer trimestre , a través la Escuela Nacional de la Judicatura,  el Poder Judicial logró la capacatación de 193 a jueces, que correspondieron a al 100% de la meta programada para el primer trimestre. Las actividades de capacitación desarrolladas abarcaron cursos de formación, en las diferentes áreas penal, civil, principios, integral y funcional. La ejecución financiera presenta un avance de un 25% como resultado de la ejecución del total programado para el año.</t>
  </si>
  <si>
    <t>Continuar con  la implementación de la Ley 339-22 y su reglamento, de esa forma se prodra transformar y fortalecer el sistema de justicia a fin de promover una justicia al día para garantizar la dignidad de las personas. Asimismo, permitirá a los usuarios disponer de la opción de realizar sus solicitudes y depósitos en línea. Así como visualizar, dar seguimiento a sus expedientes desde cualquier lugar y recibir, lo que asegurará agilidad en los procesos , economía de costos y facilidad de acceso de los ciudadanos a la justicia.</t>
  </si>
  <si>
    <t>Ejecución Física Financiera Enero-Marzo 2024</t>
  </si>
  <si>
    <t>Con la actualización y ampliación de los sistemas de tecnología de la información y la agilización de los procesos en el Registro Inmobiliarios se logró satisfacer la demanda de las solicitudes en los certificados de títulos, lo que permitió lograr  la emisión de la cantidad de Certificados de Títulos casi la totalidad  de  la meta programada para el primer trimestre del año 2024, lo que garantiza un servicio a sus usuarios pronto y efectivo.</t>
  </si>
  <si>
    <t>Con la actualización y ampliación de los sistemas de tecnología de la información y la agilización de los procesos en el Registro Inmobiliarios se logró satisfacer la demanda de las solicitudes en los certificados de títulos, lo que permitió sobrepasar  la emisión de la cantidad de Certificados de Títulos   de  la meta programada para el segundo trimestre del año 2024, lo que garantiza un servicio a sus usuarios pronto y efectivo.</t>
  </si>
  <si>
    <t>Con el mantenimiento continuo en los sistemas y herramientas tecnológicas se logró la agilización de los procesos judiciales contribuyendo al sostenimiento de los niveles de desempeño de los jueces y de los servidores administrativos que apoyan las labores jurisdiccionales, lo que permitió la emisión de un número de decisiones mayor a las metas programadas del segundo trimestre, en cuanto a la ejecución financiera fue de un 25% del total programado.</t>
  </si>
  <si>
    <t>Abril-Junio</t>
  </si>
  <si>
    <t>Abril-junio</t>
  </si>
  <si>
    <t>% de Ejecución Fisico-Finanaciero, Abril-Junio  2024</t>
  </si>
  <si>
    <t>Con la implementación de nuevas técnicas en las actividades presenciales de capacitación  la ENJ logro  sobrepasar la  ejecución a un 185%  las capacitaciones, logrando avances significativos de las metas programadas para el segundo  trimestre del año.</t>
  </si>
  <si>
    <t>Abril-Junio 2024 2024</t>
  </si>
  <si>
    <t>Programación Física Financiera Abril-Junio 2024</t>
  </si>
  <si>
    <t>Ejecución Física Financiera Abril-Junio 2024</t>
  </si>
  <si>
    <t>I -Información Institucional</t>
  </si>
  <si>
    <t>Proporcionar un servicio de justicia oportuno y eficiente, accesible a todos los ciudadanos para la resolución de los conflictos y garantizar los derechos de las personas.</t>
  </si>
  <si>
    <t>Lograr la paz social y seguridad jurídica de los dominicanos en el marco de un estado de derecho.</t>
  </si>
  <si>
    <t xml:space="preserve">Este producto tiene por finalidad, contribuir con la excelencia en el sistema de administración de justicia, mediante la aplicación de un conjunto de programas dirigidos a satisfacer todas las necesidades de formación de los aspirantes a  juez de paz, así como de capacitación continua de los jueces existentes del Poder Judicial.   </t>
  </si>
  <si>
    <r>
      <t>Beneficiarios:</t>
    </r>
    <r>
      <rPr>
        <sz val="12"/>
        <color rgb="FF000000"/>
        <rFont val="Calibri"/>
        <family val="2"/>
        <scheme val="minor"/>
      </rPr>
      <t xml:space="preserve"> </t>
    </r>
  </si>
  <si>
    <r>
      <t xml:space="preserve">Para el segundo trimestre 2024, se ejecutaron un total de </t>
    </r>
    <r>
      <rPr>
        <sz val="11"/>
        <color theme="1"/>
        <rFont val="Calibri"/>
        <family val="2"/>
        <scheme val="minor"/>
      </rPr>
      <t>255,319</t>
    </r>
    <r>
      <rPr>
        <sz val="11"/>
        <rFont val="Calibri"/>
        <family val="2"/>
        <scheme val="minor"/>
      </rPr>
      <t xml:space="preserve"> decisiones . Esta ejecución representa un avance de un </t>
    </r>
    <r>
      <rPr>
        <sz val="11"/>
        <color theme="1"/>
        <rFont val="Calibri"/>
        <family val="2"/>
        <scheme val="minor"/>
      </rPr>
      <t xml:space="preserve"> 101%</t>
    </r>
    <r>
      <rPr>
        <sz val="11"/>
        <rFont val="Calibri"/>
        <family val="2"/>
        <scheme val="minor"/>
      </rPr>
      <t xml:space="preserve"> del desempeño físico programado, tal como se muestra en la tabla precedente. En lo que respecta a la ejecución financiera, esta presenta un avance de un 25% con respecto a lo programado, teniendo como resultado la ejecución  de RD$1,356,523,247.50 millones de pesos.                                                                                                                                                  </t>
    </r>
  </si>
  <si>
    <r>
      <t>Para el segundo trimestre del año, se ejecutaron un total de</t>
    </r>
    <r>
      <rPr>
        <sz val="11"/>
        <color theme="1"/>
        <rFont val="Calibri"/>
        <family val="2"/>
        <scheme val="minor"/>
      </rPr>
      <t xml:space="preserve"> 106,259</t>
    </r>
    <r>
      <rPr>
        <sz val="11"/>
        <rFont val="Calibri"/>
        <family val="2"/>
        <scheme val="minor"/>
      </rPr>
      <t xml:space="preserve"> Certificados de Títulos de un total de 395,722 Certificados de Títulos programados para el año . Esta ejecución representa un avance del </t>
    </r>
    <r>
      <rPr>
        <sz val="11"/>
        <color theme="1"/>
        <rFont val="Calibri"/>
        <family val="2"/>
        <scheme val="minor"/>
      </rPr>
      <t>107%</t>
    </r>
    <r>
      <rPr>
        <sz val="11"/>
        <rFont val="Calibri"/>
        <family val="2"/>
        <scheme val="minor"/>
      </rPr>
      <t xml:space="preserve"> del desempeño físico, tal como se muestra en la tabla del desempeño, En cuanto a la ejecución financiera, que presenta un avance de un 25% del total programado.</t>
    </r>
  </si>
  <si>
    <r>
      <t xml:space="preserve">Para el segundo  trimestre , a través la Escuela Nacional de la Judicatura,  el Poder Judicial logró la capacitación de </t>
    </r>
    <r>
      <rPr>
        <sz val="11"/>
        <color theme="1"/>
        <rFont val="Calibri"/>
        <family val="2"/>
        <scheme val="minor"/>
      </rPr>
      <t>361</t>
    </r>
    <r>
      <rPr>
        <sz val="11"/>
        <rFont val="Calibri"/>
        <family val="2"/>
        <scheme val="minor"/>
      </rPr>
      <t xml:space="preserve"> a jueces, que correspondieron a al 185% de la meta programada para el segundo trimestre. Las actividades de capacitación desarrolladas abarcaron cursos de formación, en las diferentes áreas penal, civil, principios, integral y funcional. La ejecución financiera presenta un avance de un 25% como resultado de la ejecución del total programado para el año.</t>
    </r>
  </si>
  <si>
    <t xml:space="preserve">          Informe de Evaluación Segundo Trimestre  2024 de las Metas Físicas-Financieras</t>
  </si>
  <si>
    <t>Continuar con  la implementación de La Ley 339-22, junto a su reglamento, representa un hito fundamental en la transformación del sistema judicial de la República Dominicana, fortalecer la implementación efectiva, con las mejoras oportunas, tiene el potencial de acercar la justicia a la ciudadanía, garantizando procesos más ágiles, económicos y accesibles. Así mismo, permitirá a los usuarios disponer de la opción de realizar sus solicitudes y depósitos en línea. Así como visualizar, dar seguimiento a sus expedientes desde cualquier lugar y recibir notificaciones electrónicas, lo que asegurará agilidad en los procesos , economía de costos y facilidad de acceso de los ciudadanos a la justicia.</t>
  </si>
  <si>
    <t>VI. Oportunidades de Mejora</t>
  </si>
  <si>
    <t xml:space="preserve">          Informe de Evaluación tercer Trimestre  2024 de las Metas Físicas-Financieras</t>
  </si>
  <si>
    <t xml:space="preserve">Julio-Septiembre 2024 </t>
  </si>
  <si>
    <t>Programación Física Financiera Juliol-Sept. 2024</t>
  </si>
  <si>
    <t>Julio-Septiembre</t>
  </si>
  <si>
    <t>Ejecución Física Financiera Julio-Sept. 2024</t>
  </si>
  <si>
    <t>% de Ejecución Fisico-Finanaciero, Julio-Sept.  2024</t>
  </si>
  <si>
    <t>Julio-Sept.</t>
  </si>
  <si>
    <t>Una decisión judicial es una resolución emitida por un juez o tribunal que pone fin a un conflicto legal en diversas materias (civil, comercial, de familia, laboral, contencioso-administrativo, inmobiliario, o penal). Su objetivo es resolver de manera definitiva la controversia presentada, declarando o reconociendo el derecho o la razón de una de las partes y estableciendo las obligaciones correspondientes a la parte contraria. Esta decisión tiene carácter vinculante y debe ser cumplida de acuerdo con lo establecido por el tribunal, asegurando así la aplicación efectiva de la justicia y la protección de los derechos de los ciudadanos involucrados en el proceso.</t>
  </si>
  <si>
    <t xml:space="preserve">Durante el tercer trimestre de 2024, se dictaron un total de 250,395 decisiones judiciales, alcanzando un 96% del objetivo de producción programado. En términos financieros, la ejecución presupuestaria alcanzó el 25% de los recursos planificados para este período, con un desembolso total de RD$1,356,523,247.50. Esto refleja un uso eficiente de los fondos disponibles, alineado con el avance en la producción de decisiones, permitiendo cerrar la brecha entre los resultados físicos y financieros y garantizar el cumplimiento de los objetivos establecidos para el período.                                                                                                                                          </t>
  </si>
  <si>
    <t>El mantenimiento continuo de los sistemas y herramientas tecnológicas permitió la agilización de los procesos judiciales, lo que contribuyó a mantener un alto nivel de productividad tanto de jueces como del personal administrativo que respalda las labores jurisdiccionales. Como resultado, se alcanzó el 96% de las metas programadas para el tercer trimestre. En cuanto a la ejecución financiera, aunque se utilizó el 25% del presupuesto asignado, esto no implica un desvío, ya que los recursos se distribuyeron de manera eficiente para asegurar el cumplimiento de los objetivos físicos previstos, priorizando la sostenibilidad operativa y la optimización de recursos a lo largo del período.</t>
  </si>
  <si>
    <t>El Certificado de Título de Propiedad es un documento oficial emitido por el Estado dominicano que acredita la existencia y legitimidad de un derecho real de propiedad sobre un bien inmueble. Su objetivo principal es garantizar la seguridad jurídica del titular, confirmando su derecho de propiedad y facilitando la protección y transmisión de dicho bien en operaciones legales como ventas, herencias, o gravámenes. Este documento asegura la transparencia y confiabilidad en las transacciones inmobiliarias, contribuyendo a la estabilidad del mercado y la seguridad patrimonial de los ciudadanos.</t>
  </si>
  <si>
    <t>Durante el tercer trimestre del año, se emitieron un total de 110,316 Certificados de Títulos, superando en un 13% la meta programada para este período y alcanzando un 113% del desempeño físico previsto. Esto refleja un rendimiento superior en la producción anual proyectada de 395,722 certificados. En términos financieros, se ejecutó el 25% del presupuesto asignado para este objetivo, lo que indica un uso eficiente de los recursos disponibles y un enfoque en maximizar la productividad sin incurrir en gastos excesivos, garantizando la sostenibilidad de la operación a lo largo del año.</t>
  </si>
  <si>
    <t>El incremento en la emisión de Certificados de Títulos durante el tercer trimestre de 2024 se debe a la actualización y expansión de los sistemas de tecnología de la información, así como a la optimización de los procesos en el Registro Inmobiliario. Estas mejoras permitieron acelerar el procesamiento de solicitudes y responder de manera más eficiente a la alta demanda, resultando en un desempeño superior al programado. La capacidad de producción se incrementó significativamente, lo que permitió emitir un mayor número de títulos que el previsto, garantizando un servicio más ágil y efectivo para los usuarios y fortaleciendo la seguridad jurídica en el sector inmobiliario.</t>
  </si>
  <si>
    <t>El Programa de Formación y Capacitación de Jueces es un conjunto integral de iniciativas educativas diseñadas para fortalecer la calidad y profesionalización del sistema de administración de justicia. Su objetivo es garantizar una formación exhaustiva para los aspirantes a jueces de paz, así como proporcionar capacitación continua a los jueces en ejercicio, asegurando que cuenten con las competencias y conocimientos actualizados necesarios para desempeñar sus funciones de manera eficiente y con excelencia. Este programa contribuye a mejorar la toma de decisiones, fomentar la integridad judicial y asegurar un servicio de justicia alineado con los principios de imparcialidad y transparencia.</t>
  </si>
  <si>
    <t>Durante el tercer trimestre, el Poder Judicial, a través de la Escuela Nacional de la Judicatura, capacitó a 604 jueces, alcanzando un 307% de la meta programada para el período. Este resultado refleja un desempeño significativamente superior a lo previsto, cubriendo diversas áreas de formación como derecho penal, derecho civil, principios judiciales, y formación integral y funcional. En cuanto a la ejecución financiera, se alcanzó un 25% del presupuesto total anual asignado, lo que indica un uso eficiente de los recursos disponibles para garantizar un alto nivel de formación y actualización continua del cuerpo judicial.</t>
  </si>
  <si>
    <t>El incremento en la cantidad de jueces capacitados, alcanzando un 310% de la meta programada para el tercer trimestre, se debió a la implementación de nuevas técnicas de enseñanza en las actividades presenciales y la optimización de los métodos de capacitación utilizados por la Escuela Nacional de la Judicatura (ENJ). Estas mejoras permitieron aumentar la capacidad de los programas formativos y atender a un mayor número de participantes, respondiendo así a la creciente demanda de actualización y formación especializada. Como resultado, se lograron avances significativos en la cobertura de las metas previstas, maximizando el impacto de los recursos asignados.</t>
  </si>
  <si>
    <t>La implementación de la Ley 339-22, junto a su reglamento, constituye un hito clave para la transformación del sistema judicial de la República Dominicana, promoviendo procesos judiciales más eficientes, accesibles y económicos. Hasta el momento, la implementación ha permitido que los ciudadanos realicen solicitudes y depósitos en línea, así como el seguimiento de expedientes y la recepción de notificaciones electrónicas, lo cual ha contribuido a la agilización de los procedimientos y la reducción de costos.
Sin embargo, existen áreas que deben fortalecerse para mejorar su implementación. Es necesario optimizar la infraestructura tecnológica y garantizar la capacitación constante del personal involucrado para asegurar una adecuada adopción de las herramientas digitales. Además, de aumentar las campañas de divulgación y capacitación dirigidas a los usuarios para fomentar un mejor entendimiento y uso de los servicios digitales. De igual manera, el monitoreo y la retroalimentación de los usuarios deben integrarse como parte del proceso, lo que permitirá realizar ajustes en tiempo real y mejorar la experiencia del usuario. Estas mejoras contribuirán a maximizar el impacto de la Ley 339-22 y a acercar de manera efectiva la justicia a toda la ciudadanía.</t>
  </si>
  <si>
    <r>
      <t>Beneficiarios:</t>
    </r>
    <r>
      <rPr>
        <sz val="9"/>
        <color rgb="FF000000"/>
        <rFont val="Montserrat"/>
      </rPr>
      <t xml:space="preserve"> </t>
    </r>
  </si>
  <si>
    <r>
      <rPr>
        <b/>
        <sz val="11"/>
        <color theme="1"/>
        <rFont val="Montserrat"/>
      </rPr>
      <t xml:space="preserve">Misión: </t>
    </r>
    <r>
      <rPr>
        <sz val="11"/>
        <color theme="1"/>
        <rFont val="Montserrat"/>
      </rPr>
      <t>Garantizar derechos resolviendo conflictos de manera oportuna y eficiente, a través de una administración de justicia que favorece la convivencia pacífica, en el marco de un Estado Social y democrático de Derecho.</t>
    </r>
  </si>
  <si>
    <r>
      <rPr>
        <b/>
        <sz val="11"/>
        <color theme="1"/>
        <rFont val="Montserrat"/>
      </rPr>
      <t>Visión:</t>
    </r>
    <r>
      <rPr>
        <sz val="11"/>
        <color theme="1"/>
        <rFont val="Montserrat"/>
      </rPr>
      <t xml:space="preserve"> Una justicia oportuna, inclusiva, accesible y confiable, garante de la dignidad y los derechos de las personas, reconocida por la integridad y compromiso institucional de sus servidores y servidoras.</t>
    </r>
  </si>
  <si>
    <r>
      <rPr>
        <b/>
        <sz val="10"/>
        <rFont val="Montserrat"/>
      </rPr>
      <t>Nota:</t>
    </r>
    <r>
      <rPr>
        <sz val="10"/>
        <rFont val="Montserrat"/>
      </rPr>
      <t xml:space="preserve"> Este análisis físico-financiero, solo se realiza a los Programas sustantivos y de producción terminal de este Poder Judicial : Prog. 11.-(Administración de Justicia). La justificación de desviación de los productos se realizan en el informe final del año, en vista de que los productos pueden sufrir variaciones durante el año.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</si>
</sst>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_-* #,##0.00\ _€_-;\-* #,##0.00\ _€_-;_-* &quot;-&quot;??\ _€_-;_-@_-"/>
    <numFmt numFmtId="165" formatCode="[$-10409]#,##0;\-#,##0"/>
    <numFmt numFmtId="166" formatCode="[$-10409]#,##0.00;\-#,##0.00"/>
    <numFmt numFmtId="167" formatCode="[$-10409]0.0%"/>
    <numFmt numFmtId="168" formatCode="_-* #,##0\ _€_-;\-* #,##0\ _€_-;_-* &quot;-&quot;??\ _€_-;_-@_-"/>
    <numFmt numFmtId="169" formatCode="[$-10409]0.00%"/>
  </numFmts>
  <fonts count="79">
    <font>
      <sz val="11"/>
      <color theme="1"/>
      <name val="Calibri"/>
      <family val="2"/>
      <scheme val="minor"/>
    </font>
    <font>
      <sz val="11"/>
      <color theme="1"/>
      <name val="Calibri"/>
      <family val="2"/>
      <scheme val="minor"/>
    </font>
    <font>
      <sz val="11"/>
      <color rgb="FF000000"/>
      <name val="Calibri"/>
      <family val="2"/>
      <scheme val="minor"/>
    </font>
    <font>
      <sz val="11"/>
      <name val="Calibri"/>
      <family val="2"/>
    </font>
    <font>
      <b/>
      <sz val="11"/>
      <color rgb="FF000000"/>
      <name val="Century Gothic"/>
      <family val="2"/>
    </font>
    <font>
      <sz val="11"/>
      <color rgb="FF000000"/>
      <name val="Century Gothic"/>
      <family val="2"/>
    </font>
    <font>
      <sz val="9"/>
      <name val="Calibri"/>
      <family val="2"/>
    </font>
    <font>
      <sz val="11"/>
      <color theme="1"/>
      <name val="Century Gothic"/>
      <family val="2"/>
    </font>
    <font>
      <sz val="11"/>
      <name val="Century Gothic"/>
      <family val="2"/>
    </font>
    <font>
      <sz val="10"/>
      <name val="Montserrat"/>
    </font>
    <font>
      <b/>
      <sz val="11"/>
      <color theme="1"/>
      <name val="Calibri"/>
      <family val="2"/>
      <scheme val="minor"/>
    </font>
    <font>
      <sz val="8"/>
      <color theme="1"/>
      <name val="Calibri"/>
      <family val="2"/>
      <scheme val="minor"/>
    </font>
    <font>
      <sz val="11"/>
      <color rgb="FFFF0000"/>
      <name val="Calibri"/>
      <family val="2"/>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color theme="1"/>
      <name val="Calibri"/>
      <family val="2"/>
    </font>
    <font>
      <sz val="11"/>
      <color theme="1"/>
      <name val="Calibri"/>
      <family val="2"/>
    </font>
    <font>
      <sz val="11"/>
      <color rgb="FFFF0000"/>
      <name val="Calibri"/>
      <family val="2"/>
      <scheme val="minor"/>
    </font>
    <font>
      <sz val="11"/>
      <name val="Calibri"/>
      <family val="2"/>
      <scheme val="minor"/>
    </font>
    <font>
      <b/>
      <sz val="22"/>
      <name val="Montserrat"/>
    </font>
    <font>
      <sz val="11"/>
      <color theme="0"/>
      <name val="Montserrat"/>
    </font>
    <font>
      <b/>
      <sz val="14"/>
      <color rgb="FF000000"/>
      <name val="Montserrat"/>
    </font>
    <font>
      <sz val="14"/>
      <color rgb="FF000000"/>
      <name val="Montserrat"/>
    </font>
    <font>
      <sz val="14"/>
      <name val="Montserrat"/>
    </font>
    <font>
      <b/>
      <sz val="14"/>
      <color rgb="FFFFFFFF"/>
      <name val="Montserrat"/>
    </font>
    <font>
      <sz val="14"/>
      <color theme="1"/>
      <name val="Montserrat"/>
    </font>
    <font>
      <sz val="14"/>
      <color theme="1"/>
      <name val="Calibri"/>
      <family val="2"/>
      <scheme val="minor"/>
    </font>
    <font>
      <sz val="14"/>
      <name val="Calibri"/>
      <family val="2"/>
    </font>
    <font>
      <sz val="14"/>
      <color rgb="FF4D4D4D"/>
      <name val="Calibri"/>
      <family val="2"/>
    </font>
    <font>
      <b/>
      <sz val="11"/>
      <color theme="1"/>
      <name val="Calibri"/>
      <family val="2"/>
    </font>
    <font>
      <b/>
      <sz val="16"/>
      <color rgb="FF000000"/>
      <name val="Monse"/>
    </font>
    <font>
      <b/>
      <sz val="10"/>
      <color rgb="FF000000"/>
      <name val="Century Gothic"/>
      <family val="2"/>
    </font>
    <font>
      <b/>
      <sz val="11"/>
      <name val="Century Gothic"/>
      <family val="2"/>
    </font>
    <font>
      <sz val="10"/>
      <color rgb="FF000000"/>
      <name val="Century Gothic"/>
      <family val="2"/>
    </font>
    <font>
      <sz val="10"/>
      <name val="Century Gothic"/>
      <family val="2"/>
    </font>
    <font>
      <b/>
      <sz val="12"/>
      <color rgb="FF000000"/>
      <name val="Century Gothic"/>
      <family val="2"/>
    </font>
    <font>
      <sz val="12"/>
      <name val="Century Gothic"/>
      <family val="2"/>
    </font>
    <font>
      <b/>
      <sz val="12"/>
      <name val="Century Gothic"/>
      <family val="2"/>
    </font>
    <font>
      <b/>
      <sz val="11"/>
      <color theme="1"/>
      <name val="Century Gothic"/>
      <family val="2"/>
    </font>
    <font>
      <b/>
      <sz val="10"/>
      <name val="Century Gothic"/>
      <family val="2"/>
    </font>
    <font>
      <b/>
      <sz val="8"/>
      <color rgb="FF000000"/>
      <name val="Century Gothic"/>
      <family val="2"/>
    </font>
    <font>
      <b/>
      <sz val="8"/>
      <name val="Century Gothic"/>
      <family val="2"/>
    </font>
    <font>
      <b/>
      <sz val="11"/>
      <name val="Calibri"/>
      <family val="2"/>
      <scheme val="minor"/>
    </font>
    <font>
      <sz val="12"/>
      <color rgb="FF000000"/>
      <name val="Calibri"/>
      <family val="2"/>
      <scheme val="minor"/>
    </font>
    <font>
      <b/>
      <sz val="10"/>
      <color rgb="FF000000"/>
      <name val="Calibri"/>
      <family val="2"/>
      <scheme val="minor"/>
    </font>
    <font>
      <sz val="10"/>
      <name val="Calibri"/>
      <family val="2"/>
      <scheme val="minor"/>
    </font>
    <font>
      <sz val="9"/>
      <color theme="1"/>
      <name val="Calibri"/>
      <family val="2"/>
      <scheme val="minor"/>
    </font>
    <font>
      <b/>
      <sz val="18"/>
      <color rgb="FF000000"/>
      <name val="Monse"/>
    </font>
    <font>
      <b/>
      <sz val="18"/>
      <color rgb="FF000000"/>
      <name val="Montserrat"/>
    </font>
    <font>
      <sz val="11"/>
      <color theme="1"/>
      <name val="Montserrat"/>
    </font>
    <font>
      <b/>
      <sz val="11"/>
      <color theme="1"/>
      <name val="Montserrat"/>
    </font>
    <font>
      <b/>
      <sz val="11"/>
      <color rgb="FF000000"/>
      <name val="Montserrat"/>
    </font>
    <font>
      <sz val="10"/>
      <color theme="1"/>
      <name val="Montserrat"/>
    </font>
    <font>
      <b/>
      <sz val="11"/>
      <name val="Montserrat"/>
    </font>
    <font>
      <sz val="11"/>
      <name val="Montserrat"/>
    </font>
    <font>
      <sz val="12"/>
      <color rgb="FF000000"/>
      <name val="Montserrat"/>
    </font>
    <font>
      <b/>
      <sz val="10"/>
      <color rgb="FF000000"/>
      <name val="Montserrat"/>
    </font>
    <font>
      <sz val="9"/>
      <color theme="1"/>
      <name val="Montserrat"/>
    </font>
    <font>
      <b/>
      <sz val="10"/>
      <color theme="0"/>
      <name val="Montserrat"/>
    </font>
    <font>
      <b/>
      <sz val="10"/>
      <color theme="1"/>
      <name val="Montserrat"/>
    </font>
    <font>
      <b/>
      <sz val="10"/>
      <name val="Montserrat"/>
    </font>
    <font>
      <sz val="10"/>
      <color rgb="FF000000"/>
      <name val="Montserrat"/>
    </font>
    <font>
      <b/>
      <sz val="12"/>
      <color rgb="FF000000"/>
      <name val="Montserrat"/>
    </font>
    <font>
      <b/>
      <sz val="9"/>
      <color theme="1"/>
      <name val="Montserrat"/>
    </font>
    <font>
      <b/>
      <sz val="9"/>
      <color rgb="FF000000"/>
      <name val="Montserrat"/>
    </font>
    <font>
      <b/>
      <sz val="9"/>
      <name val="Montserrat"/>
    </font>
    <font>
      <sz val="9"/>
      <name val="Montserrat"/>
    </font>
    <font>
      <sz val="9"/>
      <color rgb="FF000000"/>
      <name val="Montserrat"/>
    </font>
    <font>
      <sz val="12"/>
      <name val="Montserrat"/>
    </font>
    <font>
      <b/>
      <sz val="12"/>
      <name val="Montserrat"/>
    </font>
    <font>
      <b/>
      <sz val="8"/>
      <color rgb="FF000000"/>
      <name val="Montserrat"/>
    </font>
    <font>
      <b/>
      <sz val="8"/>
      <name val="Montserrat"/>
    </font>
  </fonts>
  <fills count="19">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rgb="FFD9D9D9"/>
        <bgColor indexed="64"/>
      </patternFill>
    </fill>
    <fill>
      <patternFill patternType="solid">
        <fgColor theme="0"/>
        <bgColor rgb="FFDDEBF7"/>
      </patternFill>
    </fill>
    <fill>
      <patternFill patternType="solid">
        <fgColor rgb="FF1826D8"/>
        <bgColor rgb="FF000000"/>
      </patternFill>
    </fill>
    <fill>
      <patternFill patternType="solid">
        <fgColor theme="2"/>
        <bgColor indexed="64"/>
      </patternFill>
    </fill>
    <fill>
      <patternFill patternType="solid">
        <fgColor theme="0" tint="-4.9989318521683403E-2"/>
        <bgColor indexed="64"/>
      </patternFill>
    </fill>
    <fill>
      <patternFill patternType="solid">
        <fgColor theme="0" tint="-4.9989318521683403E-2"/>
        <bgColor rgb="FFF5F5F5"/>
      </patternFill>
    </fill>
    <fill>
      <patternFill patternType="solid">
        <fgColor rgb="FF0050DD"/>
        <bgColor indexed="64"/>
      </patternFill>
    </fill>
    <fill>
      <patternFill patternType="solid">
        <fgColor theme="8" tint="0.79998168889431442"/>
        <bgColor indexed="64"/>
      </patternFill>
    </fill>
  </fills>
  <borders count="9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tint="-0.14996795556505021"/>
      </left>
      <right style="thin">
        <color theme="0" tint="-0.14996795556505021"/>
      </right>
      <top style="medium">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0" tint="-0.14996795556505021"/>
      </right>
      <top style="thin">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medium">
        <color theme="0" tint="-0.14996795556505021"/>
      </right>
      <top style="thin">
        <color theme="0" tint="-0.14996795556505021"/>
      </top>
      <bottom style="medium">
        <color theme="0" tint="-0.14996795556505021"/>
      </bottom>
      <diagonal/>
    </border>
    <border>
      <left style="thin">
        <color theme="0" tint="-0.14996795556505021"/>
      </left>
      <right style="thin">
        <color theme="0" tint="-0.14996795556505021"/>
      </right>
      <top style="medium">
        <color theme="0" tint="-0.14996795556505021"/>
      </top>
      <bottom/>
      <diagonal/>
    </border>
    <border>
      <left style="thin">
        <color theme="0" tint="-0.14996795556505021"/>
      </left>
      <right style="medium">
        <color theme="0" tint="-0.14996795556505021"/>
      </right>
      <top style="medium">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theme="0" tint="-0.14996795556505021"/>
      </right>
      <top/>
      <bottom style="thin">
        <color theme="0" tint="-0.14996795556505021"/>
      </bottom>
      <diagonal/>
    </border>
    <border>
      <left style="medium">
        <color theme="0" tint="-0.14996795556505021"/>
      </left>
      <right style="thin">
        <color theme="0" tint="-0.14996795556505021"/>
      </right>
      <top style="thin">
        <color theme="0" tint="-0.14996795556505021"/>
      </top>
      <bottom/>
      <diagonal/>
    </border>
    <border>
      <left style="medium">
        <color theme="0" tint="-0.14996795556505021"/>
      </left>
      <right style="thin">
        <color theme="0" tint="-0.14996795556505021"/>
      </right>
      <top/>
      <bottom style="thin">
        <color theme="0" tint="-0.14996795556505021"/>
      </bottom>
      <diagonal/>
    </border>
    <border>
      <left style="medium">
        <color theme="0" tint="-0.14996795556505021"/>
      </left>
      <right style="thin">
        <color theme="0" tint="-0.14996795556505021"/>
      </right>
      <top style="medium">
        <color theme="0" tint="-0.14993743705557422"/>
      </top>
      <bottom style="medium">
        <color theme="0" tint="-0.14993743705557422"/>
      </bottom>
      <diagonal/>
    </border>
    <border>
      <left style="thin">
        <color theme="0" tint="-0.14996795556505021"/>
      </left>
      <right style="thin">
        <color theme="0" tint="-0.14996795556505021"/>
      </right>
      <top/>
      <bottom style="medium">
        <color theme="0" tint="-0.14993743705557422"/>
      </bottom>
      <diagonal/>
    </border>
    <border>
      <left style="thin">
        <color theme="0" tint="-0.14996795556505021"/>
      </left>
      <right style="medium">
        <color theme="0" tint="-0.14996795556505021"/>
      </right>
      <top/>
      <bottom style="medium">
        <color theme="0" tint="-0.14993743705557422"/>
      </bottom>
      <diagonal/>
    </border>
    <border>
      <left style="thin">
        <color theme="0" tint="-0.14996795556505021"/>
      </left>
      <right style="thin">
        <color theme="0" tint="-0.14996795556505021"/>
      </right>
      <top style="medium">
        <color theme="0" tint="-4.9989318521683403E-2"/>
      </top>
      <bottom style="thin">
        <color theme="0" tint="-0.14996795556505021"/>
      </bottom>
      <diagonal/>
    </border>
    <border>
      <left style="thin">
        <color theme="0" tint="-0.14996795556505021"/>
      </left>
      <right style="medium">
        <color theme="0" tint="-0.14996795556505021"/>
      </right>
      <top style="medium">
        <color theme="0" tint="-4.9989318521683403E-2"/>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theme="0" tint="-4.9989318521683403E-2"/>
      </bottom>
      <diagonal/>
    </border>
    <border>
      <left style="thin">
        <color theme="0" tint="-0.14996795556505021"/>
      </left>
      <right style="medium">
        <color theme="0" tint="-0.14996795556505021"/>
      </right>
      <top style="thin">
        <color theme="0" tint="-0.14996795556505021"/>
      </top>
      <bottom style="medium">
        <color theme="0" tint="-4.9989318521683403E-2"/>
      </bottom>
      <diagonal/>
    </border>
    <border>
      <left style="thin">
        <color indexed="64"/>
      </left>
      <right style="thin">
        <color indexed="64"/>
      </right>
      <top style="thin">
        <color indexed="64"/>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style="medium">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theme="0" tint="-0.14996795556505021"/>
      </left>
      <right style="thin">
        <color theme="0" tint="-0.14996795556505021"/>
      </right>
      <top style="medium">
        <color theme="0" tint="-0.14993743705557422"/>
      </top>
      <bottom/>
      <diagonal/>
    </border>
    <border>
      <left style="thin">
        <color theme="0" tint="-0.14996795556505021"/>
      </left>
      <right style="thin">
        <color theme="0" tint="-0.14996795556505021"/>
      </right>
      <top/>
      <bottom/>
      <diagonal/>
    </border>
    <border>
      <left style="thin">
        <color theme="0" tint="-0.14996795556505021"/>
      </left>
      <right style="medium">
        <color theme="0" tint="-0.14996795556505021"/>
      </right>
      <top/>
      <bottom/>
      <diagonal/>
    </border>
    <border>
      <left style="medium">
        <color theme="0" tint="-0.14996795556505021"/>
      </left>
      <right style="thin">
        <color theme="0" tint="-0.14996795556505021"/>
      </right>
      <top/>
      <bottom style="medium">
        <color theme="0" tint="-0.14996795556505021"/>
      </bottom>
      <diagonal/>
    </border>
    <border>
      <left style="thin">
        <color theme="0" tint="-0.14996795556505021"/>
      </left>
      <right style="thin">
        <color theme="0" tint="-0.14996795556505021"/>
      </right>
      <top/>
      <bottom style="medium">
        <color theme="0" tint="-0.14996795556505021"/>
      </bottom>
      <diagonal/>
    </border>
    <border>
      <left style="thin">
        <color theme="0" tint="-0.14996795556505021"/>
      </left>
      <right style="medium">
        <color theme="0" tint="-0.14996795556505021"/>
      </right>
      <top/>
      <bottom style="medium">
        <color theme="0" tint="-0.14996795556505021"/>
      </bottom>
      <diagonal/>
    </border>
    <border>
      <left style="medium">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theme="0" tint="-0.14996795556505021"/>
      </right>
      <top style="thin">
        <color theme="0" tint="-0.14993743705557422"/>
      </top>
      <bottom style="thin">
        <color theme="0" tint="-0.14993743705557422"/>
      </bottom>
      <diagonal/>
    </border>
    <border>
      <left style="medium">
        <color theme="0" tint="-0.14996795556505021"/>
      </left>
      <right style="thin">
        <color theme="0" tint="-0.14996795556505021"/>
      </right>
      <top style="medium">
        <color theme="0" tint="-0.14993743705557422"/>
      </top>
      <bottom style="thin">
        <color theme="0" tint="-0.14996795556505021"/>
      </bottom>
      <diagonal/>
    </border>
    <border>
      <left style="thin">
        <color theme="0" tint="-0.14996795556505021"/>
      </left>
      <right style="thin">
        <color theme="0" tint="-0.14996795556505021"/>
      </right>
      <top style="medium">
        <color theme="0" tint="-0.14993743705557422"/>
      </top>
      <bottom/>
      <diagonal/>
    </border>
    <border>
      <left style="thin">
        <color theme="0" tint="-0.14996795556505021"/>
      </left>
      <right style="medium">
        <color theme="0" tint="-0.14996795556505021"/>
      </right>
      <top style="medium">
        <color theme="0" tint="-0.14993743705557422"/>
      </top>
      <bottom/>
      <diagonal/>
    </border>
    <border>
      <left style="medium">
        <color theme="1" tint="0.499984740745262"/>
      </left>
      <right style="thin">
        <color theme="1" tint="0.499984740745262"/>
      </right>
      <top style="medium">
        <color theme="1" tint="0.499984740745262"/>
      </top>
      <bottom style="thin">
        <color theme="0" tint="-0.34998626667073579"/>
      </bottom>
      <diagonal/>
    </border>
    <border>
      <left style="thin">
        <color theme="1" tint="0.499984740745262"/>
      </left>
      <right style="thin">
        <color theme="1" tint="0.499984740745262"/>
      </right>
      <top style="medium">
        <color theme="1" tint="0.499984740745262"/>
      </top>
      <bottom style="thin">
        <color theme="0" tint="-0.34998626667073579"/>
      </bottom>
      <diagonal/>
    </border>
    <border>
      <left style="thin">
        <color theme="1" tint="0.499984740745262"/>
      </left>
      <right style="medium">
        <color theme="1" tint="0.499984740745262"/>
      </right>
      <top style="medium">
        <color theme="1" tint="0.499984740745262"/>
      </top>
      <bottom style="thin">
        <color theme="0" tint="-0.34998626667073579"/>
      </bottom>
      <diagonal/>
    </border>
    <border>
      <left style="medium">
        <color theme="1" tint="0.499984740745262"/>
      </left>
      <right style="thin">
        <color theme="1" tint="0.499984740745262"/>
      </right>
      <top style="thin">
        <color theme="0" tint="-0.34998626667073579"/>
      </top>
      <bottom style="thin">
        <color theme="0" tint="-0.34998626667073579"/>
      </bottom>
      <diagonal/>
    </border>
    <border>
      <left style="thin">
        <color theme="1" tint="0.499984740745262"/>
      </left>
      <right style="thin">
        <color theme="1" tint="0.499984740745262"/>
      </right>
      <top style="thin">
        <color theme="0" tint="-0.34998626667073579"/>
      </top>
      <bottom style="thin">
        <color theme="0" tint="-0.34998626667073579"/>
      </bottom>
      <diagonal/>
    </border>
    <border>
      <left style="thin">
        <color theme="1" tint="0.499984740745262"/>
      </left>
      <right style="medium">
        <color theme="1" tint="0.499984740745262"/>
      </right>
      <top style="thin">
        <color theme="0" tint="-0.34998626667073579"/>
      </top>
      <bottom style="thin">
        <color theme="0" tint="-0.34998626667073579"/>
      </bottom>
      <diagonal/>
    </border>
    <border>
      <left style="medium">
        <color theme="1" tint="0.499984740745262"/>
      </left>
      <right style="thin">
        <color theme="1" tint="0.499984740745262"/>
      </right>
      <top style="thin">
        <color theme="0" tint="-0.34998626667073579"/>
      </top>
      <bottom style="medium">
        <color theme="1" tint="0.499984740745262"/>
      </bottom>
      <diagonal/>
    </border>
    <border>
      <left style="thin">
        <color theme="1" tint="0.499984740745262"/>
      </left>
      <right style="thin">
        <color theme="1" tint="0.499984740745262"/>
      </right>
      <top style="thin">
        <color theme="0" tint="-0.34998626667073579"/>
      </top>
      <bottom style="medium">
        <color theme="1" tint="0.499984740745262"/>
      </bottom>
      <diagonal/>
    </border>
    <border>
      <left style="thin">
        <color theme="1" tint="0.499984740745262"/>
      </left>
      <right style="medium">
        <color theme="1" tint="0.499984740745262"/>
      </right>
      <top style="thin">
        <color theme="0" tint="-0.34998626667073579"/>
      </top>
      <bottom style="medium">
        <color theme="1" tint="0.49998474074526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540">
    <xf numFmtId="0" fontId="0" fillId="0" borderId="0" xfId="0"/>
    <xf numFmtId="0" fontId="3" fillId="0" borderId="0" xfId="3" applyFont="1" applyAlignment="1">
      <alignment vertical="center" readingOrder="1"/>
    </xf>
    <xf numFmtId="0" fontId="7" fillId="0" borderId="0" xfId="0" applyFont="1" applyAlignment="1">
      <alignment vertical="center" wrapText="1"/>
    </xf>
    <xf numFmtId="0" fontId="8" fillId="3" borderId="0" xfId="3" applyFont="1" applyFill="1" applyAlignment="1">
      <alignment vertical="center" wrapText="1" readingOrder="1"/>
    </xf>
    <xf numFmtId="0" fontId="8" fillId="3" borderId="0" xfId="3" applyFont="1" applyFill="1" applyAlignment="1">
      <alignment horizontal="left" vertical="center" wrapText="1" readingOrder="1"/>
    </xf>
    <xf numFmtId="0" fontId="0" fillId="0" borderId="0" xfId="0" applyProtection="1">
      <protection locked="0"/>
    </xf>
    <xf numFmtId="0" fontId="3" fillId="0" borderId="0" xfId="0" applyFont="1" applyProtection="1">
      <protection locked="0"/>
    </xf>
    <xf numFmtId="0" fontId="7" fillId="0" borderId="0" xfId="0" applyFont="1" applyAlignment="1">
      <alignment horizontal="left" vertical="center"/>
    </xf>
    <xf numFmtId="0" fontId="3" fillId="6" borderId="0" xfId="3" applyFont="1" applyFill="1" applyAlignment="1">
      <alignment vertical="center" readingOrder="1"/>
    </xf>
    <xf numFmtId="0" fontId="8" fillId="0" borderId="0" xfId="0" applyFont="1" applyAlignment="1" applyProtection="1">
      <alignment vertical="top"/>
      <protection locked="0"/>
    </xf>
    <xf numFmtId="0" fontId="5" fillId="0" borderId="0" xfId="0" applyFont="1" applyAlignment="1" applyProtection="1">
      <alignment vertical="top"/>
      <protection locked="0"/>
    </xf>
    <xf numFmtId="0" fontId="28" fillId="3" borderId="0" xfId="4" applyFont="1" applyFill="1" applyAlignment="1">
      <alignment horizontal="right" vertical="center" wrapText="1" readingOrder="1"/>
    </xf>
    <xf numFmtId="0" fontId="29" fillId="3" borderId="0" xfId="4" applyFont="1" applyFill="1" applyAlignment="1">
      <alignment vertical="center" wrapText="1" readingOrder="1"/>
    </xf>
    <xf numFmtId="0" fontId="28" fillId="3" borderId="0" xfId="4" applyFont="1" applyFill="1" applyAlignment="1">
      <alignment vertical="center" wrapText="1" readingOrder="1"/>
    </xf>
    <xf numFmtId="0" fontId="30" fillId="3" borderId="0" xfId="4" applyFont="1" applyFill="1" applyAlignment="1">
      <alignment vertical="center" wrapText="1" readingOrder="1"/>
    </xf>
    <xf numFmtId="0" fontId="34" fillId="3" borderId="0" xfId="4" applyFont="1" applyFill="1" applyAlignment="1">
      <alignment vertical="center" wrapText="1" readingOrder="1"/>
    </xf>
    <xf numFmtId="165" fontId="35" fillId="3" borderId="0" xfId="4" applyNumberFormat="1" applyFont="1" applyFill="1" applyAlignment="1">
      <alignment horizontal="right" vertical="center" wrapText="1" readingOrder="1"/>
    </xf>
    <xf numFmtId="166" fontId="35" fillId="3" borderId="0" xfId="4" applyNumberFormat="1" applyFont="1" applyFill="1" applyAlignment="1">
      <alignment horizontal="center" vertical="center" wrapText="1" readingOrder="1"/>
    </xf>
    <xf numFmtId="167" fontId="35" fillId="3" borderId="0" xfId="4" applyNumberFormat="1" applyFont="1" applyFill="1" applyAlignment="1">
      <alignment horizontal="center" vertical="center" wrapText="1" readingOrder="1"/>
    </xf>
    <xf numFmtId="0" fontId="34" fillId="3" borderId="0" xfId="4" applyFont="1" applyFill="1" applyAlignment="1">
      <alignment vertical="center" readingOrder="1"/>
    </xf>
    <xf numFmtId="0" fontId="0" fillId="0" borderId="0" xfId="0" applyAlignment="1">
      <alignment vertical="center"/>
    </xf>
    <xf numFmtId="0" fontId="20" fillId="10" borderId="3" xfId="0" applyFont="1" applyFill="1" applyBorder="1" applyAlignment="1">
      <alignment horizontal="center" vertical="center" wrapText="1" readingOrder="1"/>
    </xf>
    <xf numFmtId="0" fontId="15" fillId="0" borderId="12" xfId="0" applyFont="1" applyBorder="1" applyAlignment="1">
      <alignment vertical="center"/>
    </xf>
    <xf numFmtId="0" fontId="15" fillId="0" borderId="12" xfId="0" applyFont="1" applyBorder="1" applyAlignment="1">
      <alignment vertical="center" wrapText="1"/>
    </xf>
    <xf numFmtId="0" fontId="18" fillId="0" borderId="12" xfId="3" applyFont="1" applyBorder="1" applyAlignment="1">
      <alignment vertical="center" readingOrder="1"/>
    </xf>
    <xf numFmtId="0" fontId="20" fillId="10" borderId="12" xfId="0" applyFont="1" applyFill="1" applyBorder="1" applyAlignment="1">
      <alignment horizontal="center" vertical="center" wrapText="1" readingOrder="1"/>
    </xf>
    <xf numFmtId="0" fontId="20" fillId="10" borderId="13" xfId="0" applyFont="1" applyFill="1" applyBorder="1" applyAlignment="1">
      <alignment horizontal="center" vertical="center" wrapText="1" readingOrder="1"/>
    </xf>
    <xf numFmtId="0" fontId="15" fillId="0" borderId="12" xfId="0" applyFont="1" applyBorder="1" applyAlignment="1" applyProtection="1">
      <alignment vertical="center" wrapText="1"/>
      <protection locked="0"/>
    </xf>
    <xf numFmtId="0" fontId="10" fillId="0" borderId="12" xfId="0" applyFont="1" applyBorder="1" applyAlignment="1">
      <alignment vertical="center"/>
    </xf>
    <xf numFmtId="3" fontId="9" fillId="0" borderId="3" xfId="2" applyNumberFormat="1" applyFont="1" applyFill="1" applyBorder="1" applyAlignment="1">
      <alignment horizontal="center" vertical="center" wrapText="1" readingOrder="1"/>
    </xf>
    <xf numFmtId="0" fontId="22" fillId="7" borderId="3" xfId="0" applyFont="1" applyFill="1" applyBorder="1" applyAlignment="1">
      <alignment horizontal="center" vertical="center" wrapText="1"/>
    </xf>
    <xf numFmtId="0" fontId="22" fillId="7" borderId="3" xfId="0" applyFont="1" applyFill="1" applyBorder="1" applyAlignment="1">
      <alignment horizontal="center" vertical="center"/>
    </xf>
    <xf numFmtId="0" fontId="16" fillId="11" borderId="3" xfId="0" applyFont="1" applyFill="1" applyBorder="1" applyAlignment="1" applyProtection="1">
      <alignment horizontal="center" vertical="center" wrapText="1"/>
      <protection locked="0"/>
    </xf>
    <xf numFmtId="43" fontId="9" fillId="0" borderId="3" xfId="5" applyFont="1" applyFill="1" applyBorder="1" applyAlignment="1">
      <alignment vertical="center" wrapText="1" readingOrder="1"/>
    </xf>
    <xf numFmtId="0" fontId="0" fillId="0" borderId="12" xfId="0" applyBorder="1"/>
    <xf numFmtId="0" fontId="0" fillId="0" borderId="3" xfId="0" applyBorder="1"/>
    <xf numFmtId="0" fontId="11" fillId="0" borderId="1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37" fontId="3" fillId="0" borderId="3" xfId="1" applyNumberFormat="1" applyFont="1" applyFill="1" applyBorder="1" applyAlignment="1">
      <alignment horizontal="center" vertical="center" wrapText="1" readingOrder="1"/>
    </xf>
    <xf numFmtId="43" fontId="3" fillId="0" borderId="3" xfId="1" applyFont="1" applyFill="1" applyBorder="1" applyAlignment="1">
      <alignment vertical="center" wrapText="1" readingOrder="1"/>
    </xf>
    <xf numFmtId="10" fontId="6" fillId="9" borderId="3" xfId="2" applyNumberFormat="1" applyFont="1" applyFill="1" applyBorder="1" applyAlignment="1" applyProtection="1">
      <alignment horizontal="center" vertical="center" wrapText="1" readingOrder="1"/>
      <protection locked="0"/>
    </xf>
    <xf numFmtId="169" fontId="6" fillId="9" borderId="13" xfId="0" applyNumberFormat="1" applyFont="1" applyFill="1" applyBorder="1" applyAlignment="1" applyProtection="1">
      <alignment horizontal="center" vertical="center" wrapText="1" readingOrder="1"/>
      <protection locked="0"/>
    </xf>
    <xf numFmtId="3" fontId="3" fillId="0" borderId="3" xfId="3" applyNumberFormat="1" applyFont="1" applyBorder="1" applyAlignment="1">
      <alignment horizontal="center" vertical="center" wrapText="1" readingOrder="1"/>
    </xf>
    <xf numFmtId="3" fontId="3" fillId="3" borderId="3" xfId="3" applyNumberFormat="1" applyFont="1" applyFill="1" applyBorder="1" applyAlignment="1">
      <alignment horizontal="center" vertical="center" wrapText="1" readingOrder="1"/>
    </xf>
    <xf numFmtId="0" fontId="15" fillId="14" borderId="12" xfId="0" applyFont="1" applyFill="1" applyBorder="1" applyAlignment="1" applyProtection="1">
      <alignment vertical="center" wrapText="1"/>
      <protection locked="0"/>
    </xf>
    <xf numFmtId="0" fontId="3" fillId="0" borderId="0" xfId="3" applyFont="1" applyAlignment="1">
      <alignment vertical="center" wrapText="1" readingOrder="1"/>
    </xf>
    <xf numFmtId="43" fontId="43" fillId="0" borderId="22" xfId="1" applyFont="1" applyFill="1" applyBorder="1" applyAlignment="1">
      <alignment vertical="center" wrapText="1" readingOrder="1"/>
    </xf>
    <xf numFmtId="0" fontId="43" fillId="3" borderId="0" xfId="0" applyFont="1" applyFill="1" applyAlignment="1">
      <alignment vertical="center"/>
    </xf>
    <xf numFmtId="0" fontId="43" fillId="3" borderId="0" xfId="0" applyFont="1" applyFill="1"/>
    <xf numFmtId="0" fontId="43" fillId="3" borderId="0" xfId="0" applyFont="1" applyFill="1" applyAlignment="1">
      <alignment horizontal="center"/>
    </xf>
    <xf numFmtId="0" fontId="43" fillId="0" borderId="0" xfId="0" applyFont="1"/>
    <xf numFmtId="0" fontId="41" fillId="3" borderId="0" xfId="0" applyFont="1" applyFill="1" applyAlignment="1">
      <alignment vertical="center"/>
    </xf>
    <xf numFmtId="0" fontId="41" fillId="3" borderId="0" xfId="0" applyFont="1" applyFill="1"/>
    <xf numFmtId="0" fontId="41" fillId="3" borderId="0" xfId="0" applyFont="1" applyFill="1" applyAlignment="1">
      <alignment horizontal="center"/>
    </xf>
    <xf numFmtId="0" fontId="43" fillId="0" borderId="0" xfId="0" applyFont="1" applyAlignment="1">
      <alignment vertical="center"/>
    </xf>
    <xf numFmtId="0" fontId="46" fillId="4" borderId="21" xfId="0" applyFont="1" applyFill="1" applyBorder="1" applyAlignment="1">
      <alignment horizontal="center" vertical="center"/>
    </xf>
    <xf numFmtId="0" fontId="46" fillId="4" borderId="33" xfId="0" applyFont="1" applyFill="1" applyBorder="1" applyAlignment="1">
      <alignment horizontal="center" vertical="center" wrapText="1"/>
    </xf>
    <xf numFmtId="0" fontId="46" fillId="4" borderId="32" xfId="0" applyFont="1" applyFill="1" applyBorder="1" applyAlignment="1">
      <alignment horizontal="center" vertical="center"/>
    </xf>
    <xf numFmtId="0" fontId="41" fillId="3" borderId="29" xfId="0" applyFont="1" applyFill="1" applyBorder="1" applyAlignment="1">
      <alignment vertical="center" wrapText="1"/>
    </xf>
    <xf numFmtId="0" fontId="41" fillId="3" borderId="29" xfId="0" applyFont="1" applyFill="1" applyBorder="1" applyAlignment="1">
      <alignment horizontal="center" vertical="center"/>
    </xf>
    <xf numFmtId="0" fontId="41" fillId="3" borderId="22" xfId="0" applyFont="1" applyFill="1" applyBorder="1" applyAlignment="1">
      <alignment vertical="center" wrapText="1"/>
    </xf>
    <xf numFmtId="0" fontId="41" fillId="3" borderId="22" xfId="0" applyFont="1" applyFill="1" applyBorder="1" applyAlignment="1">
      <alignment horizontal="center" vertical="center" wrapText="1"/>
    </xf>
    <xf numFmtId="0" fontId="46" fillId="4" borderId="24" xfId="0" applyFont="1" applyFill="1" applyBorder="1" applyAlignment="1">
      <alignment horizontal="center" vertical="center"/>
    </xf>
    <xf numFmtId="0" fontId="46" fillId="6" borderId="0" xfId="0" applyFont="1" applyFill="1" applyAlignment="1">
      <alignment horizontal="center" vertical="center"/>
    </xf>
    <xf numFmtId="0" fontId="43" fillId="6" borderId="0" xfId="0" applyFont="1" applyFill="1"/>
    <xf numFmtId="0" fontId="41" fillId="0" borderId="0" xfId="0" applyFont="1" applyAlignment="1">
      <alignment vertical="center"/>
    </xf>
    <xf numFmtId="0" fontId="46" fillId="0" borderId="0" xfId="0" applyFont="1" applyAlignment="1">
      <alignment vertical="center"/>
    </xf>
    <xf numFmtId="0" fontId="46" fillId="0" borderId="0" xfId="0" applyFont="1"/>
    <xf numFmtId="0" fontId="41" fillId="0" borderId="0" xfId="0" applyFont="1"/>
    <xf numFmtId="0" fontId="41" fillId="0" borderId="0" xfId="0" applyFont="1" applyAlignment="1">
      <alignment horizontal="center"/>
    </xf>
    <xf numFmtId="43" fontId="41" fillId="0" borderId="0" xfId="1" applyFont="1" applyFill="1" applyBorder="1"/>
    <xf numFmtId="0" fontId="46" fillId="0" borderId="4" xfId="0" applyFont="1" applyBorder="1" applyAlignment="1">
      <alignment vertical="center"/>
    </xf>
    <xf numFmtId="0" fontId="46" fillId="0" borderId="4" xfId="0" applyFont="1" applyBorder="1"/>
    <xf numFmtId="2" fontId="41" fillId="0" borderId="0" xfId="0" applyNumberFormat="1" applyFont="1"/>
    <xf numFmtId="43" fontId="41" fillId="0" borderId="0" xfId="1" applyFont="1" applyFill="1" applyBorder="1" applyAlignment="1">
      <alignment horizontal="center"/>
    </xf>
    <xf numFmtId="0" fontId="43" fillId="0" borderId="0" xfId="0" applyFont="1" applyAlignment="1">
      <alignment horizontal="center"/>
    </xf>
    <xf numFmtId="43" fontId="43" fillId="0" borderId="0" xfId="0" applyNumberFormat="1" applyFont="1"/>
    <xf numFmtId="168" fontId="17" fillId="3" borderId="29" xfId="1" applyNumberFormat="1" applyFont="1" applyFill="1" applyBorder="1" applyAlignment="1">
      <alignment horizontal="right" vertical="center"/>
    </xf>
    <xf numFmtId="168" fontId="17" fillId="3" borderId="22" xfId="1" applyNumberFormat="1" applyFont="1" applyFill="1" applyBorder="1" applyAlignment="1">
      <alignment horizontal="right" vertical="center"/>
    </xf>
    <xf numFmtId="1" fontId="44" fillId="5" borderId="25" xfId="0" applyNumberFormat="1" applyFont="1" applyFill="1" applyBorder="1" applyAlignment="1">
      <alignment horizontal="center"/>
    </xf>
    <xf numFmtId="168" fontId="44" fillId="5" borderId="25" xfId="0" applyNumberFormat="1" applyFont="1" applyFill="1" applyBorder="1" applyAlignment="1">
      <alignment horizontal="right"/>
    </xf>
    <xf numFmtId="168" fontId="46" fillId="5" borderId="34" xfId="0" applyNumberFormat="1" applyFont="1" applyFill="1" applyBorder="1" applyAlignment="1">
      <alignment horizontal="center"/>
    </xf>
    <xf numFmtId="164" fontId="4" fillId="5" borderId="34" xfId="0" applyNumberFormat="1" applyFont="1" applyFill="1" applyBorder="1" applyAlignment="1">
      <alignment horizontal="right" vertical="center"/>
    </xf>
    <xf numFmtId="43" fontId="39" fillId="5" borderId="34" xfId="0" applyNumberFormat="1" applyFont="1" applyFill="1" applyBorder="1" applyAlignment="1">
      <alignment vertical="center"/>
    </xf>
    <xf numFmtId="1" fontId="39" fillId="5" borderId="34" xfId="0" applyNumberFormat="1" applyFont="1" applyFill="1" applyBorder="1" applyAlignment="1">
      <alignment horizontal="center" vertical="center"/>
    </xf>
    <xf numFmtId="43" fontId="39" fillId="5" borderId="35" xfId="0" applyNumberFormat="1" applyFont="1" applyFill="1" applyBorder="1" applyAlignment="1">
      <alignment vertical="center"/>
    </xf>
    <xf numFmtId="0" fontId="46" fillId="5" borderId="36" xfId="0" applyFont="1" applyFill="1" applyBorder="1" applyAlignment="1">
      <alignment horizontal="center" vertical="center" wrapText="1"/>
    </xf>
    <xf numFmtId="0" fontId="46" fillId="5" borderId="37" xfId="0" applyFont="1" applyFill="1" applyBorder="1" applyAlignment="1">
      <alignment horizontal="center" vertical="center" wrapText="1"/>
    </xf>
    <xf numFmtId="0" fontId="47" fillId="5" borderId="38" xfId="0" applyFont="1" applyFill="1" applyBorder="1" applyAlignment="1">
      <alignment horizontal="center" vertical="center" wrapText="1"/>
    </xf>
    <xf numFmtId="0" fontId="46" fillId="5" borderId="38" xfId="0" applyFont="1" applyFill="1" applyBorder="1" applyAlignment="1">
      <alignment horizontal="center" vertical="center" wrapText="1"/>
    </xf>
    <xf numFmtId="0" fontId="46" fillId="5" borderId="39" xfId="0" applyFont="1" applyFill="1" applyBorder="1" applyAlignment="1">
      <alignment horizontal="center" vertical="center" wrapText="1"/>
    </xf>
    <xf numFmtId="168" fontId="42" fillId="3" borderId="30" xfId="1" applyNumberFormat="1" applyFont="1" applyFill="1" applyBorder="1" applyAlignment="1">
      <alignment vertical="center"/>
    </xf>
    <xf numFmtId="168" fontId="42" fillId="3" borderId="23" xfId="1" applyNumberFormat="1" applyFont="1" applyFill="1" applyBorder="1" applyAlignment="1">
      <alignment vertical="center"/>
    </xf>
    <xf numFmtId="168" fontId="44" fillId="5" borderId="26" xfId="0" applyNumberFormat="1" applyFont="1" applyFill="1" applyBorder="1" applyAlignment="1">
      <alignment vertical="center"/>
    </xf>
    <xf numFmtId="0" fontId="27" fillId="0" borderId="0" xfId="4" applyFont="1" applyAlignment="1">
      <alignment vertical="center" wrapText="1" readingOrder="1"/>
    </xf>
    <xf numFmtId="0" fontId="31" fillId="13" borderId="47" xfId="0" applyFont="1" applyFill="1" applyBorder="1" applyAlignment="1">
      <alignment horizontal="center" vertical="center" wrapText="1"/>
    </xf>
    <xf numFmtId="0" fontId="31" fillId="13" borderId="46" xfId="0" applyFont="1" applyFill="1" applyBorder="1" applyAlignment="1">
      <alignment horizontal="center" vertical="center" wrapText="1"/>
    </xf>
    <xf numFmtId="0" fontId="31" fillId="13" borderId="49" xfId="0" applyFont="1" applyFill="1" applyBorder="1" applyAlignment="1">
      <alignment horizontal="center" vertical="center" wrapText="1"/>
    </xf>
    <xf numFmtId="0" fontId="31" fillId="13" borderId="50" xfId="0" applyFont="1" applyFill="1" applyBorder="1" applyAlignment="1">
      <alignment horizontal="center" vertical="center" wrapText="1"/>
    </xf>
    <xf numFmtId="0" fontId="31" fillId="13" borderId="48" xfId="0" applyFont="1" applyFill="1" applyBorder="1" applyAlignment="1">
      <alignment horizontal="center" vertical="center" wrapText="1"/>
    </xf>
    <xf numFmtId="0" fontId="31" fillId="13" borderId="52" xfId="0" applyFont="1" applyFill="1" applyBorder="1" applyAlignment="1">
      <alignment horizontal="center" vertical="center" wrapText="1"/>
    </xf>
    <xf numFmtId="0" fontId="31" fillId="13" borderId="51" xfId="0" applyFont="1" applyFill="1" applyBorder="1" applyAlignment="1">
      <alignment horizontal="center" vertical="center" wrapText="1"/>
    </xf>
    <xf numFmtId="0" fontId="31" fillId="13" borderId="54" xfId="0" applyFont="1" applyFill="1" applyBorder="1" applyAlignment="1">
      <alignment horizontal="center" vertical="center" wrapText="1"/>
    </xf>
    <xf numFmtId="0" fontId="31" fillId="13" borderId="55" xfId="0" applyFont="1" applyFill="1" applyBorder="1" applyAlignment="1">
      <alignment horizontal="center" vertical="center" wrapText="1"/>
    </xf>
    <xf numFmtId="0" fontId="31" fillId="13" borderId="53" xfId="0" applyFont="1" applyFill="1" applyBorder="1" applyAlignment="1">
      <alignment horizontal="center" vertical="center" wrapText="1"/>
    </xf>
    <xf numFmtId="0" fontId="32" fillId="0" borderId="56" xfId="0" applyFont="1" applyBorder="1" applyAlignment="1">
      <alignment horizontal="center" vertical="center"/>
    </xf>
    <xf numFmtId="0" fontId="32" fillId="0" borderId="57" xfId="0" applyFont="1" applyBorder="1" applyAlignment="1" applyProtection="1">
      <alignment vertical="center" wrapText="1"/>
      <protection locked="0"/>
    </xf>
    <xf numFmtId="0" fontId="32" fillId="0" borderId="57" xfId="0" applyFont="1" applyBorder="1" applyAlignment="1" applyProtection="1">
      <alignment horizontal="center" vertical="center" wrapText="1"/>
      <protection locked="0"/>
    </xf>
    <xf numFmtId="3" fontId="30" fillId="0" borderId="57" xfId="2" applyNumberFormat="1" applyFont="1" applyFill="1" applyBorder="1" applyAlignment="1">
      <alignment horizontal="center" vertical="center" wrapText="1" readingOrder="1"/>
    </xf>
    <xf numFmtId="43" fontId="30" fillId="0" borderId="58" xfId="5" applyFont="1" applyFill="1" applyBorder="1" applyAlignment="1">
      <alignment vertical="center" wrapText="1" readingOrder="1"/>
    </xf>
    <xf numFmtId="3" fontId="30" fillId="0" borderId="56" xfId="2" applyNumberFormat="1" applyFont="1" applyFill="1" applyBorder="1" applyAlignment="1">
      <alignment horizontal="center" vertical="center" wrapText="1" readingOrder="1"/>
    </xf>
    <xf numFmtId="43" fontId="30" fillId="0" borderId="59" xfId="5" applyFont="1" applyFill="1" applyBorder="1" applyAlignment="1">
      <alignment vertical="center" wrapText="1" readingOrder="1"/>
    </xf>
    <xf numFmtId="3" fontId="30" fillId="0" borderId="60" xfId="2" applyNumberFormat="1" applyFont="1" applyFill="1" applyBorder="1" applyAlignment="1">
      <alignment horizontal="center" vertical="center" wrapText="1" readingOrder="1"/>
    </xf>
    <xf numFmtId="0" fontId="32" fillId="0" borderId="46" xfId="0" applyFont="1" applyBorder="1" applyAlignment="1">
      <alignment horizontal="center" vertical="center"/>
    </xf>
    <xf numFmtId="0" fontId="32" fillId="0" borderId="47" xfId="0" applyFont="1" applyBorder="1" applyAlignment="1" applyProtection="1">
      <alignment vertical="center" wrapText="1"/>
      <protection locked="0"/>
    </xf>
    <xf numFmtId="0" fontId="32" fillId="0" borderId="47" xfId="0" applyFont="1" applyBorder="1" applyAlignment="1" applyProtection="1">
      <alignment horizontal="center" vertical="center" wrapText="1"/>
      <protection locked="0"/>
    </xf>
    <xf numFmtId="3" fontId="30" fillId="0" borderId="47" xfId="2" applyNumberFormat="1" applyFont="1" applyFill="1" applyBorder="1" applyAlignment="1">
      <alignment horizontal="center" vertical="center" wrapText="1" readingOrder="1"/>
    </xf>
    <xf numFmtId="43" fontId="30" fillId="0" borderId="48" xfId="1" applyFont="1" applyFill="1" applyBorder="1" applyAlignment="1">
      <alignment vertical="center" wrapText="1" readingOrder="1"/>
    </xf>
    <xf numFmtId="3" fontId="30" fillId="0" borderId="46" xfId="2" applyNumberFormat="1" applyFont="1" applyFill="1" applyBorder="1" applyAlignment="1">
      <alignment horizontal="center" vertical="center" wrapText="1" readingOrder="1"/>
    </xf>
    <xf numFmtId="43" fontId="30" fillId="0" borderId="49" xfId="5" applyFont="1" applyFill="1" applyBorder="1" applyAlignment="1">
      <alignment vertical="center" wrapText="1" readingOrder="1"/>
    </xf>
    <xf numFmtId="3" fontId="30" fillId="0" borderId="50" xfId="2" applyNumberFormat="1" applyFont="1" applyFill="1" applyBorder="1" applyAlignment="1">
      <alignment horizontal="center" vertical="center" wrapText="1" readingOrder="1"/>
    </xf>
    <xf numFmtId="43" fontId="30" fillId="0" borderId="48" xfId="5" applyFont="1" applyFill="1" applyBorder="1" applyAlignment="1">
      <alignment vertical="center" wrapText="1" readingOrder="1"/>
    </xf>
    <xf numFmtId="0" fontId="32" fillId="0" borderId="61" xfId="0" applyFont="1" applyBorder="1" applyAlignment="1">
      <alignment horizontal="center" vertical="center"/>
    </xf>
    <xf numFmtId="0" fontId="32" fillId="0" borderId="62" xfId="0" applyFont="1" applyBorder="1" applyAlignment="1" applyProtection="1">
      <alignment vertical="center" wrapText="1"/>
      <protection locked="0"/>
    </xf>
    <xf numFmtId="0" fontId="32" fillId="0" borderId="62" xfId="0" applyFont="1" applyBorder="1" applyAlignment="1" applyProtection="1">
      <alignment horizontal="center" vertical="center" wrapText="1"/>
      <protection locked="0"/>
    </xf>
    <xf numFmtId="3" fontId="30" fillId="0" borderId="62" xfId="2" applyNumberFormat="1" applyFont="1" applyFill="1" applyBorder="1" applyAlignment="1">
      <alignment horizontal="center" vertical="center" wrapText="1" readingOrder="1"/>
    </xf>
    <xf numFmtId="43" fontId="30" fillId="0" borderId="63" xfId="1" applyFont="1" applyFill="1" applyBorder="1" applyAlignment="1">
      <alignment vertical="center" wrapText="1" readingOrder="1"/>
    </xf>
    <xf numFmtId="3" fontId="30" fillId="0" borderId="61" xfId="2" applyNumberFormat="1" applyFont="1" applyFill="1" applyBorder="1" applyAlignment="1">
      <alignment horizontal="center" vertical="center" wrapText="1" readingOrder="1"/>
    </xf>
    <xf numFmtId="43" fontId="30" fillId="0" borderId="64" xfId="5" applyFont="1" applyFill="1" applyBorder="1" applyAlignment="1">
      <alignment vertical="center" wrapText="1" readingOrder="1"/>
    </xf>
    <xf numFmtId="3" fontId="30" fillId="0" borderId="65" xfId="2" applyNumberFormat="1" applyFont="1" applyFill="1" applyBorder="1" applyAlignment="1">
      <alignment horizontal="center" vertical="center" wrapText="1" readingOrder="1"/>
    </xf>
    <xf numFmtId="43" fontId="30" fillId="0" borderId="63" xfId="5" applyFont="1" applyFill="1" applyBorder="1" applyAlignment="1">
      <alignment vertical="center" wrapText="1" readingOrder="1"/>
    </xf>
    <xf numFmtId="0" fontId="33" fillId="3" borderId="0" xfId="0" applyFont="1" applyFill="1" applyAlignment="1">
      <alignment vertical="center"/>
    </xf>
    <xf numFmtId="3" fontId="34" fillId="3" borderId="0" xfId="4" applyNumberFormat="1" applyFont="1" applyFill="1" applyAlignment="1">
      <alignment vertical="center" wrapText="1" readingOrder="1"/>
    </xf>
    <xf numFmtId="3" fontId="34" fillId="3" borderId="0" xfId="4" applyNumberFormat="1" applyFont="1" applyFill="1" applyAlignment="1">
      <alignment vertical="center" readingOrder="1"/>
    </xf>
    <xf numFmtId="3" fontId="33" fillId="3" borderId="0" xfId="0" applyNumberFormat="1" applyFont="1" applyFill="1" applyAlignment="1">
      <alignment vertical="center"/>
    </xf>
    <xf numFmtId="0" fontId="33" fillId="0" borderId="0" xfId="0" applyFont="1" applyAlignment="1">
      <alignment vertical="center"/>
    </xf>
    <xf numFmtId="3" fontId="9" fillId="0" borderId="40" xfId="2" applyNumberFormat="1" applyFont="1" applyFill="1" applyBorder="1" applyAlignment="1">
      <alignment horizontal="center" vertical="center" wrapText="1" readingOrder="1"/>
    </xf>
    <xf numFmtId="43" fontId="9" fillId="0" borderId="40" xfId="5" applyFont="1" applyFill="1" applyBorder="1" applyAlignment="1">
      <alignment vertical="center" wrapText="1" readingOrder="1"/>
    </xf>
    <xf numFmtId="3" fontId="3" fillId="3" borderId="40" xfId="3" applyNumberFormat="1" applyFont="1" applyFill="1" applyBorder="1" applyAlignment="1">
      <alignment horizontal="center" vertical="center" wrapText="1" readingOrder="1"/>
    </xf>
    <xf numFmtId="43" fontId="42" fillId="3" borderId="22" xfId="1" applyFont="1" applyFill="1" applyBorder="1" applyAlignment="1">
      <alignment vertical="center" readingOrder="1"/>
    </xf>
    <xf numFmtId="0" fontId="46" fillId="4" borderId="69" xfId="0" applyFont="1" applyFill="1" applyBorder="1" applyAlignment="1">
      <alignment horizontal="center" vertical="center" wrapText="1"/>
    </xf>
    <xf numFmtId="168" fontId="46" fillId="5" borderId="70" xfId="0" applyNumberFormat="1" applyFont="1" applyFill="1" applyBorder="1" applyAlignment="1">
      <alignment horizontal="center"/>
    </xf>
    <xf numFmtId="164" fontId="4" fillId="5" borderId="70" xfId="0" applyNumberFormat="1" applyFont="1" applyFill="1" applyBorder="1" applyAlignment="1">
      <alignment horizontal="right" vertical="center"/>
    </xf>
    <xf numFmtId="43" fontId="39" fillId="5" borderId="70" xfId="0" applyNumberFormat="1" applyFont="1" applyFill="1" applyBorder="1" applyAlignment="1">
      <alignment vertical="center"/>
    </xf>
    <xf numFmtId="1" fontId="39" fillId="5" borderId="70" xfId="0" applyNumberFormat="1" applyFont="1" applyFill="1" applyBorder="1" applyAlignment="1">
      <alignment horizontal="center" vertical="center"/>
    </xf>
    <xf numFmtId="43" fontId="39" fillId="5" borderId="71" xfId="0" applyNumberFormat="1" applyFont="1" applyFill="1" applyBorder="1" applyAlignment="1">
      <alignment vertical="center"/>
    </xf>
    <xf numFmtId="0" fontId="46" fillId="4" borderId="72" xfId="0" applyFont="1" applyFill="1" applyBorder="1" applyAlignment="1">
      <alignment horizontal="center" vertical="center"/>
    </xf>
    <xf numFmtId="168" fontId="44" fillId="5" borderId="73" xfId="0" applyNumberFormat="1" applyFont="1" applyFill="1" applyBorder="1" applyAlignment="1">
      <alignment horizontal="right"/>
    </xf>
    <xf numFmtId="1" fontId="44" fillId="5" borderId="73" xfId="0" applyNumberFormat="1" applyFont="1" applyFill="1" applyBorder="1" applyAlignment="1">
      <alignment horizontal="center"/>
    </xf>
    <xf numFmtId="168" fontId="44" fillId="5" borderId="74" xfId="0" applyNumberFormat="1" applyFont="1" applyFill="1" applyBorder="1" applyAlignment="1">
      <alignment vertical="center"/>
    </xf>
    <xf numFmtId="0" fontId="46" fillId="4" borderId="75" xfId="0" applyFont="1" applyFill="1" applyBorder="1" applyAlignment="1">
      <alignment horizontal="center" vertical="center"/>
    </xf>
    <xf numFmtId="0" fontId="41" fillId="3" borderId="76" xfId="0" applyFont="1" applyFill="1" applyBorder="1" applyAlignment="1">
      <alignment vertical="center" wrapText="1"/>
    </xf>
    <xf numFmtId="0" fontId="41" fillId="3" borderId="76" xfId="0" applyFont="1" applyFill="1" applyBorder="1" applyAlignment="1">
      <alignment horizontal="center" vertical="center"/>
    </xf>
    <xf numFmtId="43" fontId="9" fillId="0" borderId="76" xfId="5" applyFont="1" applyFill="1" applyBorder="1" applyAlignment="1">
      <alignment vertical="center" wrapText="1" readingOrder="1"/>
    </xf>
    <xf numFmtId="3" fontId="9" fillId="0" borderId="76" xfId="2" applyNumberFormat="1" applyFont="1" applyFill="1" applyBorder="1" applyAlignment="1">
      <alignment horizontal="center" vertical="center" wrapText="1" readingOrder="1"/>
    </xf>
    <xf numFmtId="37" fontId="3" fillId="0" borderId="76" xfId="1" applyNumberFormat="1" applyFont="1" applyFill="1" applyBorder="1" applyAlignment="1">
      <alignment horizontal="center" vertical="center" wrapText="1" readingOrder="1"/>
    </xf>
    <xf numFmtId="168" fontId="17" fillId="3" borderId="76" xfId="1" applyNumberFormat="1" applyFont="1" applyFill="1" applyBorder="1" applyAlignment="1">
      <alignment horizontal="right" vertical="center"/>
    </xf>
    <xf numFmtId="43" fontId="42" fillId="3" borderId="76" xfId="1" applyFont="1" applyFill="1" applyBorder="1" applyAlignment="1">
      <alignment vertical="center" readingOrder="1"/>
    </xf>
    <xf numFmtId="168" fontId="42" fillId="3" borderId="77" xfId="1" applyNumberFormat="1" applyFont="1" applyFill="1" applyBorder="1" applyAlignment="1">
      <alignment vertical="center"/>
    </xf>
    <xf numFmtId="0" fontId="41" fillId="3" borderId="76" xfId="0" applyFont="1" applyFill="1" applyBorder="1" applyAlignment="1">
      <alignment horizontal="center" vertical="center" wrapText="1"/>
    </xf>
    <xf numFmtId="3" fontId="23" fillId="0" borderId="76" xfId="3" applyNumberFormat="1" applyFont="1" applyBorder="1" applyAlignment="1">
      <alignment horizontal="center" vertical="center" wrapText="1" readingOrder="1"/>
    </xf>
    <xf numFmtId="43" fontId="43" fillId="0" borderId="76" xfId="1" applyFont="1" applyFill="1" applyBorder="1" applyAlignment="1">
      <alignment vertical="center" wrapText="1" readingOrder="1"/>
    </xf>
    <xf numFmtId="3" fontId="23" fillId="3" borderId="76" xfId="3" applyNumberFormat="1" applyFont="1" applyFill="1" applyBorder="1" applyAlignment="1">
      <alignment horizontal="center" vertical="center" wrapText="1" readingOrder="1"/>
    </xf>
    <xf numFmtId="0" fontId="15" fillId="0" borderId="84" xfId="0" applyFont="1" applyBorder="1" applyAlignment="1">
      <alignment vertical="center"/>
    </xf>
    <xf numFmtId="0" fontId="10" fillId="0" borderId="84" xfId="0" applyFont="1" applyBorder="1" applyAlignment="1">
      <alignment vertical="center"/>
    </xf>
    <xf numFmtId="0" fontId="15" fillId="0" borderId="84" xfId="0" applyFont="1" applyBorder="1" applyAlignment="1">
      <alignment vertical="center" wrapText="1"/>
    </xf>
    <xf numFmtId="0" fontId="49" fillId="0" borderId="84" xfId="3" applyFont="1" applyBorder="1" applyAlignment="1">
      <alignment vertical="center" readingOrder="1"/>
    </xf>
    <xf numFmtId="0" fontId="53" fillId="0" borderId="84" xfId="0" applyFont="1" applyBorder="1" applyAlignment="1" applyProtection="1">
      <alignment horizontal="left" vertical="center" wrapText="1"/>
      <protection locked="0"/>
    </xf>
    <xf numFmtId="0" fontId="53" fillId="0" borderId="85" xfId="0" applyFont="1" applyBorder="1" applyAlignment="1" applyProtection="1">
      <alignment horizontal="left" vertical="center" wrapText="1"/>
      <protection locked="0"/>
    </xf>
    <xf numFmtId="3" fontId="52" fillId="0" borderId="85" xfId="2" applyNumberFormat="1" applyFont="1" applyFill="1" applyBorder="1" applyAlignment="1">
      <alignment horizontal="center" vertical="center" wrapText="1" readingOrder="1"/>
    </xf>
    <xf numFmtId="43" fontId="52" fillId="0" borderId="85" xfId="5" applyFont="1" applyFill="1" applyBorder="1" applyAlignment="1">
      <alignment vertical="center" wrapText="1" readingOrder="1"/>
    </xf>
    <xf numFmtId="37" fontId="25" fillId="0" borderId="85" xfId="1" applyNumberFormat="1" applyFont="1" applyFill="1" applyBorder="1" applyAlignment="1">
      <alignment horizontal="center" vertical="center" wrapText="1" readingOrder="1"/>
    </xf>
    <xf numFmtId="3" fontId="25" fillId="0" borderId="85" xfId="3" applyNumberFormat="1" applyFont="1" applyBorder="1" applyAlignment="1">
      <alignment horizontal="center" vertical="center" wrapText="1" readingOrder="1"/>
    </xf>
    <xf numFmtId="3" fontId="25" fillId="3" borderId="85" xfId="3" applyNumberFormat="1" applyFont="1" applyFill="1" applyBorder="1" applyAlignment="1">
      <alignment horizontal="center" vertical="center" wrapText="1" readingOrder="1"/>
    </xf>
    <xf numFmtId="0" fontId="15" fillId="15" borderId="84" xfId="0" applyFont="1" applyFill="1" applyBorder="1" applyAlignment="1" applyProtection="1">
      <alignment vertical="center" wrapText="1"/>
      <protection locked="0"/>
    </xf>
    <xf numFmtId="0" fontId="15" fillId="0" borderId="84" xfId="0" applyFont="1" applyBorder="1" applyAlignment="1" applyProtection="1">
      <alignment vertical="center" wrapText="1"/>
      <protection locked="0"/>
    </xf>
    <xf numFmtId="0" fontId="15" fillId="14" borderId="84" xfId="0" applyFont="1" applyFill="1" applyBorder="1" applyAlignment="1" applyProtection="1">
      <alignment vertical="center" wrapText="1"/>
      <protection locked="0"/>
    </xf>
    <xf numFmtId="0" fontId="16" fillId="15" borderId="85" xfId="0" applyFont="1" applyFill="1" applyBorder="1" applyAlignment="1">
      <alignment horizontal="center" vertical="center" wrapText="1"/>
    </xf>
    <xf numFmtId="0" fontId="16" fillId="15" borderId="85" xfId="0" applyFont="1" applyFill="1" applyBorder="1" applyAlignment="1">
      <alignment horizontal="center" vertical="center"/>
    </xf>
    <xf numFmtId="0" fontId="16" fillId="15" borderId="85" xfId="0" applyFont="1" applyFill="1" applyBorder="1" applyAlignment="1" applyProtection="1">
      <alignment horizontal="center" vertical="center" wrapText="1"/>
      <protection locked="0"/>
    </xf>
    <xf numFmtId="0" fontId="0" fillId="15" borderId="84" xfId="0" applyFill="1" applyBorder="1"/>
    <xf numFmtId="0" fontId="0" fillId="15" borderId="85" xfId="0" applyFill="1" applyBorder="1"/>
    <xf numFmtId="0" fontId="51" fillId="16" borderId="84" xfId="0" applyFont="1" applyFill="1" applyBorder="1" applyAlignment="1">
      <alignment horizontal="center" vertical="center" wrapText="1" readingOrder="1"/>
    </xf>
    <xf numFmtId="0" fontId="51" fillId="16" borderId="85" xfId="0" applyFont="1" applyFill="1" applyBorder="1" applyAlignment="1">
      <alignment horizontal="center" vertical="center" wrapText="1" readingOrder="1"/>
    </xf>
    <xf numFmtId="0" fontId="51" fillId="16" borderId="86" xfId="0" applyFont="1" applyFill="1" applyBorder="1" applyAlignment="1">
      <alignment horizontal="center" vertical="center" wrapText="1" readingOrder="1"/>
    </xf>
    <xf numFmtId="37" fontId="10" fillId="0" borderId="85" xfId="1" applyNumberFormat="1" applyFont="1" applyFill="1" applyBorder="1" applyAlignment="1">
      <alignment horizontal="center" vertical="center" wrapText="1" readingOrder="1"/>
    </xf>
    <xf numFmtId="43" fontId="49" fillId="0" borderId="85" xfId="1" applyFont="1" applyFill="1" applyBorder="1" applyAlignment="1">
      <alignment vertical="center" wrapText="1" readingOrder="1"/>
    </xf>
    <xf numFmtId="3" fontId="10" fillId="0" borderId="85" xfId="3" applyNumberFormat="1" applyFont="1" applyBorder="1" applyAlignment="1">
      <alignment horizontal="center" vertical="center" wrapText="1" readingOrder="1"/>
    </xf>
    <xf numFmtId="3" fontId="10" fillId="3" borderId="85" xfId="3" applyNumberFormat="1" applyFont="1" applyFill="1" applyBorder="1" applyAlignment="1">
      <alignment horizontal="center" vertical="center" wrapText="1" readingOrder="1"/>
    </xf>
    <xf numFmtId="10" fontId="49" fillId="15" borderId="85" xfId="2" applyNumberFormat="1" applyFont="1" applyFill="1" applyBorder="1" applyAlignment="1" applyProtection="1">
      <alignment horizontal="center" vertical="center" wrapText="1" readingOrder="1"/>
      <protection locked="0"/>
    </xf>
    <xf numFmtId="169" fontId="49" fillId="15" borderId="86" xfId="0" applyNumberFormat="1" applyFont="1" applyFill="1" applyBorder="1" applyAlignment="1" applyProtection="1">
      <alignment horizontal="center" vertical="center" wrapText="1" readingOrder="1"/>
      <protection locked="0"/>
    </xf>
    <xf numFmtId="0" fontId="64" fillId="0" borderId="84" xfId="0" applyFont="1" applyBorder="1" applyAlignment="1" applyProtection="1">
      <alignment horizontal="left" vertical="center" wrapText="1"/>
      <protection locked="0"/>
    </xf>
    <xf numFmtId="0" fontId="64" fillId="0" borderId="85" xfId="0" applyFont="1" applyBorder="1" applyAlignment="1" applyProtection="1">
      <alignment horizontal="left" vertical="center" wrapText="1"/>
      <protection locked="0"/>
    </xf>
    <xf numFmtId="0" fontId="59" fillId="0" borderId="0" xfId="0" applyFont="1"/>
    <xf numFmtId="0" fontId="63" fillId="18" borderId="84" xfId="0" applyFont="1" applyFill="1" applyBorder="1" applyAlignment="1" applyProtection="1">
      <alignment vertical="center" wrapText="1"/>
      <protection locked="0"/>
    </xf>
    <xf numFmtId="0" fontId="9" fillId="0" borderId="0" xfId="0" applyFont="1" applyProtection="1">
      <protection locked="0"/>
    </xf>
    <xf numFmtId="0" fontId="71" fillId="0" borderId="84" xfId="0" applyFont="1" applyBorder="1" applyAlignment="1">
      <alignment vertical="center"/>
    </xf>
    <xf numFmtId="0" fontId="70" fillId="0" borderId="84" xfId="0" applyFont="1" applyBorder="1" applyAlignment="1">
      <alignment vertical="center"/>
    </xf>
    <xf numFmtId="0" fontId="64" fillId="15" borderId="85" xfId="0" applyFont="1" applyFill="1" applyBorder="1" applyAlignment="1">
      <alignment horizontal="center" vertical="center" wrapText="1"/>
    </xf>
    <xf numFmtId="0" fontId="64" fillId="15" borderId="85" xfId="0" applyFont="1" applyFill="1" applyBorder="1" applyAlignment="1">
      <alignment horizontal="center" vertical="center"/>
    </xf>
    <xf numFmtId="0" fontId="64" fillId="15" borderId="85" xfId="0" applyFont="1" applyFill="1" applyBorder="1" applyAlignment="1" applyProtection="1">
      <alignment horizontal="center" vertical="center" wrapText="1"/>
      <protection locked="0"/>
    </xf>
    <xf numFmtId="0" fontId="71" fillId="0" borderId="84" xfId="0" applyFont="1" applyBorder="1" applyAlignment="1">
      <alignment vertical="center" wrapText="1"/>
    </xf>
    <xf numFmtId="0" fontId="72" fillId="0" borderId="84" xfId="3" applyFont="1" applyBorder="1" applyAlignment="1">
      <alignment vertical="center" readingOrder="1"/>
    </xf>
    <xf numFmtId="0" fontId="64" fillId="15" borderId="84" xfId="0" applyFont="1" applyFill="1" applyBorder="1"/>
    <xf numFmtId="0" fontId="64" fillId="15" borderId="85" xfId="0" applyFont="1" applyFill="1" applyBorder="1"/>
    <xf numFmtId="0" fontId="71" fillId="16" borderId="85" xfId="0" applyFont="1" applyFill="1" applyBorder="1" applyAlignment="1">
      <alignment horizontal="center" vertical="center" wrapText="1" readingOrder="1"/>
    </xf>
    <xf numFmtId="0" fontId="71" fillId="16" borderId="84" xfId="0" applyFont="1" applyFill="1" applyBorder="1" applyAlignment="1">
      <alignment horizontal="center" vertical="center" wrapText="1" readingOrder="1"/>
    </xf>
    <xf numFmtId="0" fontId="71" fillId="16" borderId="86" xfId="0" applyFont="1" applyFill="1" applyBorder="1" applyAlignment="1">
      <alignment horizontal="center" vertical="center" wrapText="1" readingOrder="1"/>
    </xf>
    <xf numFmtId="3" fontId="73" fillId="0" borderId="85" xfId="2" applyNumberFormat="1" applyFont="1" applyFill="1" applyBorder="1" applyAlignment="1">
      <alignment horizontal="center" vertical="center" wrapText="1" readingOrder="1"/>
    </xf>
    <xf numFmtId="43" fontId="73" fillId="0" borderId="85" xfId="5" applyFont="1" applyFill="1" applyBorder="1" applyAlignment="1">
      <alignment vertical="center" wrapText="1" readingOrder="1"/>
    </xf>
    <xf numFmtId="37" fontId="73" fillId="0" borderId="85" xfId="1" applyNumberFormat="1" applyFont="1" applyFill="1" applyBorder="1" applyAlignment="1">
      <alignment horizontal="center" vertical="center" wrapText="1" readingOrder="1"/>
    </xf>
    <xf numFmtId="37" fontId="72" fillId="0" borderId="85" xfId="1" applyNumberFormat="1" applyFont="1" applyFill="1" applyBorder="1" applyAlignment="1">
      <alignment horizontal="center" vertical="center" wrapText="1" readingOrder="1"/>
    </xf>
    <xf numFmtId="43" fontId="72" fillId="0" borderId="85" xfId="1" applyFont="1" applyFill="1" applyBorder="1" applyAlignment="1">
      <alignment vertical="center" wrapText="1" readingOrder="1"/>
    </xf>
    <xf numFmtId="10" fontId="72" fillId="15" borderId="85" xfId="2" applyNumberFormat="1" applyFont="1" applyFill="1" applyBorder="1" applyAlignment="1" applyProtection="1">
      <alignment horizontal="center" vertical="center" wrapText="1" readingOrder="1"/>
      <protection locked="0"/>
    </xf>
    <xf numFmtId="169" fontId="72" fillId="15" borderId="86" xfId="0" applyNumberFormat="1" applyFont="1" applyFill="1" applyBorder="1" applyAlignment="1" applyProtection="1">
      <alignment horizontal="center" vertical="center" wrapText="1" readingOrder="1"/>
      <protection locked="0"/>
    </xf>
    <xf numFmtId="3" fontId="73" fillId="0" borderId="85" xfId="3" applyNumberFormat="1" applyFont="1" applyBorder="1" applyAlignment="1">
      <alignment horizontal="center" vertical="center" wrapText="1" readingOrder="1"/>
    </xf>
    <xf numFmtId="3" fontId="72" fillId="0" borderId="85" xfId="3" applyNumberFormat="1" applyFont="1" applyBorder="1" applyAlignment="1">
      <alignment horizontal="center" vertical="center" wrapText="1" readingOrder="1"/>
    </xf>
    <xf numFmtId="3" fontId="73" fillId="3" borderId="85" xfId="3" applyNumberFormat="1" applyFont="1" applyFill="1" applyBorder="1" applyAlignment="1">
      <alignment horizontal="center" vertical="center" wrapText="1" readingOrder="1"/>
    </xf>
    <xf numFmtId="3" fontId="72" fillId="3" borderId="85" xfId="3" applyNumberFormat="1" applyFont="1" applyFill="1" applyBorder="1" applyAlignment="1">
      <alignment horizontal="center" vertical="center" wrapText="1" readingOrder="1"/>
    </xf>
    <xf numFmtId="0" fontId="71" fillId="0" borderId="84" xfId="0" applyFont="1" applyBorder="1" applyAlignment="1" applyProtection="1">
      <alignment vertical="center" wrapText="1"/>
      <protection locked="0"/>
    </xf>
    <xf numFmtId="0" fontId="64" fillId="0" borderId="0" xfId="0" applyFont="1"/>
    <xf numFmtId="0" fontId="75" fillId="3" borderId="0" xfId="0" applyFont="1" applyFill="1" applyAlignment="1">
      <alignment vertical="center"/>
    </xf>
    <xf numFmtId="0" fontId="75" fillId="3" borderId="0" xfId="0" applyFont="1" applyFill="1"/>
    <xf numFmtId="0" fontId="75" fillId="3" borderId="0" xfId="0" applyFont="1" applyFill="1" applyAlignment="1">
      <alignment horizontal="center"/>
    </xf>
    <xf numFmtId="0" fontId="75" fillId="0" borderId="0" xfId="0" applyFont="1"/>
    <xf numFmtId="0" fontId="9" fillId="3" borderId="0" xfId="0" applyFont="1" applyFill="1" applyAlignment="1">
      <alignment vertical="center"/>
    </xf>
    <xf numFmtId="0" fontId="9" fillId="3" borderId="0" xfId="0" applyFont="1" applyFill="1"/>
    <xf numFmtId="0" fontId="9" fillId="3" borderId="0" xfId="0" applyFont="1" applyFill="1" applyAlignment="1">
      <alignment horizontal="center"/>
    </xf>
    <xf numFmtId="0" fontId="75" fillId="0" borderId="0" xfId="0" applyFont="1" applyAlignment="1">
      <alignment vertical="center"/>
    </xf>
    <xf numFmtId="0" fontId="67" fillId="5" borderId="36" xfId="0" applyFont="1" applyFill="1" applyBorder="1" applyAlignment="1">
      <alignment horizontal="center" vertical="center" wrapText="1"/>
    </xf>
    <xf numFmtId="0" fontId="67" fillId="5" borderId="37" xfId="0" applyFont="1" applyFill="1" applyBorder="1" applyAlignment="1">
      <alignment horizontal="center" vertical="center" wrapText="1"/>
    </xf>
    <xf numFmtId="0" fontId="77" fillId="5" borderId="38" xfId="0" applyFont="1" applyFill="1" applyBorder="1" applyAlignment="1">
      <alignment horizontal="center" vertical="center" wrapText="1"/>
    </xf>
    <xf numFmtId="0" fontId="67" fillId="5" borderId="38" xfId="0" applyFont="1" applyFill="1" applyBorder="1" applyAlignment="1">
      <alignment horizontal="center" vertical="center" wrapText="1"/>
    </xf>
    <xf numFmtId="0" fontId="67" fillId="5" borderId="39" xfId="0" applyFont="1" applyFill="1" applyBorder="1" applyAlignment="1">
      <alignment horizontal="center" vertical="center" wrapText="1"/>
    </xf>
    <xf numFmtId="0" fontId="67" fillId="4" borderId="69" xfId="0" applyFont="1" applyFill="1" applyBorder="1" applyAlignment="1">
      <alignment horizontal="center" vertical="center" wrapText="1"/>
    </xf>
    <xf numFmtId="168" fontId="67" fillId="5" borderId="70" xfId="0" applyNumberFormat="1" applyFont="1" applyFill="1" applyBorder="1" applyAlignment="1">
      <alignment horizontal="center"/>
    </xf>
    <xf numFmtId="164" fontId="58" fillId="5" borderId="70" xfId="0" applyNumberFormat="1" applyFont="1" applyFill="1" applyBorder="1" applyAlignment="1">
      <alignment horizontal="right" vertical="center"/>
    </xf>
    <xf numFmtId="43" fontId="60" fillId="5" borderId="70" xfId="0" applyNumberFormat="1" applyFont="1" applyFill="1" applyBorder="1" applyAlignment="1">
      <alignment vertical="center"/>
    </xf>
    <xf numFmtId="1" fontId="60" fillId="5" borderId="70" xfId="0" applyNumberFormat="1" applyFont="1" applyFill="1" applyBorder="1" applyAlignment="1">
      <alignment horizontal="center" vertical="center"/>
    </xf>
    <xf numFmtId="43" fontId="60" fillId="5" borderId="71" xfId="0" applyNumberFormat="1" applyFont="1" applyFill="1" applyBorder="1" applyAlignment="1">
      <alignment vertical="center"/>
    </xf>
    <xf numFmtId="0" fontId="67" fillId="4" borderId="75" xfId="0" applyFont="1" applyFill="1" applyBorder="1" applyAlignment="1">
      <alignment horizontal="center" vertical="center"/>
    </xf>
    <xf numFmtId="0" fontId="9" fillId="3" borderId="76" xfId="0" applyFont="1" applyFill="1" applyBorder="1" applyAlignment="1">
      <alignment vertical="center" wrapText="1"/>
    </xf>
    <xf numFmtId="0" fontId="9" fillId="3" borderId="76" xfId="0" applyFont="1" applyFill="1" applyBorder="1" applyAlignment="1">
      <alignment horizontal="center" vertical="center"/>
    </xf>
    <xf numFmtId="37" fontId="61" fillId="0" borderId="76" xfId="1" applyNumberFormat="1" applyFont="1" applyFill="1" applyBorder="1" applyAlignment="1">
      <alignment horizontal="center" vertical="center" wrapText="1" readingOrder="1"/>
    </xf>
    <xf numFmtId="168" fontId="62" fillId="3" borderId="76" xfId="1" applyNumberFormat="1" applyFont="1" applyFill="1" applyBorder="1" applyAlignment="1">
      <alignment horizontal="right" vertical="center"/>
    </xf>
    <xf numFmtId="43" fontId="69" fillId="3" borderId="76" xfId="1" applyFont="1" applyFill="1" applyBorder="1" applyAlignment="1">
      <alignment vertical="center" readingOrder="1"/>
    </xf>
    <xf numFmtId="168" fontId="69" fillId="3" borderId="77" xfId="1" applyNumberFormat="1" applyFont="1" applyFill="1" applyBorder="1" applyAlignment="1">
      <alignment vertical="center"/>
    </xf>
    <xf numFmtId="0" fontId="9" fillId="3" borderId="76" xfId="0" applyFont="1" applyFill="1" applyBorder="1" applyAlignment="1">
      <alignment horizontal="center" vertical="center" wrapText="1"/>
    </xf>
    <xf numFmtId="3" fontId="56" fillId="0" borderId="76" xfId="3" applyNumberFormat="1" applyFont="1" applyBorder="1" applyAlignment="1">
      <alignment horizontal="center" vertical="center" wrapText="1" readingOrder="1"/>
    </xf>
    <xf numFmtId="43" fontId="75" fillId="0" borderId="76" xfId="1" applyFont="1" applyFill="1" applyBorder="1" applyAlignment="1">
      <alignment vertical="center" wrapText="1" readingOrder="1"/>
    </xf>
    <xf numFmtId="3" fontId="56" fillId="3" borderId="76" xfId="3" applyNumberFormat="1" applyFont="1" applyFill="1" applyBorder="1" applyAlignment="1">
      <alignment horizontal="center" vertical="center" wrapText="1" readingOrder="1"/>
    </xf>
    <xf numFmtId="0" fontId="67" fillId="4" borderId="72" xfId="0" applyFont="1" applyFill="1" applyBorder="1" applyAlignment="1">
      <alignment horizontal="center" vertical="center"/>
    </xf>
    <xf numFmtId="168" fontId="76" fillId="5" borderId="73" xfId="0" applyNumberFormat="1" applyFont="1" applyFill="1" applyBorder="1" applyAlignment="1">
      <alignment horizontal="right"/>
    </xf>
    <xf numFmtId="1" fontId="76" fillId="5" borderId="73" xfId="0" applyNumberFormat="1" applyFont="1" applyFill="1" applyBorder="1" applyAlignment="1">
      <alignment horizontal="center"/>
    </xf>
    <xf numFmtId="168" fontId="76" fillId="5" borderId="74" xfId="0" applyNumberFormat="1" applyFont="1" applyFill="1" applyBorder="1" applyAlignment="1">
      <alignment vertical="center"/>
    </xf>
    <xf numFmtId="0" fontId="67" fillId="6" borderId="0" xfId="0" applyFont="1" applyFill="1" applyAlignment="1">
      <alignment horizontal="center" vertical="center"/>
    </xf>
    <xf numFmtId="0" fontId="75" fillId="6" borderId="0" xfId="0" applyFont="1" applyFill="1"/>
    <xf numFmtId="0" fontId="9" fillId="0" borderId="0" xfId="0" applyFont="1" applyAlignment="1">
      <alignment vertical="center"/>
    </xf>
    <xf numFmtId="0" fontId="67" fillId="0" borderId="0" xfId="0" applyFont="1" applyAlignment="1">
      <alignment vertical="center"/>
    </xf>
    <xf numFmtId="0" fontId="67" fillId="0" borderId="0" xfId="0" applyFont="1"/>
    <xf numFmtId="0" fontId="9" fillId="0" borderId="0" xfId="0" applyFont="1"/>
    <xf numFmtId="0" fontId="9" fillId="0" borderId="0" xfId="0" applyFont="1" applyAlignment="1">
      <alignment horizontal="center"/>
    </xf>
    <xf numFmtId="43" fontId="9" fillId="0" borderId="0" xfId="1" applyFont="1" applyFill="1" applyBorder="1"/>
    <xf numFmtId="0" fontId="67" fillId="0" borderId="4" xfId="0" applyFont="1" applyBorder="1" applyAlignment="1">
      <alignment vertical="center"/>
    </xf>
    <xf numFmtId="0" fontId="67" fillId="0" borderId="4" xfId="0" applyFont="1" applyBorder="1"/>
    <xf numFmtId="2" fontId="9" fillId="0" borderId="0" xfId="0" applyNumberFormat="1" applyFont="1"/>
    <xf numFmtId="43" fontId="9" fillId="0" borderId="0" xfId="1" applyFont="1" applyFill="1" applyBorder="1" applyAlignment="1">
      <alignment horizontal="center"/>
    </xf>
    <xf numFmtId="0" fontId="75" fillId="0" borderId="0" xfId="0" applyFont="1" applyAlignment="1">
      <alignment horizontal="center"/>
    </xf>
    <xf numFmtId="43" fontId="75" fillId="0" borderId="0" xfId="0" applyNumberFormat="1" applyFont="1"/>
    <xf numFmtId="0" fontId="64" fillId="6" borderId="85" xfId="0" applyFont="1" applyFill="1" applyBorder="1" applyAlignment="1" applyProtection="1">
      <alignment horizontal="left" vertical="center" wrapText="1"/>
      <protection locked="0"/>
    </xf>
    <xf numFmtId="0" fontId="64" fillId="6" borderId="86" xfId="0" applyFont="1" applyFill="1" applyBorder="1" applyAlignment="1" applyProtection="1">
      <alignment horizontal="left" vertical="center" wrapText="1"/>
      <protection locked="0"/>
    </xf>
    <xf numFmtId="0" fontId="55"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11"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0" xfId="0" applyFont="1" applyAlignment="1">
      <alignment horizontal="center" vertical="center" wrapText="1"/>
    </xf>
    <xf numFmtId="0" fontId="55" fillId="0" borderId="2" xfId="0" applyFont="1" applyBorder="1" applyAlignment="1">
      <alignment horizontal="center" vertical="center" wrapText="1"/>
    </xf>
    <xf numFmtId="0" fontId="55" fillId="0" borderId="15"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16" xfId="0" applyFont="1" applyBorder="1" applyAlignment="1">
      <alignment horizontal="center" vertical="center" wrapText="1"/>
    </xf>
    <xf numFmtId="0" fontId="59" fillId="8" borderId="66" xfId="0" applyFont="1" applyFill="1" applyBorder="1" applyAlignment="1">
      <alignment horizontal="center"/>
    </xf>
    <xf numFmtId="0" fontId="59" fillId="8" borderId="67" xfId="0" applyFont="1" applyFill="1" applyBorder="1" applyAlignment="1">
      <alignment horizontal="center"/>
    </xf>
    <xf numFmtId="0" fontId="59" fillId="8" borderId="68" xfId="0" applyFont="1" applyFill="1" applyBorder="1" applyAlignment="1">
      <alignment horizontal="center"/>
    </xf>
    <xf numFmtId="0" fontId="65" fillId="17" borderId="81" xfId="0" applyFont="1" applyFill="1" applyBorder="1" applyAlignment="1">
      <alignment horizontal="left" vertical="center"/>
    </xf>
    <xf numFmtId="0" fontId="65" fillId="17" borderId="82" xfId="0" applyFont="1" applyFill="1" applyBorder="1" applyAlignment="1">
      <alignment horizontal="left" vertical="center"/>
    </xf>
    <xf numFmtId="0" fontId="65" fillId="17" borderId="83" xfId="0" applyFont="1" applyFill="1" applyBorder="1" applyAlignment="1">
      <alignment horizontal="left" vertical="center"/>
    </xf>
    <xf numFmtId="0" fontId="70" fillId="6" borderId="84" xfId="0" applyFont="1" applyFill="1" applyBorder="1" applyAlignment="1" applyProtection="1">
      <alignment horizontal="left" vertical="center" wrapText="1"/>
      <protection locked="0"/>
    </xf>
    <xf numFmtId="0" fontId="70" fillId="6" borderId="85" xfId="0" applyFont="1" applyFill="1" applyBorder="1" applyAlignment="1" applyProtection="1">
      <alignment horizontal="left" vertical="center" wrapText="1"/>
      <protection locked="0"/>
    </xf>
    <xf numFmtId="0" fontId="70" fillId="6" borderId="86" xfId="0" applyFont="1" applyFill="1" applyBorder="1" applyAlignment="1" applyProtection="1">
      <alignment horizontal="left" vertical="center" wrapText="1"/>
      <protection locked="0"/>
    </xf>
    <xf numFmtId="0" fontId="73" fillId="0" borderId="85" xfId="3" applyFont="1" applyBorder="1" applyAlignment="1">
      <alignment horizontal="left" vertical="center" readingOrder="1"/>
    </xf>
    <xf numFmtId="0" fontId="73" fillId="0" borderId="86" xfId="3" applyFont="1" applyBorder="1" applyAlignment="1">
      <alignment horizontal="left" vertical="center" readingOrder="1"/>
    </xf>
    <xf numFmtId="0" fontId="65" fillId="17" borderId="84" xfId="0" applyFont="1" applyFill="1" applyBorder="1" applyAlignment="1">
      <alignment horizontal="left" vertical="center"/>
    </xf>
    <xf numFmtId="0" fontId="65" fillId="17" borderId="85" xfId="0" applyFont="1" applyFill="1" applyBorder="1" applyAlignment="1">
      <alignment horizontal="left" vertical="center"/>
    </xf>
    <xf numFmtId="0" fontId="65" fillId="17" borderId="86" xfId="0" applyFont="1" applyFill="1" applyBorder="1" applyAlignment="1">
      <alignment horizontal="left" vertical="center"/>
    </xf>
    <xf numFmtId="0" fontId="64" fillId="15" borderId="85" xfId="0" applyFont="1" applyFill="1" applyBorder="1" applyAlignment="1" applyProtection="1">
      <alignment horizontal="left" vertical="center"/>
      <protection locked="0"/>
    </xf>
    <xf numFmtId="0" fontId="64" fillId="15" borderId="86" xfId="0" applyFont="1" applyFill="1" applyBorder="1" applyAlignment="1" applyProtection="1">
      <alignment horizontal="left" vertical="center"/>
      <protection locked="0"/>
    </xf>
    <xf numFmtId="0" fontId="64" fillId="15" borderId="85" xfId="0" applyFont="1" applyFill="1" applyBorder="1" applyAlignment="1" applyProtection="1">
      <alignment horizontal="left" vertical="center" wrapText="1"/>
      <protection locked="0"/>
    </xf>
    <xf numFmtId="0" fontId="64" fillId="15" borderId="86" xfId="0" applyFont="1" applyFill="1" applyBorder="1" applyAlignment="1" applyProtection="1">
      <alignment horizontal="left" vertical="center" wrapText="1"/>
      <protection locked="0"/>
    </xf>
    <xf numFmtId="0" fontId="72" fillId="0" borderId="85" xfId="3" applyFont="1" applyBorder="1" applyAlignment="1">
      <alignment horizontal="left" vertical="center" readingOrder="1"/>
    </xf>
    <xf numFmtId="0" fontId="72" fillId="0" borderId="86" xfId="3" applyFont="1" applyBorder="1" applyAlignment="1">
      <alignment horizontal="left" vertical="center" readingOrder="1"/>
    </xf>
    <xf numFmtId="0" fontId="73" fillId="0" borderId="85" xfId="3" applyFont="1" applyBorder="1" applyAlignment="1">
      <alignment horizontal="left" vertical="center" wrapText="1" readingOrder="1"/>
    </xf>
    <xf numFmtId="0" fontId="73" fillId="0" borderId="86" xfId="3" applyFont="1" applyBorder="1" applyAlignment="1">
      <alignment horizontal="left" vertical="center" wrapText="1" readingOrder="1"/>
    </xf>
    <xf numFmtId="0" fontId="71" fillId="16" borderId="85" xfId="0" applyFont="1" applyFill="1" applyBorder="1" applyAlignment="1">
      <alignment horizontal="center" vertical="center" wrapText="1" readingOrder="1"/>
    </xf>
    <xf numFmtId="0" fontId="73" fillId="15" borderId="85" xfId="0" applyFont="1" applyFill="1" applyBorder="1" applyAlignment="1">
      <alignment vertical="top" wrapText="1"/>
    </xf>
    <xf numFmtId="0" fontId="73" fillId="15" borderId="86" xfId="0" applyFont="1" applyFill="1" applyBorder="1" applyAlignment="1">
      <alignment vertical="top" wrapText="1"/>
    </xf>
    <xf numFmtId="0" fontId="66" fillId="7" borderId="84" xfId="0" applyFont="1" applyFill="1" applyBorder="1" applyAlignment="1">
      <alignment horizontal="left" vertical="center"/>
    </xf>
    <xf numFmtId="0" fontId="66" fillId="7" borderId="85" xfId="0" applyFont="1" applyFill="1" applyBorder="1" applyAlignment="1">
      <alignment horizontal="left" vertical="center"/>
    </xf>
    <xf numFmtId="0" fontId="66" fillId="7" borderId="86" xfId="0" applyFont="1" applyFill="1" applyBorder="1" applyAlignment="1">
      <alignment horizontal="left" vertical="center"/>
    </xf>
    <xf numFmtId="0" fontId="67" fillId="15" borderId="84" xfId="0" applyFont="1" applyFill="1" applyBorder="1" applyAlignment="1">
      <alignment horizontal="center" vertical="center" wrapText="1" readingOrder="1"/>
    </xf>
    <xf numFmtId="0" fontId="67" fillId="15" borderId="85" xfId="0" applyFont="1" applyFill="1" applyBorder="1" applyAlignment="1">
      <alignment horizontal="center" vertical="center" wrapText="1" readingOrder="1"/>
    </xf>
    <xf numFmtId="0" fontId="67" fillId="15" borderId="86" xfId="0" applyFont="1" applyFill="1" applyBorder="1" applyAlignment="1">
      <alignment horizontal="center" vertical="center" wrapText="1" readingOrder="1"/>
    </xf>
    <xf numFmtId="39" fontId="67" fillId="0" borderId="84" xfId="1" applyNumberFormat="1" applyFont="1" applyFill="1" applyBorder="1" applyAlignment="1" applyProtection="1">
      <alignment horizontal="center" vertical="center" wrapText="1" readingOrder="1"/>
      <protection locked="0"/>
    </xf>
    <xf numFmtId="39" fontId="67" fillId="0" borderId="85" xfId="1" applyNumberFormat="1" applyFont="1" applyFill="1" applyBorder="1" applyAlignment="1" applyProtection="1">
      <alignment horizontal="center" vertical="center" wrapText="1" readingOrder="1"/>
      <protection locked="0"/>
    </xf>
    <xf numFmtId="10" fontId="67" fillId="9" borderId="85" xfId="2" applyNumberFormat="1" applyFont="1" applyFill="1" applyBorder="1" applyAlignment="1" applyProtection="1">
      <alignment horizontal="center" vertical="center" wrapText="1" readingOrder="1"/>
    </xf>
    <xf numFmtId="10" fontId="67" fillId="9" borderId="86" xfId="2" applyNumberFormat="1" applyFont="1" applyFill="1" applyBorder="1" applyAlignment="1" applyProtection="1">
      <alignment horizontal="center" vertical="center" wrapText="1" readingOrder="1"/>
    </xf>
    <xf numFmtId="0" fontId="67" fillId="18" borderId="85" xfId="3" applyFont="1" applyFill="1" applyBorder="1" applyAlignment="1">
      <alignment horizontal="left" vertical="center" wrapText="1" readingOrder="1"/>
    </xf>
    <xf numFmtId="0" fontId="67" fillId="18" borderId="86" xfId="3" applyFont="1" applyFill="1" applyBorder="1" applyAlignment="1">
      <alignment horizontal="left" vertical="center" wrapText="1" readingOrder="1"/>
    </xf>
    <xf numFmtId="0" fontId="73" fillId="3" borderId="85" xfId="3" applyFont="1" applyFill="1" applyBorder="1" applyAlignment="1">
      <alignment horizontal="left" vertical="center" wrapText="1" readingOrder="1"/>
    </xf>
    <xf numFmtId="0" fontId="73" fillId="3" borderId="86" xfId="3" applyFont="1" applyFill="1" applyBorder="1" applyAlignment="1">
      <alignment horizontal="left" vertical="center" wrapText="1" readingOrder="1"/>
    </xf>
    <xf numFmtId="0" fontId="63" fillId="18" borderId="85" xfId="0" applyFont="1" applyFill="1" applyBorder="1" applyAlignment="1" applyProtection="1">
      <alignment horizontal="left" vertical="center"/>
      <protection locked="0"/>
    </xf>
    <xf numFmtId="0" fontId="63" fillId="18" borderId="86" xfId="0" applyFont="1" applyFill="1" applyBorder="1" applyAlignment="1" applyProtection="1">
      <alignment horizontal="left" vertical="center"/>
      <protection locked="0"/>
    </xf>
    <xf numFmtId="49" fontId="73" fillId="0" borderId="85" xfId="3" applyNumberFormat="1" applyFont="1" applyBorder="1" applyAlignment="1">
      <alignment horizontal="left" vertical="center" wrapText="1" readingOrder="1"/>
    </xf>
    <xf numFmtId="49" fontId="73" fillId="0" borderId="86" xfId="3" applyNumberFormat="1" applyFont="1" applyBorder="1" applyAlignment="1">
      <alignment horizontal="left" vertical="center" wrapText="1" readingOrder="1"/>
    </xf>
    <xf numFmtId="0" fontId="73" fillId="0" borderId="85" xfId="0" applyFont="1" applyBorder="1" applyAlignment="1" applyProtection="1">
      <alignment horizontal="left" vertical="center" wrapText="1"/>
      <protection locked="0"/>
    </xf>
    <xf numFmtId="0" fontId="73" fillId="0" borderId="85" xfId="0" applyFont="1" applyBorder="1" applyAlignment="1" applyProtection="1">
      <alignment horizontal="left" vertical="center"/>
      <protection locked="0"/>
    </xf>
    <xf numFmtId="0" fontId="73" fillId="0" borderId="86" xfId="0" applyFont="1" applyBorder="1" applyAlignment="1" applyProtection="1">
      <alignment horizontal="left" vertical="center"/>
      <protection locked="0"/>
    </xf>
    <xf numFmtId="0" fontId="66" fillId="7" borderId="84" xfId="0" applyFont="1" applyFill="1" applyBorder="1" applyAlignment="1">
      <alignment horizontal="left" vertical="center" wrapText="1"/>
    </xf>
    <xf numFmtId="0" fontId="66" fillId="7" borderId="85" xfId="0" applyFont="1" applyFill="1" applyBorder="1" applyAlignment="1">
      <alignment horizontal="left" vertical="center" wrapText="1"/>
    </xf>
    <xf numFmtId="0" fontId="66" fillId="7" borderId="86" xfId="0" applyFont="1" applyFill="1" applyBorder="1" applyAlignment="1">
      <alignment horizontal="left" vertical="center" wrapText="1"/>
    </xf>
    <xf numFmtId="0" fontId="73" fillId="0" borderId="87" xfId="3" applyFont="1" applyBorder="1" applyAlignment="1">
      <alignment vertical="center" wrapText="1" readingOrder="1"/>
    </xf>
    <xf numFmtId="0" fontId="73" fillId="0" borderId="88" xfId="3" applyFont="1" applyBorder="1" applyAlignment="1">
      <alignment vertical="center" wrapText="1" readingOrder="1"/>
    </xf>
    <xf numFmtId="0" fontId="73" fillId="0" borderId="89" xfId="3" applyFont="1" applyBorder="1" applyAlignment="1">
      <alignment vertical="center" wrapText="1" readingOrder="1"/>
    </xf>
    <xf numFmtId="0" fontId="68" fillId="6" borderId="0" xfId="0" applyFont="1" applyFill="1" applyAlignment="1">
      <alignment horizontal="left" vertical="center" wrapText="1"/>
    </xf>
    <xf numFmtId="0" fontId="9" fillId="0" borderId="0" xfId="0" applyFont="1" applyAlignment="1">
      <alignment horizontal="left" vertical="center" wrapText="1"/>
    </xf>
    <xf numFmtId="0" fontId="67" fillId="5" borderId="36" xfId="0" applyFont="1" applyFill="1" applyBorder="1" applyAlignment="1">
      <alignment horizontal="center" vertical="center" wrapText="1"/>
    </xf>
    <xf numFmtId="0" fontId="67" fillId="5" borderId="38" xfId="0" applyFont="1" applyFill="1" applyBorder="1" applyAlignment="1">
      <alignment horizontal="center" vertical="center" wrapText="1"/>
    </xf>
    <xf numFmtId="0" fontId="67" fillId="5" borderId="36" xfId="0" applyFont="1" applyFill="1" applyBorder="1" applyAlignment="1">
      <alignment horizontal="center" vertical="center"/>
    </xf>
    <xf numFmtId="0" fontId="60" fillId="5" borderId="70" xfId="0" applyFont="1" applyFill="1" applyBorder="1" applyAlignment="1">
      <alignment horizontal="center" vertical="center" wrapText="1"/>
    </xf>
    <xf numFmtId="0" fontId="63" fillId="5" borderId="73" xfId="0" applyFont="1" applyFill="1" applyBorder="1" applyAlignment="1">
      <alignment vertical="center" wrapText="1"/>
    </xf>
    <xf numFmtId="0" fontId="67" fillId="4" borderId="78" xfId="0" applyFont="1" applyFill="1" applyBorder="1" applyAlignment="1">
      <alignment horizontal="center" vertical="center"/>
    </xf>
    <xf numFmtId="0" fontId="67" fillId="4" borderId="21" xfId="0" applyFont="1" applyFill="1" applyBorder="1" applyAlignment="1">
      <alignment horizontal="center" vertical="center"/>
    </xf>
    <xf numFmtId="0" fontId="67" fillId="4" borderId="31" xfId="0" applyFont="1" applyFill="1" applyBorder="1" applyAlignment="1">
      <alignment horizontal="center" vertical="center"/>
    </xf>
    <xf numFmtId="0" fontId="76" fillId="5" borderId="79" xfId="0" applyFont="1" applyFill="1" applyBorder="1" applyAlignment="1">
      <alignment horizontal="center" vertical="center" wrapText="1"/>
    </xf>
    <xf numFmtId="0" fontId="60" fillId="5" borderId="79" xfId="0" applyFont="1" applyFill="1" applyBorder="1" applyAlignment="1">
      <alignment horizontal="center" vertical="center" wrapText="1"/>
    </xf>
    <xf numFmtId="0" fontId="60" fillId="5" borderId="80" xfId="0" applyFont="1" applyFill="1" applyBorder="1" applyAlignment="1">
      <alignment horizontal="center" vertical="center" wrapText="1"/>
    </xf>
    <xf numFmtId="0" fontId="60" fillId="5" borderId="36" xfId="0" applyFont="1" applyFill="1" applyBorder="1" applyAlignment="1">
      <alignment horizontal="center" vertical="center" wrapText="1"/>
    </xf>
    <xf numFmtId="0" fontId="60" fillId="5" borderId="38" xfId="0" applyFont="1" applyFill="1" applyBorder="1" applyAlignment="1">
      <alignment horizontal="center" vertical="center" wrapText="1"/>
    </xf>
    <xf numFmtId="0" fontId="77" fillId="5" borderId="36" xfId="0" applyFont="1" applyFill="1" applyBorder="1" applyAlignment="1">
      <alignment horizontal="center" vertical="center" wrapText="1"/>
    </xf>
    <xf numFmtId="0" fontId="78" fillId="5" borderId="36" xfId="0" applyFont="1" applyFill="1" applyBorder="1" applyAlignment="1">
      <alignment horizontal="center" vertical="center" wrapText="1"/>
    </xf>
    <xf numFmtId="0" fontId="78" fillId="5" borderId="38" xfId="0" applyFont="1" applyFill="1" applyBorder="1" applyAlignment="1">
      <alignment horizontal="center" vertical="center" wrapText="1"/>
    </xf>
    <xf numFmtId="0" fontId="9" fillId="3" borderId="0" xfId="0" applyFont="1" applyFill="1" applyAlignment="1">
      <alignment horizontal="center"/>
    </xf>
    <xf numFmtId="0" fontId="63" fillId="3" borderId="0" xfId="0" applyFont="1" applyFill="1" applyAlignment="1">
      <alignment horizontal="center" vertical="center" wrapText="1"/>
    </xf>
    <xf numFmtId="0" fontId="69" fillId="3" borderId="0" xfId="0" applyFont="1" applyFill="1" applyAlignment="1">
      <alignment horizontal="center" vertical="center" wrapText="1"/>
    </xf>
    <xf numFmtId="0" fontId="56" fillId="3" borderId="0" xfId="0" applyFont="1" applyFill="1" applyAlignment="1">
      <alignment horizontal="left" vertical="center" wrapText="1"/>
    </xf>
    <xf numFmtId="0" fontId="31" fillId="13" borderId="46" xfId="0" applyFont="1" applyFill="1" applyBorder="1" applyAlignment="1">
      <alignment horizontal="center" vertical="center" wrapText="1"/>
    </xf>
    <xf numFmtId="0" fontId="31" fillId="13" borderId="51" xfId="0" applyFont="1" applyFill="1" applyBorder="1" applyAlignment="1">
      <alignment horizontal="center" vertical="center" wrapText="1"/>
    </xf>
    <xf numFmtId="0" fontId="31" fillId="13" borderId="47" xfId="0" applyFont="1" applyFill="1" applyBorder="1" applyAlignment="1">
      <alignment horizontal="center" vertical="center" wrapText="1"/>
    </xf>
    <xf numFmtId="0" fontId="31" fillId="13" borderId="52" xfId="0" applyFont="1" applyFill="1" applyBorder="1" applyAlignment="1">
      <alignment horizontal="center" vertical="center" wrapText="1"/>
    </xf>
    <xf numFmtId="0" fontId="31" fillId="13" borderId="47" xfId="0" applyFont="1" applyFill="1" applyBorder="1" applyAlignment="1">
      <alignment horizontal="center" vertical="center"/>
    </xf>
    <xf numFmtId="0" fontId="31" fillId="13" borderId="52" xfId="0" applyFont="1" applyFill="1" applyBorder="1" applyAlignment="1">
      <alignment horizontal="center" vertical="center"/>
    </xf>
    <xf numFmtId="0" fontId="31" fillId="13" borderId="48" xfId="0" applyFont="1" applyFill="1" applyBorder="1" applyAlignment="1">
      <alignment horizontal="center" vertical="center" wrapText="1"/>
    </xf>
    <xf numFmtId="0" fontId="31" fillId="13" borderId="53" xfId="0" applyFont="1" applyFill="1" applyBorder="1" applyAlignment="1">
      <alignment horizontal="center" vertical="center" wrapText="1"/>
    </xf>
    <xf numFmtId="0" fontId="26" fillId="12" borderId="0" xfId="4" applyFont="1" applyFill="1" applyAlignment="1">
      <alignment horizontal="left" vertical="center" wrapText="1" readingOrder="1"/>
    </xf>
    <xf numFmtId="0" fontId="30" fillId="3" borderId="0" xfId="4" applyFont="1" applyFill="1" applyAlignment="1">
      <alignment horizontal="left" vertical="center" wrapText="1" readingOrder="1"/>
    </xf>
    <xf numFmtId="0" fontId="31" fillId="13" borderId="41" xfId="0" applyFont="1" applyFill="1" applyBorder="1" applyAlignment="1">
      <alignment horizontal="center" vertical="center" wrapText="1"/>
    </xf>
    <xf numFmtId="0" fontId="31" fillId="13" borderId="42" xfId="0" applyFont="1" applyFill="1" applyBorder="1" applyAlignment="1">
      <alignment horizontal="center" vertical="center" wrapText="1"/>
    </xf>
    <xf numFmtId="0" fontId="31" fillId="13" borderId="43" xfId="0" applyFont="1" applyFill="1" applyBorder="1" applyAlignment="1">
      <alignment horizontal="center" vertical="center" wrapText="1"/>
    </xf>
    <xf numFmtId="0" fontId="31" fillId="13" borderId="44" xfId="0" applyFont="1" applyFill="1" applyBorder="1" applyAlignment="1">
      <alignment horizontal="center" vertical="center" wrapText="1"/>
    </xf>
    <xf numFmtId="0" fontId="31" fillId="13" borderId="45" xfId="0" applyFont="1" applyFill="1" applyBorder="1" applyAlignment="1">
      <alignment horizontal="center" vertical="center" wrapText="1"/>
    </xf>
    <xf numFmtId="0" fontId="0" fillId="6" borderId="85" xfId="0" applyFill="1" applyBorder="1" applyAlignment="1" applyProtection="1">
      <alignment horizontal="left" vertical="center" wrapText="1"/>
      <protection locked="0"/>
    </xf>
    <xf numFmtId="0" fontId="0" fillId="6" borderId="86" xfId="0" applyFill="1" applyBorder="1" applyAlignment="1" applyProtection="1">
      <alignment horizontal="left" vertical="center" wrapText="1"/>
      <protection locked="0"/>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 xfId="0" applyFont="1" applyBorder="1" applyAlignment="1">
      <alignment horizontal="center" vertical="center" wrapText="1"/>
    </xf>
    <xf numFmtId="0" fontId="54" fillId="0" borderId="0" xfId="0" applyFont="1" applyAlignment="1">
      <alignment horizontal="center" vertical="center" wrapText="1"/>
    </xf>
    <xf numFmtId="0" fontId="54" fillId="0" borderId="2"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16" xfId="0" applyFont="1" applyBorder="1" applyAlignment="1">
      <alignment horizontal="center" vertical="center" wrapText="1"/>
    </xf>
    <xf numFmtId="0" fontId="0" fillId="8" borderId="66" xfId="0" applyFill="1" applyBorder="1" applyAlignment="1">
      <alignment horizontal="center"/>
    </xf>
    <xf numFmtId="0" fontId="0" fillId="8" borderId="67" xfId="0" applyFill="1" applyBorder="1" applyAlignment="1">
      <alignment horizontal="center"/>
    </xf>
    <xf numFmtId="0" fontId="0" fillId="8" borderId="68" xfId="0" applyFill="1" applyBorder="1" applyAlignment="1">
      <alignment horizontal="center"/>
    </xf>
    <xf numFmtId="0" fontId="13" fillId="17" borderId="81" xfId="0" applyFont="1" applyFill="1" applyBorder="1" applyAlignment="1">
      <alignment horizontal="left" vertical="center"/>
    </xf>
    <xf numFmtId="0" fontId="13" fillId="17" borderId="82" xfId="0" applyFont="1" applyFill="1" applyBorder="1" applyAlignment="1">
      <alignment horizontal="left" vertical="center"/>
    </xf>
    <xf numFmtId="0" fontId="13" fillId="17" borderId="83" xfId="0" applyFont="1" applyFill="1" applyBorder="1" applyAlignment="1">
      <alignment horizontal="left" vertical="center"/>
    </xf>
    <xf numFmtId="0" fontId="10" fillId="6" borderId="84" xfId="0" applyFont="1" applyFill="1" applyBorder="1" applyAlignment="1" applyProtection="1">
      <alignment horizontal="left" vertical="center" wrapText="1"/>
      <protection locked="0"/>
    </xf>
    <xf numFmtId="0" fontId="10" fillId="6" borderId="85" xfId="0" applyFont="1" applyFill="1" applyBorder="1" applyAlignment="1" applyProtection="1">
      <alignment horizontal="left" vertical="center" wrapText="1"/>
      <protection locked="0"/>
    </xf>
    <xf numFmtId="0" fontId="10" fillId="6" borderId="86" xfId="0" applyFont="1" applyFill="1" applyBorder="1" applyAlignment="1" applyProtection="1">
      <alignment horizontal="left" vertical="center" wrapText="1"/>
      <protection locked="0"/>
    </xf>
    <xf numFmtId="0" fontId="25" fillId="0" borderId="85" xfId="3" applyFont="1" applyBorder="1" applyAlignment="1">
      <alignment horizontal="left" vertical="center" readingOrder="1"/>
    </xf>
    <xf numFmtId="0" fontId="25" fillId="0" borderId="86" xfId="3" applyFont="1" applyBorder="1" applyAlignment="1">
      <alignment horizontal="left" vertical="center" readingOrder="1"/>
    </xf>
    <xf numFmtId="0" fontId="13" fillId="17" borderId="84" xfId="0" applyFont="1" applyFill="1" applyBorder="1" applyAlignment="1">
      <alignment horizontal="left" vertical="center"/>
    </xf>
    <xf numFmtId="0" fontId="13" fillId="17" borderId="85" xfId="0" applyFont="1" applyFill="1" applyBorder="1" applyAlignment="1">
      <alignment horizontal="left" vertical="center"/>
    </xf>
    <xf numFmtId="0" fontId="13" fillId="17" borderId="86" xfId="0" applyFont="1" applyFill="1" applyBorder="1" applyAlignment="1">
      <alignment horizontal="left" vertical="center"/>
    </xf>
    <xf numFmtId="0" fontId="0" fillId="15" borderId="85" xfId="0" applyFill="1" applyBorder="1" applyAlignment="1" applyProtection="1">
      <alignment horizontal="left" vertical="center"/>
      <protection locked="0"/>
    </xf>
    <xf numFmtId="0" fontId="0" fillId="15" borderId="86" xfId="0" applyFill="1" applyBorder="1" applyAlignment="1" applyProtection="1">
      <alignment horizontal="left" vertical="center"/>
      <protection locked="0"/>
    </xf>
    <xf numFmtId="0" fontId="0" fillId="15" borderId="85" xfId="0" applyFill="1" applyBorder="1" applyAlignment="1" applyProtection="1">
      <alignment horizontal="left" vertical="center" wrapText="1"/>
      <protection locked="0"/>
    </xf>
    <xf numFmtId="0" fontId="0" fillId="15" borderId="86" xfId="0" applyFill="1" applyBorder="1" applyAlignment="1" applyProtection="1">
      <alignment horizontal="left" vertical="center" wrapText="1"/>
      <protection locked="0"/>
    </xf>
    <xf numFmtId="0" fontId="49" fillId="0" borderId="85" xfId="3" applyFont="1" applyBorder="1" applyAlignment="1">
      <alignment horizontal="left" vertical="center" readingOrder="1"/>
    </xf>
    <xf numFmtId="0" fontId="49" fillId="0" borderId="86" xfId="3" applyFont="1" applyBorder="1" applyAlignment="1">
      <alignment horizontal="left" vertical="center" readingOrder="1"/>
    </xf>
    <xf numFmtId="0" fontId="25" fillId="0" borderId="85" xfId="3" applyFont="1" applyBorder="1" applyAlignment="1">
      <alignment horizontal="left" vertical="center" wrapText="1" readingOrder="1"/>
    </xf>
    <xf numFmtId="0" fontId="25" fillId="0" borderId="86" xfId="3" applyFont="1" applyBorder="1" applyAlignment="1">
      <alignment horizontal="left" vertical="center" wrapText="1" readingOrder="1"/>
    </xf>
    <xf numFmtId="0" fontId="14" fillId="7" borderId="84" xfId="0" applyFont="1" applyFill="1" applyBorder="1" applyAlignment="1">
      <alignment horizontal="left" vertical="center"/>
    </xf>
    <xf numFmtId="0" fontId="14" fillId="7" borderId="85" xfId="0" applyFont="1" applyFill="1" applyBorder="1" applyAlignment="1">
      <alignment horizontal="left" vertical="center"/>
    </xf>
    <xf numFmtId="0" fontId="14" fillId="7" borderId="86" xfId="0" applyFont="1" applyFill="1" applyBorder="1" applyAlignment="1">
      <alignment horizontal="left" vertical="center"/>
    </xf>
    <xf numFmtId="0" fontId="49" fillId="15" borderId="84" xfId="0" applyFont="1" applyFill="1" applyBorder="1" applyAlignment="1">
      <alignment horizontal="center" vertical="center" wrapText="1" readingOrder="1"/>
    </xf>
    <xf numFmtId="0" fontId="49" fillId="15" borderId="85" xfId="0" applyFont="1" applyFill="1" applyBorder="1" applyAlignment="1">
      <alignment horizontal="center" vertical="center" wrapText="1" readingOrder="1"/>
    </xf>
    <xf numFmtId="0" fontId="49" fillId="15" borderId="86" xfId="0" applyFont="1" applyFill="1" applyBorder="1" applyAlignment="1">
      <alignment horizontal="center" vertical="center" wrapText="1" readingOrder="1"/>
    </xf>
    <xf numFmtId="0" fontId="25" fillId="3" borderId="85" xfId="3" applyFont="1" applyFill="1" applyBorder="1" applyAlignment="1">
      <alignment horizontal="left" vertical="center" wrapText="1" readingOrder="1"/>
    </xf>
    <xf numFmtId="0" fontId="24" fillId="3" borderId="85" xfId="3" applyFont="1" applyFill="1" applyBorder="1" applyAlignment="1">
      <alignment horizontal="left" vertical="center" wrapText="1" readingOrder="1"/>
    </xf>
    <xf numFmtId="0" fontId="24" fillId="3" borderId="86" xfId="3" applyFont="1" applyFill="1" applyBorder="1" applyAlignment="1">
      <alignment horizontal="left" vertical="center" wrapText="1" readingOrder="1"/>
    </xf>
    <xf numFmtId="39" fontId="49" fillId="0" borderId="84" xfId="1" applyNumberFormat="1" applyFont="1" applyFill="1" applyBorder="1" applyAlignment="1" applyProtection="1">
      <alignment horizontal="center" vertical="center" wrapText="1" readingOrder="1"/>
      <protection locked="0"/>
    </xf>
    <xf numFmtId="39" fontId="49" fillId="0" borderId="85" xfId="1" applyNumberFormat="1" applyFont="1" applyFill="1" applyBorder="1" applyAlignment="1" applyProtection="1">
      <alignment horizontal="center" vertical="center" wrapText="1" readingOrder="1"/>
      <protection locked="0"/>
    </xf>
    <xf numFmtId="10" fontId="49" fillId="9" borderId="85" xfId="2" applyNumberFormat="1" applyFont="1" applyFill="1" applyBorder="1" applyAlignment="1" applyProtection="1">
      <alignment horizontal="center" vertical="center" wrapText="1" readingOrder="1"/>
    </xf>
    <xf numFmtId="10" fontId="49" fillId="9" borderId="86" xfId="2" applyNumberFormat="1" applyFont="1" applyFill="1" applyBorder="1" applyAlignment="1" applyProtection="1">
      <alignment horizontal="center" vertical="center" wrapText="1" readingOrder="1"/>
    </xf>
    <xf numFmtId="0" fontId="15" fillId="16" borderId="85" xfId="0" applyFont="1" applyFill="1" applyBorder="1" applyAlignment="1">
      <alignment horizontal="center" vertical="center" wrapText="1" readingOrder="1"/>
    </xf>
    <xf numFmtId="0" fontId="25" fillId="15" borderId="85" xfId="0" applyFont="1" applyFill="1" applyBorder="1" applyAlignment="1">
      <alignment vertical="top" wrapText="1"/>
    </xf>
    <xf numFmtId="0" fontId="25" fillId="15" borderId="86" xfId="0" applyFont="1" applyFill="1" applyBorder="1" applyAlignment="1">
      <alignment vertical="top" wrapText="1"/>
    </xf>
    <xf numFmtId="0" fontId="49" fillId="15" borderId="85" xfId="3" applyFont="1" applyFill="1" applyBorder="1" applyAlignment="1">
      <alignment horizontal="left" vertical="center" wrapText="1" readingOrder="1"/>
    </xf>
    <xf numFmtId="0" fontId="49" fillId="15" borderId="86" xfId="3" applyFont="1" applyFill="1" applyBorder="1" applyAlignment="1">
      <alignment horizontal="left" vertical="center" wrapText="1" readingOrder="1"/>
    </xf>
    <xf numFmtId="0" fontId="15" fillId="15" borderId="85" xfId="0" applyFont="1" applyFill="1" applyBorder="1" applyAlignment="1" applyProtection="1">
      <alignment horizontal="left" vertical="center"/>
      <protection locked="0"/>
    </xf>
    <xf numFmtId="0" fontId="15" fillId="15" borderId="86" xfId="0" applyFont="1" applyFill="1" applyBorder="1" applyAlignment="1" applyProtection="1">
      <alignment horizontal="left" vertical="center"/>
      <protection locked="0"/>
    </xf>
    <xf numFmtId="49" fontId="25" fillId="0" borderId="85" xfId="3" applyNumberFormat="1" applyFont="1" applyBorder="1" applyAlignment="1">
      <alignment horizontal="left" vertical="center" wrapText="1" readingOrder="1"/>
    </xf>
    <xf numFmtId="49" fontId="25" fillId="0" borderId="86" xfId="3" applyNumberFormat="1" applyFont="1" applyBorder="1" applyAlignment="1">
      <alignment horizontal="left" vertical="center" wrapText="1" readingOrder="1"/>
    </xf>
    <xf numFmtId="49" fontId="24" fillId="0" borderId="85" xfId="3" applyNumberFormat="1" applyFont="1" applyBorder="1" applyAlignment="1">
      <alignment horizontal="left" vertical="center" wrapText="1" readingOrder="1"/>
    </xf>
    <xf numFmtId="49" fontId="24" fillId="0" borderId="86" xfId="3" applyNumberFormat="1" applyFont="1" applyBorder="1" applyAlignment="1">
      <alignment horizontal="left" vertical="center" wrapText="1" readingOrder="1"/>
    </xf>
    <xf numFmtId="0" fontId="24" fillId="0" borderId="85" xfId="3" applyFont="1" applyBorder="1" applyAlignment="1">
      <alignment horizontal="left" vertical="center" wrapText="1" readingOrder="1"/>
    </xf>
    <xf numFmtId="0" fontId="24" fillId="0" borderId="86" xfId="3" applyFont="1" applyBorder="1" applyAlignment="1">
      <alignment horizontal="left" vertical="center" wrapText="1" readingOrder="1"/>
    </xf>
    <xf numFmtId="0" fontId="51" fillId="14" borderId="85" xfId="0" applyFont="1" applyFill="1" applyBorder="1" applyAlignment="1" applyProtection="1">
      <alignment horizontal="left" vertical="center"/>
      <protection locked="0"/>
    </xf>
    <xf numFmtId="0" fontId="51" fillId="14" borderId="86" xfId="0" applyFont="1" applyFill="1" applyBorder="1" applyAlignment="1" applyProtection="1">
      <alignment horizontal="left" vertical="center"/>
      <protection locked="0"/>
    </xf>
    <xf numFmtId="0" fontId="25" fillId="0" borderId="87" xfId="3" applyFont="1" applyBorder="1" applyAlignment="1">
      <alignment vertical="center" wrapText="1" readingOrder="1"/>
    </xf>
    <xf numFmtId="0" fontId="25" fillId="0" borderId="88" xfId="3" applyFont="1" applyBorder="1" applyAlignment="1">
      <alignment vertical="center" wrapText="1" readingOrder="1"/>
    </xf>
    <xf numFmtId="0" fontId="25" fillId="0" borderId="89" xfId="3" applyFont="1" applyBorder="1" applyAlignment="1">
      <alignment vertical="center" wrapText="1" readingOrder="1"/>
    </xf>
    <xf numFmtId="0" fontId="25" fillId="0" borderId="85" xfId="0" applyFont="1" applyBorder="1" applyAlignment="1" applyProtection="1">
      <alignment horizontal="left" vertical="center" wrapText="1"/>
      <protection locked="0"/>
    </xf>
    <xf numFmtId="0" fontId="25" fillId="0" borderId="85" xfId="0" applyFont="1" applyBorder="1" applyAlignment="1" applyProtection="1">
      <alignment horizontal="left" vertical="center"/>
      <protection locked="0"/>
    </xf>
    <xf numFmtId="0" fontId="25" fillId="0" borderId="86" xfId="0" applyFont="1" applyBorder="1" applyAlignment="1" applyProtection="1">
      <alignment horizontal="left" vertical="center"/>
      <protection locked="0"/>
    </xf>
    <xf numFmtId="0" fontId="14" fillId="7" borderId="84" xfId="0" applyFont="1" applyFill="1" applyBorder="1" applyAlignment="1">
      <alignment horizontal="left" vertical="center" wrapText="1"/>
    </xf>
    <xf numFmtId="0" fontId="14" fillId="7" borderId="85" xfId="0" applyFont="1" applyFill="1" applyBorder="1" applyAlignment="1">
      <alignment horizontal="left" vertical="center" wrapText="1"/>
    </xf>
    <xf numFmtId="0" fontId="14" fillId="7" borderId="86" xfId="0" applyFont="1" applyFill="1" applyBorder="1" applyAlignment="1">
      <alignment horizontal="left" vertical="center" wrapText="1"/>
    </xf>
    <xf numFmtId="0" fontId="41" fillId="3" borderId="0" xfId="0" applyFont="1" applyFill="1" applyAlignment="1">
      <alignment horizontal="center"/>
    </xf>
    <xf numFmtId="0" fontId="38" fillId="3" borderId="0" xfId="0" applyFont="1" applyFill="1" applyAlignment="1">
      <alignment horizontal="center" vertical="center" wrapText="1"/>
    </xf>
    <xf numFmtId="0" fontId="42" fillId="3" borderId="0" xfId="0" applyFont="1" applyFill="1" applyAlignment="1">
      <alignment horizontal="center" vertical="center" wrapText="1"/>
    </xf>
    <xf numFmtId="0" fontId="7" fillId="3" borderId="0" xfId="0" applyFont="1" applyFill="1" applyAlignment="1">
      <alignment horizontal="left" vertical="center" wrapText="1"/>
    </xf>
    <xf numFmtId="0" fontId="46" fillId="4" borderId="78" xfId="0" applyFont="1" applyFill="1" applyBorder="1" applyAlignment="1">
      <alignment horizontal="center" vertical="center"/>
    </xf>
    <xf numFmtId="0" fontId="46" fillId="4" borderId="21" xfId="0" applyFont="1" applyFill="1" applyBorder="1" applyAlignment="1">
      <alignment horizontal="center" vertical="center"/>
    </xf>
    <xf numFmtId="0" fontId="46" fillId="4" borderId="31" xfId="0" applyFont="1" applyFill="1" applyBorder="1" applyAlignment="1">
      <alignment horizontal="center" vertical="center"/>
    </xf>
    <xf numFmtId="0" fontId="44" fillId="5" borderId="79" xfId="0" applyFont="1" applyFill="1" applyBorder="1" applyAlignment="1">
      <alignment horizontal="center" vertical="center" wrapText="1"/>
    </xf>
    <xf numFmtId="0" fontId="39" fillId="5" borderId="79" xfId="0" applyFont="1" applyFill="1" applyBorder="1" applyAlignment="1">
      <alignment horizontal="center" vertical="center" wrapText="1"/>
    </xf>
    <xf numFmtId="0" fontId="39" fillId="5" borderId="80" xfId="0" applyFont="1" applyFill="1" applyBorder="1" applyAlignment="1">
      <alignment horizontal="center" vertical="center" wrapText="1"/>
    </xf>
    <xf numFmtId="0" fontId="39" fillId="5" borderId="36" xfId="0" applyFont="1" applyFill="1" applyBorder="1" applyAlignment="1">
      <alignment horizontal="center" vertical="center" wrapText="1"/>
    </xf>
    <xf numFmtId="0" fontId="39" fillId="5" borderId="38" xfId="0" applyFont="1" applyFill="1" applyBorder="1" applyAlignment="1">
      <alignment horizontal="center" vertical="center" wrapText="1"/>
    </xf>
    <xf numFmtId="0" fontId="47" fillId="5" borderId="36" xfId="0" applyFont="1" applyFill="1" applyBorder="1" applyAlignment="1">
      <alignment horizontal="center" vertical="center" wrapText="1"/>
    </xf>
    <xf numFmtId="0" fontId="48" fillId="5" borderId="36" xfId="0" applyFont="1" applyFill="1" applyBorder="1" applyAlignment="1">
      <alignment horizontal="center" vertical="center" wrapText="1"/>
    </xf>
    <xf numFmtId="0" fontId="48" fillId="5" borderId="38" xfId="0" applyFont="1" applyFill="1" applyBorder="1" applyAlignment="1">
      <alignment horizontal="center" vertical="center" wrapText="1"/>
    </xf>
    <xf numFmtId="0" fontId="46" fillId="5" borderId="36" xfId="0" applyFont="1" applyFill="1" applyBorder="1" applyAlignment="1">
      <alignment horizontal="center" vertical="center" wrapText="1"/>
    </xf>
    <xf numFmtId="0" fontId="46" fillId="5" borderId="38" xfId="0" applyFont="1" applyFill="1" applyBorder="1" applyAlignment="1">
      <alignment horizontal="center" vertical="center" wrapText="1"/>
    </xf>
    <xf numFmtId="0" fontId="40" fillId="6" borderId="0" xfId="0" applyFont="1" applyFill="1" applyAlignment="1">
      <alignment horizontal="left" vertical="center" wrapText="1"/>
    </xf>
    <xf numFmtId="0" fontId="41" fillId="0" borderId="0" xfId="0" applyFont="1" applyAlignment="1">
      <alignment horizontal="left" vertical="center" wrapText="1"/>
    </xf>
    <xf numFmtId="0" fontId="46" fillId="5" borderId="36" xfId="0" applyFont="1" applyFill="1" applyBorder="1" applyAlignment="1">
      <alignment horizontal="center" vertical="center"/>
    </xf>
    <xf numFmtId="0" fontId="39" fillId="5" borderId="70" xfId="0" applyFont="1" applyFill="1" applyBorder="1" applyAlignment="1">
      <alignment horizontal="center" vertical="center" wrapText="1"/>
    </xf>
    <xf numFmtId="0" fontId="38" fillId="5" borderId="73" xfId="0" applyFont="1" applyFill="1" applyBorder="1" applyAlignment="1">
      <alignment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0" xfId="0" applyFont="1" applyAlignment="1">
      <alignment horizontal="center" vertical="center" wrapText="1"/>
    </xf>
    <xf numFmtId="0" fontId="37" fillId="0" borderId="2"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6" xfId="0" applyFont="1" applyBorder="1" applyAlignment="1">
      <alignment horizontal="center" vertical="center" wrapText="1"/>
    </xf>
    <xf numFmtId="0" fontId="3" fillId="0" borderId="0" xfId="3" applyFont="1" applyAlignment="1">
      <alignment horizontal="left" vertical="center" wrapText="1" readingOrder="1"/>
    </xf>
    <xf numFmtId="0" fontId="3" fillId="0" borderId="3" xfId="3" applyFont="1" applyBorder="1" applyAlignment="1">
      <alignment horizontal="left" vertical="center" wrapText="1" readingOrder="1"/>
    </xf>
    <xf numFmtId="0" fontId="12" fillId="0" borderId="3" xfId="3" applyFont="1" applyBorder="1" applyAlignment="1">
      <alignment horizontal="left" vertical="center" wrapText="1" readingOrder="1"/>
    </xf>
    <xf numFmtId="0" fontId="12" fillId="0" borderId="13" xfId="3" applyFont="1" applyBorder="1" applyAlignment="1">
      <alignment horizontal="left" vertical="center" wrapText="1" readingOrder="1"/>
    </xf>
    <xf numFmtId="0" fontId="13" fillId="2" borderId="1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13" xfId="0" applyFont="1" applyFill="1" applyBorder="1" applyAlignment="1">
      <alignment horizontal="left" vertical="center"/>
    </xf>
    <xf numFmtId="0" fontId="14" fillId="4" borderId="1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3" fillId="0" borderId="13" xfId="3" applyFont="1" applyBorder="1" applyAlignment="1">
      <alignment horizontal="left" vertical="center" wrapText="1" readingOrder="1"/>
    </xf>
    <xf numFmtId="0" fontId="3" fillId="0" borderId="7" xfId="3" applyFont="1" applyBorder="1" applyAlignment="1">
      <alignment horizontal="left" vertical="center" wrapText="1" readingOrder="1"/>
    </xf>
    <xf numFmtId="0" fontId="3" fillId="0" borderId="8" xfId="3" applyFont="1" applyBorder="1" applyAlignment="1">
      <alignment horizontal="left" vertical="center" wrapText="1" readingOrder="1"/>
    </xf>
    <xf numFmtId="0" fontId="3" fillId="0" borderId="17" xfId="3" applyFont="1" applyBorder="1" applyAlignment="1">
      <alignment vertical="center" wrapText="1" readingOrder="1"/>
    </xf>
    <xf numFmtId="0" fontId="3" fillId="0" borderId="18" xfId="3" applyFont="1" applyBorder="1" applyAlignment="1">
      <alignment vertical="center" wrapText="1" readingOrder="1"/>
    </xf>
    <xf numFmtId="0" fontId="3" fillId="0" borderId="19" xfId="3" applyFont="1" applyBorder="1" applyAlignment="1">
      <alignment vertical="center" wrapText="1" readingOrder="1"/>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8" fillId="14" borderId="9" xfId="0" applyFont="1" applyFill="1" applyBorder="1" applyAlignment="1" applyProtection="1">
      <alignment horizontal="left" vertical="center"/>
      <protection locked="0"/>
    </xf>
    <xf numFmtId="0" fontId="38" fillId="14" borderId="10" xfId="0" applyFont="1" applyFill="1" applyBorder="1" applyAlignment="1" applyProtection="1">
      <alignment horizontal="left" vertical="center"/>
      <protection locked="0"/>
    </xf>
    <xf numFmtId="0" fontId="38" fillId="14" borderId="14" xfId="0" applyFont="1" applyFill="1" applyBorder="1" applyAlignment="1" applyProtection="1">
      <alignment horizontal="left" vertical="center"/>
      <protection locked="0"/>
    </xf>
    <xf numFmtId="49" fontId="3" fillId="0" borderId="3" xfId="3" applyNumberFormat="1" applyFont="1" applyBorder="1" applyAlignment="1">
      <alignment horizontal="left" vertical="center" wrapText="1" readingOrder="1"/>
    </xf>
    <xf numFmtId="49" fontId="3" fillId="0" borderId="13" xfId="3" applyNumberFormat="1" applyFont="1" applyBorder="1" applyAlignment="1">
      <alignment horizontal="left" vertical="center" wrapText="1" readingOrder="1"/>
    </xf>
    <xf numFmtId="49" fontId="12" fillId="0" borderId="3" xfId="3" applyNumberFormat="1" applyFont="1" applyBorder="1" applyAlignment="1">
      <alignment horizontal="left" vertical="center" wrapText="1" readingOrder="1"/>
    </xf>
    <xf numFmtId="49" fontId="12" fillId="0" borderId="13" xfId="3" applyNumberFormat="1" applyFont="1" applyBorder="1" applyAlignment="1">
      <alignment horizontal="left" vertical="center" wrapText="1" readingOrder="1"/>
    </xf>
    <xf numFmtId="0" fontId="25" fillId="3" borderId="3" xfId="3" applyFont="1" applyFill="1" applyBorder="1" applyAlignment="1">
      <alignment horizontal="left" vertical="center" wrapText="1" readingOrder="1"/>
    </xf>
    <xf numFmtId="0" fontId="24" fillId="3" borderId="3" xfId="3" applyFont="1" applyFill="1" applyBorder="1" applyAlignment="1">
      <alignment horizontal="left" vertical="center" wrapText="1" readingOrder="1"/>
    </xf>
    <xf numFmtId="0" fontId="24" fillId="3" borderId="13" xfId="3" applyFont="1" applyFill="1" applyBorder="1" applyAlignment="1">
      <alignment horizontal="left" vertical="center" wrapText="1" readingOrder="1"/>
    </xf>
    <xf numFmtId="0" fontId="19" fillId="14" borderId="9" xfId="0" applyFont="1" applyFill="1" applyBorder="1" applyAlignment="1" applyProtection="1">
      <alignment horizontal="left" vertical="center"/>
      <protection locked="0"/>
    </xf>
    <xf numFmtId="0" fontId="19" fillId="14" borderId="10" xfId="0" applyFont="1" applyFill="1" applyBorder="1" applyAlignment="1" applyProtection="1">
      <alignment horizontal="left" vertical="center"/>
      <protection locked="0"/>
    </xf>
    <xf numFmtId="0" fontId="19" fillId="14" borderId="14" xfId="0" applyFont="1" applyFill="1" applyBorder="1" applyAlignment="1" applyProtection="1">
      <alignment horizontal="left" vertical="center"/>
      <protection locked="0"/>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0" fontId="14" fillId="4" borderId="13" xfId="0" applyFont="1" applyFill="1" applyBorder="1" applyAlignment="1">
      <alignment horizontal="left" vertical="center"/>
    </xf>
    <xf numFmtId="0" fontId="18" fillId="7" borderId="12" xfId="0" applyFont="1" applyFill="1" applyBorder="1" applyAlignment="1">
      <alignment horizontal="center" vertical="center" wrapText="1" readingOrder="1"/>
    </xf>
    <xf numFmtId="0" fontId="18" fillId="7" borderId="3" xfId="0" applyFont="1" applyFill="1" applyBorder="1" applyAlignment="1">
      <alignment horizontal="center" vertical="center" wrapText="1" readingOrder="1"/>
    </xf>
    <xf numFmtId="0" fontId="18" fillId="7" borderId="13" xfId="0" applyFont="1" applyFill="1" applyBorder="1" applyAlignment="1">
      <alignment horizontal="center" vertical="center" wrapText="1" readingOrder="1"/>
    </xf>
    <xf numFmtId="0" fontId="19" fillId="10" borderId="3" xfId="0" applyFont="1" applyFill="1" applyBorder="1" applyAlignment="1">
      <alignment horizontal="center" vertical="center" wrapText="1" readingOrder="1"/>
    </xf>
    <xf numFmtId="0" fontId="3" fillId="7" borderId="3" xfId="0" applyFont="1" applyFill="1" applyBorder="1" applyAlignment="1">
      <alignment vertical="top" wrapText="1"/>
    </xf>
    <xf numFmtId="0" fontId="3" fillId="7" borderId="13" xfId="0" applyFont="1" applyFill="1" applyBorder="1" applyAlignment="1">
      <alignment vertical="top" wrapText="1"/>
    </xf>
    <xf numFmtId="39" fontId="3" fillId="0" borderId="12" xfId="1" applyNumberFormat="1" applyFont="1" applyFill="1" applyBorder="1" applyAlignment="1" applyProtection="1">
      <alignment horizontal="center" vertical="center" wrapText="1" readingOrder="1"/>
      <protection locked="0"/>
    </xf>
    <xf numFmtId="39" fontId="3" fillId="0" borderId="3" xfId="1" applyNumberFormat="1" applyFont="1" applyFill="1" applyBorder="1" applyAlignment="1" applyProtection="1">
      <alignment horizontal="center" vertical="center" wrapText="1" readingOrder="1"/>
      <protection locked="0"/>
    </xf>
    <xf numFmtId="10" fontId="3" fillId="9" borderId="3" xfId="2" applyNumberFormat="1" applyFont="1" applyFill="1" applyBorder="1" applyAlignment="1" applyProtection="1">
      <alignment horizontal="center" vertical="center" wrapText="1" readingOrder="1"/>
    </xf>
    <xf numFmtId="10" fontId="3" fillId="9" borderId="13" xfId="2" applyNumberFormat="1" applyFont="1" applyFill="1" applyBorder="1" applyAlignment="1" applyProtection="1">
      <alignment horizontal="center" vertical="center" wrapText="1" readingOrder="1"/>
    </xf>
    <xf numFmtId="0" fontId="18" fillId="14" borderId="3" xfId="3" applyFont="1" applyFill="1" applyBorder="1" applyAlignment="1">
      <alignment horizontal="left" vertical="center" wrapText="1" readingOrder="1"/>
    </xf>
    <xf numFmtId="0" fontId="18" fillId="14" borderId="13" xfId="3" applyFont="1" applyFill="1" applyBorder="1" applyAlignment="1">
      <alignment horizontal="left" vertical="center" wrapText="1" readingOrder="1"/>
    </xf>
    <xf numFmtId="0" fontId="23" fillId="6" borderId="3" xfId="0" applyFont="1" applyFill="1" applyBorder="1" applyAlignment="1" applyProtection="1">
      <alignment horizontal="left" vertical="center" wrapText="1"/>
      <protection locked="0"/>
    </xf>
    <xf numFmtId="0" fontId="23" fillId="6" borderId="13" xfId="0" applyFont="1" applyFill="1" applyBorder="1" applyAlignment="1" applyProtection="1">
      <alignment horizontal="left" vertical="center" wrapText="1"/>
      <protection locked="0"/>
    </xf>
    <xf numFmtId="0" fontId="0" fillId="8" borderId="12" xfId="0" applyFill="1" applyBorder="1" applyAlignment="1">
      <alignment horizontal="center"/>
    </xf>
    <xf numFmtId="0" fontId="0" fillId="8" borderId="3" xfId="0" applyFill="1" applyBorder="1" applyAlignment="1">
      <alignment horizontal="center"/>
    </xf>
    <xf numFmtId="0" fontId="0" fillId="8" borderId="13" xfId="0" applyFill="1" applyBorder="1" applyAlignment="1">
      <alignment horizontal="center"/>
    </xf>
    <xf numFmtId="0" fontId="36" fillId="6" borderId="12" xfId="0" applyFont="1" applyFill="1" applyBorder="1" applyAlignment="1" applyProtection="1">
      <alignment horizontal="left" vertical="center" wrapText="1"/>
      <protection locked="0"/>
    </xf>
    <xf numFmtId="0" fontId="36" fillId="6" borderId="3" xfId="0" applyFont="1" applyFill="1" applyBorder="1" applyAlignment="1" applyProtection="1">
      <alignment horizontal="left" vertical="center" wrapText="1"/>
      <protection locked="0"/>
    </xf>
    <xf numFmtId="0" fontId="36" fillId="6" borderId="13" xfId="0" applyFont="1" applyFill="1" applyBorder="1" applyAlignment="1" applyProtection="1">
      <alignment horizontal="left" vertical="center" wrapText="1"/>
      <protection locked="0"/>
    </xf>
    <xf numFmtId="0" fontId="23" fillId="11" borderId="9" xfId="0" applyFont="1" applyFill="1" applyBorder="1" applyAlignment="1" applyProtection="1">
      <alignment horizontal="left" vertical="center"/>
      <protection locked="0"/>
    </xf>
    <xf numFmtId="0" fontId="23" fillId="11" borderId="10" xfId="0" applyFont="1" applyFill="1" applyBorder="1" applyAlignment="1" applyProtection="1">
      <alignment horizontal="left" vertical="center"/>
      <protection locked="0"/>
    </xf>
    <xf numFmtId="0" fontId="23" fillId="11" borderId="14" xfId="0" applyFont="1" applyFill="1" applyBorder="1" applyAlignment="1" applyProtection="1">
      <alignment horizontal="left" vertical="center"/>
      <protection locked="0"/>
    </xf>
    <xf numFmtId="0" fontId="3" fillId="0" borderId="3" xfId="3" applyFont="1" applyBorder="1" applyAlignment="1">
      <alignment horizontal="left" vertical="center" readingOrder="1"/>
    </xf>
    <xf numFmtId="0" fontId="3" fillId="0" borderId="13" xfId="3" applyFont="1" applyBorder="1" applyAlignment="1">
      <alignment horizontal="left" vertical="center" readingOrder="1"/>
    </xf>
    <xf numFmtId="0" fontId="18" fillId="0" borderId="3" xfId="3" applyFont="1" applyBorder="1" applyAlignment="1">
      <alignment horizontal="left" vertical="center" readingOrder="1"/>
    </xf>
    <xf numFmtId="0" fontId="18" fillId="0" borderId="13" xfId="3" applyFont="1" applyBorder="1" applyAlignment="1">
      <alignment horizontal="left" vertical="center" readingOrder="1"/>
    </xf>
    <xf numFmtId="0" fontId="23" fillId="11" borderId="3" xfId="0" applyFont="1" applyFill="1" applyBorder="1" applyAlignment="1" applyProtection="1">
      <alignment horizontal="left" vertical="center" wrapText="1"/>
      <protection locked="0"/>
    </xf>
    <xf numFmtId="0" fontId="23" fillId="11" borderId="13" xfId="0" applyFont="1" applyFill="1" applyBorder="1" applyAlignment="1" applyProtection="1">
      <alignment horizontal="left" vertical="center" wrapText="1"/>
      <protection locked="0"/>
    </xf>
    <xf numFmtId="0" fontId="46" fillId="4" borderId="20" xfId="0" applyFont="1" applyFill="1" applyBorder="1" applyAlignment="1">
      <alignment horizontal="center" vertical="center"/>
    </xf>
    <xf numFmtId="0" fontId="39" fillId="5" borderId="27" xfId="0" applyFont="1" applyFill="1" applyBorder="1" applyAlignment="1">
      <alignment horizontal="center" vertical="center" wrapText="1"/>
    </xf>
    <xf numFmtId="0" fontId="46" fillId="5" borderId="27" xfId="0" applyFont="1" applyFill="1" applyBorder="1" applyAlignment="1">
      <alignment horizontal="center" vertical="center" wrapText="1"/>
    </xf>
    <xf numFmtId="0" fontId="46" fillId="5" borderId="28" xfId="0" applyFont="1" applyFill="1" applyBorder="1" applyAlignment="1">
      <alignment horizontal="center" vertical="center" wrapText="1"/>
    </xf>
    <xf numFmtId="0" fontId="39" fillId="5" borderId="34" xfId="0" applyFont="1" applyFill="1" applyBorder="1" applyAlignment="1">
      <alignment horizontal="center" vertical="center" wrapText="1"/>
    </xf>
    <xf numFmtId="0" fontId="38" fillId="5" borderId="25" xfId="0" applyFont="1" applyFill="1" applyBorder="1" applyAlignment="1">
      <alignment vertical="center" wrapText="1"/>
    </xf>
  </cellXfs>
  <cellStyles count="6">
    <cellStyle name="Millares" xfId="1" builtinId="3"/>
    <cellStyle name="Millares 2" xfId="5" xr:uid="{00000000-0005-0000-0000-000001000000}"/>
    <cellStyle name="Normal" xfId="0" builtinId="0"/>
    <cellStyle name="Normal 2" xfId="3" xr:uid="{00000000-0005-0000-0000-000003000000}"/>
    <cellStyle name="Normal 2 2" xfId="4" xr:uid="{00000000-0005-0000-0000-000004000000}"/>
    <cellStyle name="Porcentaje" xfId="2" builtinId="5"/>
  </cellStyles>
  <dxfs count="45">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35" formatCode="_(* #,##0.00_);_(* \(#,##0.00\);_(* &quot;-&quot;??_);_(@_)"/>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Montserrat"/>
        <scheme val="none"/>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Montserrat"/>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Montserrat"/>
        <scheme val="none"/>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i val="0"/>
        <strike val="0"/>
        <condense val="0"/>
        <extend val="0"/>
        <outline val="0"/>
        <shadow val="0"/>
        <u val="none"/>
        <vertAlign val="baseline"/>
        <sz val="11"/>
        <color auto="1"/>
        <name val="Calibri"/>
        <scheme val="minor"/>
      </font>
      <numFmt numFmtId="169" formatCode="[$-10409]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top style="thin">
          <color theme="0" tint="-0.34998626667073579"/>
        </top>
        <bottom style="thin">
          <color theme="0" tint="-0.34998626667073579"/>
        </bottom>
      </border>
      <protection locked="0" hidden="0"/>
    </dxf>
    <dxf>
      <font>
        <b/>
        <i val="0"/>
        <strike val="0"/>
        <condense val="0"/>
        <extend val="0"/>
        <outline val="0"/>
        <shadow val="0"/>
        <u val="none"/>
        <vertAlign val="baseline"/>
        <sz val="11"/>
        <color auto="1"/>
        <name val="Calibri"/>
        <scheme val="minor"/>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auto="1"/>
        <name val="Calibri"/>
        <scheme val="minor"/>
      </font>
      <numFmt numFmtId="35" formatCode="_(* #,##0.00_);_(* \(#,##0.00\);_(* &quot;-&quot;??_);_(@_)"/>
      <fill>
        <patternFill patternType="none">
          <fgColor indexed="64"/>
          <bgColor indexed="65"/>
        </patternFill>
      </fill>
      <alignment horizontal="center" vertical="center" textRotation="0" wrapText="1" indent="0" justifyLastLine="0" shrinkToFit="0" readingOrder="1"/>
      <border diagonalUp="0" diagonalDown="0" outline="0">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11"/>
        <color rgb="FFFF0000"/>
        <name val="Calibri"/>
        <scheme val="minor"/>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1" tint="0.499984740745262"/>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minor"/>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outline="0">
        <left style="thin">
          <color theme="1" tint="0.499984740745262"/>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minor"/>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10"/>
        <color auto="1"/>
        <name val="Calibri"/>
        <scheme val="minor"/>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auto="1"/>
        <name val="Calibri"/>
        <scheme val="minor"/>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4.9989318521683403E-2"/>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bottom/>
      </border>
      <protection locked="1" hidden="0"/>
    </dxf>
    <dxf>
      <font>
        <b/>
        <i val="0"/>
        <strike val="0"/>
        <condense val="0"/>
        <extend val="0"/>
        <outline val="0"/>
        <shadow val="0"/>
        <u val="none"/>
        <vertAlign val="baseline"/>
        <sz val="9"/>
        <color auto="1"/>
        <name val="Montserrat"/>
        <scheme val="none"/>
      </font>
      <numFmt numFmtId="169" formatCode="[$-10409]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auto="1"/>
        <name val="Montserrat"/>
        <scheme val="none"/>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auto="1"/>
        <name val="Montserrat"/>
        <scheme val="none"/>
      </font>
      <numFmt numFmtId="35" formatCode="_(* #,##0.00_);_(* \(#,##0.00\);_(* &quot;-&quot;??_);_(@_)"/>
      <fill>
        <patternFill patternType="none">
          <fgColor indexed="64"/>
          <bgColor indexed="65"/>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rgb="FFFF0000"/>
        <name val="Montserrat"/>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1" tint="0.499984740745262"/>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Montserrat"/>
        <scheme val="none"/>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outline="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Montserrat"/>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Montserrat"/>
        <scheme val="none"/>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outline="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Montserrat"/>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Montserrat"/>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theme="1" tint="0.499984740745262"/>
        </left>
        <right style="thin">
          <color theme="1" tint="0.499984740745262"/>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Montserrat"/>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theme="1" tint="0.499984740745262"/>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Montserrat"/>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9"/>
        <color rgb="FF000000"/>
        <name val="Montserrat"/>
        <scheme val="none"/>
      </font>
      <numFmt numFmtId="0" formatCode="General"/>
      <fill>
        <patternFill patternType="solid">
          <fgColor rgb="FFF5F5F5"/>
          <bgColor theme="0" tint="-4.9989318521683403E-2"/>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bottom/>
      </border>
      <protection locked="1" hidden="0"/>
    </dxf>
  </dxfs>
  <tableStyles count="1" defaultTableStyle="TableStyleMedium2" defaultPivotStyle="PivotStyleLight16">
    <tableStyle name="Estilo de tabla 1" pivot="0" count="0" xr9:uid="{00000000-0011-0000-FFFF-FFFF00000000}"/>
  </tableStyles>
  <colors>
    <mruColors>
      <color rgb="FF0050DD"/>
      <color rgb="FF000000"/>
      <color rgb="FFECF4FA"/>
      <color rgb="FF16065A"/>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64771</xdr:colOff>
      <xdr:row>0</xdr:row>
      <xdr:rowOff>0</xdr:rowOff>
    </xdr:from>
    <xdr:to>
      <xdr:col>0</xdr:col>
      <xdr:colOff>704704</xdr:colOff>
      <xdr:row>2</xdr:row>
      <xdr:rowOff>172160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1" y="0"/>
          <a:ext cx="653268" cy="695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828675</xdr:colOff>
      <xdr:row>0</xdr:row>
      <xdr:rowOff>47625</xdr:rowOff>
    </xdr:from>
    <xdr:to>
      <xdr:col>9</xdr:col>
      <xdr:colOff>1006620</xdr:colOff>
      <xdr:row>4</xdr:row>
      <xdr:rowOff>40005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53350" y="47625"/>
          <a:ext cx="1376190" cy="1028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19050</xdr:rowOff>
    </xdr:from>
    <xdr:to>
      <xdr:col>0</xdr:col>
      <xdr:colOff>1257300</xdr:colOff>
      <xdr:row>0</xdr:row>
      <xdr:rowOff>990600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9050"/>
          <a:ext cx="1019175" cy="97155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856077</xdr:colOff>
      <xdr:row>2</xdr:row>
      <xdr:rowOff>238125</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89402"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194268</xdr:colOff>
      <xdr:row>0</xdr:row>
      <xdr:rowOff>209550</xdr:rowOff>
    </xdr:from>
    <xdr:to>
      <xdr:col>9</xdr:col>
      <xdr:colOff>1147590</xdr:colOff>
      <xdr:row>5</xdr:row>
      <xdr:rowOff>19050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8618" y="209550"/>
          <a:ext cx="953322" cy="904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200026</xdr:colOff>
      <xdr:row>0</xdr:row>
      <xdr:rowOff>0</xdr:rowOff>
    </xdr:from>
    <xdr:to>
      <xdr:col>0</xdr:col>
      <xdr:colOff>996950</xdr:colOff>
      <xdr:row>3</xdr:row>
      <xdr:rowOff>30614</xdr:rowOff>
    </xdr:to>
    <xdr:pic>
      <xdr:nvPicPr>
        <xdr:cNvPr id="3" name="Imagen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6" y="0"/>
          <a:ext cx="796924" cy="830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1424517</xdr:colOff>
      <xdr:row>0</xdr:row>
      <xdr:rowOff>1</xdr:rowOff>
    </xdr:from>
    <xdr:to>
      <xdr:col>9</xdr:col>
      <xdr:colOff>1168400</xdr:colOff>
      <xdr:row>5</xdr:row>
      <xdr:rowOff>21167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67184" y="1"/>
          <a:ext cx="1169458" cy="11324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amartinez\Downloads\Presup%202013\SAPRECI%20V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aflorentino\Escritorio\SAPRECI%2020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pcnpro21\Documents%20and%20Settings\enoviedo\Escritorio\Reunion%202309\POA%202011direcciones\Formularios%20de%20Proyectos%20POA%202011%20(2)DIRECCION%20FINANCIERA%20definitiv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gral por areas"/>
      <sheetName val="Solicitado"/>
      <sheetName val="listas"/>
      <sheetName val="gral por desglose"/>
      <sheetName val="gral por renglones"/>
      <sheetName val="Hoja1"/>
      <sheetName val="Intro"/>
      <sheetName val="Estimado 2011"/>
      <sheetName val="Presup y Proy"/>
      <sheetName val="Est Prog"/>
      <sheetName val="Est Prog Seg"/>
      <sheetName val="Obj Gast"/>
      <sheetName val="Proy Des Inst e Inv"/>
      <sheetName val="Proy de Tecn"/>
      <sheetName val="POA x Dir 2011"/>
      <sheetName val="Cons Dir"/>
      <sheetName val="Cons Far"/>
      <sheetName val="F1"/>
      <sheetName val="F2"/>
      <sheetName val="F3"/>
      <sheetName val="F4"/>
      <sheetName val="F5"/>
      <sheetName val="F6"/>
      <sheetName val="F7"/>
      <sheetName val="F8"/>
      <sheetName val="F9"/>
      <sheetName val="F10"/>
      <sheetName val="Cons por Obj del Gasto"/>
      <sheetName val="Cons por Depto Jud"/>
      <sheetName val="Trib. Sala por Dep Jud"/>
      <sheetName val="Detalle Dep Jud"/>
      <sheetName val="Detalle por Trib. Sala"/>
      <sheetName val="Detalle del Cons"/>
      <sheetName val="Base del Detalle"/>
      <sheetName val="Actualiz Mob y Equ"/>
      <sheetName val="Actualiz Seguro Medico"/>
      <sheetName val="Hoja3 (2)"/>
      <sheetName val="Estadisticas"/>
      <sheetName val="Estadistica 2"/>
      <sheetName val="PIB, PGN y PPJ América"/>
      <sheetName val="Hoja5"/>
      <sheetName val="Hoja2"/>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Gral"/>
      <sheetName val="Intro Budget"/>
      <sheetName val="Solicitado"/>
      <sheetName val="gral por areas"/>
      <sheetName val="gral por desglose"/>
      <sheetName val="gral por renglones"/>
      <sheetName val="listas"/>
      <sheetName val="botones"/>
      <sheetName val="Intro"/>
      <sheetName val="Est de Ing"/>
      <sheetName val="Est Prog"/>
      <sheetName val="Est Prog Seg"/>
      <sheetName val="Obj Gast"/>
      <sheetName val="Proy Des Inst e Inv"/>
      <sheetName val="Proy de Tecn"/>
      <sheetName val="POA x Dir 2011"/>
      <sheetName val="Cons Dir"/>
      <sheetName val="Cons Far"/>
      <sheetName val="F1"/>
      <sheetName val="F3"/>
      <sheetName val="F4"/>
      <sheetName val="F5"/>
      <sheetName val="F6"/>
      <sheetName val="F8"/>
      <sheetName val="F9"/>
      <sheetName val="F10"/>
      <sheetName val="Cons por Obj del Gasto"/>
      <sheetName val="Cons por Depto Jud"/>
      <sheetName val="Trib. Sala por Dep Jud"/>
      <sheetName val="Detalle Dep Jud"/>
      <sheetName val="Detalle por Trib. Sala"/>
      <sheetName val="Detalle del Cons"/>
      <sheetName val="Actualiz Seguro Medico"/>
      <sheetName val="Actualiz Mob y Equ"/>
      <sheetName val="Base del Detalle"/>
      <sheetName val="Actual Sueldos"/>
      <sheetName val="Estadisticas"/>
      <sheetName val="Estadistica 2"/>
      <sheetName val="PIB, PGN y PPJ Améric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ormulario Proyectos y Activid."/>
      <sheetName val="Formulario de Presupuesto (1)"/>
      <sheetName val="Formulario de Presupuesto (2)"/>
      <sheetName val="Formulario de Presupuesto (3)"/>
      <sheetName val="Formulario de Presupuesto (4)"/>
      <sheetName val="Formulario de Presupuesto (5)"/>
      <sheetName val="Formulario de Presupuesto (6)"/>
      <sheetName val="Formulario de Presupuesto (7)"/>
      <sheetName val="Formulario de Presupuesto (8)"/>
      <sheetName val="Formulario de Presupuesto (9)"/>
      <sheetName val="Formulario de Presupuesto (10)"/>
      <sheetName val="Formulario de Presupuesto (11)"/>
      <sheetName val="Formulario de Presupuesto (12)"/>
      <sheetName val="Formulario de Presupuesto (13)"/>
      <sheetName val="Formulario de Presupuesto (14)"/>
      <sheetName val="Formulario de Presupuesto (15)"/>
      <sheetName val="Perfil Proyecto"/>
      <sheetName val="Matriz poa"/>
      <sheetName val="lista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4523" displayName="Tabla134523" ref="A27:J30" totalsRowShown="0" headerRowDxfId="44" dataDxfId="42" headerRowBorderDxfId="43" tableBorderDxfId="41" totalsRowBorderDxfId="40">
  <autoFilter ref="A27:J30" xr:uid="{00000000-0009-0000-0100-000002000000}"/>
  <tableColumns count="10">
    <tableColumn id="1" xr3:uid="{00000000-0010-0000-0000-000001000000}" name="Producto" dataDxfId="39"/>
    <tableColumn id="2" xr3:uid="{00000000-0010-0000-0000-000002000000}" name="Indicador" dataDxfId="38"/>
    <tableColumn id="3" xr3:uid="{00000000-0010-0000-0000-000003000000}" name="Física_x000a_(A)" dataDxfId="37"/>
    <tableColumn id="4" xr3:uid="{00000000-0010-0000-0000-000004000000}" name="Financiera_x000a_(B)" dataDxfId="36" dataCellStyle="Millares 2"/>
    <tableColumn id="9" xr3:uid="{00000000-0010-0000-0000-000009000000}" name="Física_x000a_(C)" dataDxfId="35" dataCellStyle="Porcentaje"/>
    <tableColumn id="10" xr3:uid="{00000000-0010-0000-0000-00000A000000}" name="Financiera_x000a_(D)" dataDxfId="34" dataCellStyle="Millares 2">
      <calculatedColumnFormula>+D28/4</calculatedColumnFormula>
    </tableColumn>
    <tableColumn id="5" xr3:uid="{00000000-0010-0000-0000-000005000000}" name="Física _x000a_(E)" dataDxfId="33"/>
    <tableColumn id="6" xr3:uid="{00000000-0010-0000-0000-000006000000}" name="Financiera _x000a_ (F)" dataDxfId="32">
      <calculatedColumnFormula>+Tabla134523[[#This Row],[Financiera
(D)]]</calculatedColumnFormula>
    </tableColumn>
    <tableColumn id="7" xr3:uid="{00000000-0010-0000-0000-000007000000}" name="Física _x000a_(%)_x000a_ G=E/C" dataDxfId="31" dataCellStyle="Porcentaje">
      <calculatedColumnFormula>IF(G28&gt;0,G28/E28,0)</calculatedColumnFormula>
    </tableColumn>
    <tableColumn id="8" xr3:uid="{00000000-0010-0000-0000-000008000000}" name="Financiero _x000a_(%) _x000a_H=F/D" dataDxfId="30">
      <calculatedColumnFormula>IF(H28&gt;0,H28/D28,0)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3452" displayName="Tabla13452" ref="A27:J30" totalsRowShown="0" headerRowDxfId="29" dataDxfId="27" headerRowBorderDxfId="28" tableBorderDxfId="26" totalsRowBorderDxfId="25">
  <autoFilter ref="A27:J30" xr:uid="{00000000-0009-0000-0100-000001000000}"/>
  <tableColumns count="10">
    <tableColumn id="1" xr3:uid="{00000000-0010-0000-0100-000001000000}" name="Producto" dataDxfId="24"/>
    <tableColumn id="2" xr3:uid="{00000000-0010-0000-0100-000002000000}" name="Indicador" dataDxfId="23"/>
    <tableColumn id="3" xr3:uid="{00000000-0010-0000-0100-000003000000}" name="Física_x000a_(A)" dataDxfId="22"/>
    <tableColumn id="4" xr3:uid="{00000000-0010-0000-0100-000004000000}" name="Financiera_x000a_(B)" dataDxfId="21" dataCellStyle="Millares 2"/>
    <tableColumn id="9" xr3:uid="{00000000-0010-0000-0100-000009000000}" name="Física_x000a_(C)" dataDxfId="20" dataCellStyle="Porcentaje"/>
    <tableColumn id="10" xr3:uid="{00000000-0010-0000-0100-00000A000000}" name="Financiera_x000a_(D)" dataDxfId="19" dataCellStyle="Millares 2">
      <calculatedColumnFormula>+D28/4</calculatedColumnFormula>
    </tableColumn>
    <tableColumn id="5" xr3:uid="{00000000-0010-0000-0100-000005000000}" name="Física _x000a_(E)" dataDxfId="18"/>
    <tableColumn id="6" xr3:uid="{00000000-0010-0000-0100-000006000000}" name="Financiera _x000a_ (F)" dataDxfId="17">
      <calculatedColumnFormula>+Tabla13452[[#This Row],[Financiera
(D)]]</calculatedColumnFormula>
    </tableColumn>
    <tableColumn id="7" xr3:uid="{00000000-0010-0000-0100-000007000000}" name="Física _x000a_(%)_x000a_ G=E/C" dataDxfId="16" dataCellStyle="Porcentaje">
      <calculatedColumnFormula>IF(G28&gt;0,G28/E28,0)</calculatedColumnFormula>
    </tableColumn>
    <tableColumn id="8" xr3:uid="{00000000-0010-0000-0100-000008000000}" name="Financiero _x000a_(%) _x000a_H=F/D" dataDxfId="15">
      <calculatedColumnFormula>IF(H28&gt;0,H28/D28,0)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1345" displayName="Tabla1345" ref="A27:J30" totalsRowShown="0" headerRowDxfId="14" dataDxfId="12" headerRowBorderDxfId="13" tableBorderDxfId="11" totalsRowBorderDxfId="10">
  <autoFilter ref="A27:J30" xr:uid="{00000000-0009-0000-0100-000004000000}"/>
  <tableColumns count="10">
    <tableColumn id="1" xr3:uid="{00000000-0010-0000-0200-000001000000}" name="Producto" dataDxfId="9"/>
    <tableColumn id="2" xr3:uid="{00000000-0010-0000-0200-000002000000}" name="Indicador" dataDxfId="8"/>
    <tableColumn id="3" xr3:uid="{00000000-0010-0000-0200-000003000000}" name="Física_x000a_(A)" dataDxfId="7"/>
    <tableColumn id="4" xr3:uid="{00000000-0010-0000-0200-000004000000}" name="Financiera_x000a_(B)" dataDxfId="6" dataCellStyle="Millares 2"/>
    <tableColumn id="9" xr3:uid="{00000000-0010-0000-0200-000009000000}" name="Física_x000a_(C)" dataDxfId="5" dataCellStyle="Porcentaje"/>
    <tableColumn id="10" xr3:uid="{00000000-0010-0000-0200-00000A000000}" name="Financiera_x000a_(D)" dataDxfId="4" dataCellStyle="Millares 2">
      <calculatedColumnFormula>+D28/4</calculatedColumnFormula>
    </tableColumn>
    <tableColumn id="5" xr3:uid="{00000000-0010-0000-0200-000005000000}" name="Física _x000a_(E)" dataDxfId="3"/>
    <tableColumn id="6" xr3:uid="{00000000-0010-0000-0200-000006000000}" name="Financiera _x000a_ (F)" dataDxfId="2">
      <calculatedColumnFormula>+Tabla1345[[#This Row],[Financiera
(D)]]</calculatedColumnFormula>
    </tableColumn>
    <tableColumn id="7" xr3:uid="{00000000-0010-0000-0200-000007000000}" name="Física _x000a_(%)_x000a_ G=E/C" dataDxfId="1" dataCellStyle="Porcentaje">
      <calculatedColumnFormula>IF(G28&gt;0,G28/E28,0)</calculatedColumnFormula>
    </tableColumn>
    <tableColumn id="8" xr3:uid="{00000000-0010-0000-0200-000008000000}" name="Financiero _x000a_(%) _x000a_H=F/D" dataDxfId="0">
      <calculatedColumnFormula>IF(H28&gt;0,H28/D28,0)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50DD"/>
  </sheetPr>
  <dimension ref="A1:J47"/>
  <sheetViews>
    <sheetView tabSelected="1" topLeftCell="A24" zoomScale="130" zoomScaleNormal="130" workbookViewId="0">
      <selection activeCell="B33" sqref="B33:J33"/>
    </sheetView>
  </sheetViews>
  <sheetFormatPr baseColWidth="10" defaultColWidth="11.44140625" defaultRowHeight="16.2"/>
  <cols>
    <col min="1" max="1" width="23" style="195" customWidth="1"/>
    <col min="2" max="2" width="20.5546875" style="195" customWidth="1"/>
    <col min="3" max="3" width="12.6640625" style="195" customWidth="1"/>
    <col min="4" max="4" width="16.6640625" style="195" customWidth="1"/>
    <col min="5" max="5" width="12.6640625" style="195" customWidth="1"/>
    <col min="6" max="6" width="16.6640625" style="195" customWidth="1"/>
    <col min="7" max="7" width="13.88671875" style="195" customWidth="1"/>
    <col min="8" max="8" width="17.44140625" style="195" customWidth="1"/>
    <col min="9" max="10" width="10.109375" style="195" customWidth="1"/>
    <col min="11" max="11" width="11.44140625" style="193" customWidth="1"/>
    <col min="12" max="16384" width="11.44140625" style="193"/>
  </cols>
  <sheetData>
    <row r="1" spans="1:10" ht="21" customHeight="1">
      <c r="A1" s="271" t="s">
        <v>159</v>
      </c>
      <c r="B1" s="272"/>
      <c r="C1" s="272"/>
      <c r="D1" s="272"/>
      <c r="E1" s="272"/>
      <c r="F1" s="272"/>
      <c r="G1" s="272"/>
      <c r="H1" s="272"/>
      <c r="I1" s="272"/>
      <c r="J1" s="273"/>
    </row>
    <row r="2" spans="1:10" ht="21" customHeight="1">
      <c r="A2" s="274"/>
      <c r="B2" s="275"/>
      <c r="C2" s="275"/>
      <c r="D2" s="275"/>
      <c r="E2" s="275"/>
      <c r="F2" s="275"/>
      <c r="G2" s="275"/>
      <c r="H2" s="275"/>
      <c r="I2" s="275"/>
      <c r="J2" s="276"/>
    </row>
    <row r="3" spans="1:10" ht="16.8" customHeight="1">
      <c r="A3" s="277"/>
      <c r="B3" s="278"/>
      <c r="C3" s="278"/>
      <c r="D3" s="278"/>
      <c r="E3" s="278"/>
      <c r="F3" s="278"/>
      <c r="G3" s="278"/>
      <c r="H3" s="278"/>
      <c r="I3" s="278"/>
      <c r="J3" s="279"/>
    </row>
    <row r="4" spans="1:10" ht="3" customHeight="1" thickBot="1">
      <c r="A4" s="280"/>
      <c r="B4" s="281"/>
      <c r="C4" s="281"/>
      <c r="D4" s="281"/>
      <c r="E4" s="281"/>
      <c r="F4" s="281"/>
      <c r="G4" s="281"/>
      <c r="H4" s="281"/>
      <c r="I4" s="281"/>
      <c r="J4" s="282"/>
    </row>
    <row r="5" spans="1:10">
      <c r="A5" s="283" t="s">
        <v>148</v>
      </c>
      <c r="B5" s="284"/>
      <c r="C5" s="284"/>
      <c r="D5" s="284"/>
      <c r="E5" s="284"/>
      <c r="F5" s="284"/>
      <c r="G5" s="284"/>
      <c r="H5" s="284"/>
      <c r="I5" s="284"/>
      <c r="J5" s="285"/>
    </row>
    <row r="6" spans="1:10" ht="14.4" customHeight="1">
      <c r="A6" s="286" t="s">
        <v>53</v>
      </c>
      <c r="B6" s="287"/>
      <c r="C6" s="287"/>
      <c r="D6" s="287"/>
      <c r="E6" s="287"/>
      <c r="F6" s="287"/>
      <c r="G6" s="287"/>
      <c r="H6" s="287"/>
      <c r="I6" s="287"/>
      <c r="J6" s="288"/>
    </row>
    <row r="7" spans="1:10" ht="15" customHeight="1">
      <c r="A7" s="196" t="s">
        <v>54</v>
      </c>
      <c r="B7" s="269" t="s">
        <v>1</v>
      </c>
      <c r="C7" s="269"/>
      <c r="D7" s="269"/>
      <c r="E7" s="269"/>
      <c r="F7" s="269"/>
      <c r="G7" s="269"/>
      <c r="H7" s="269"/>
      <c r="I7" s="269"/>
      <c r="J7" s="270"/>
    </row>
    <row r="8" spans="1:10" ht="15" customHeight="1">
      <c r="A8" s="197" t="s">
        <v>55</v>
      </c>
      <c r="B8" s="269" t="s">
        <v>3</v>
      </c>
      <c r="C8" s="269"/>
      <c r="D8" s="269"/>
      <c r="E8" s="269"/>
      <c r="F8" s="269"/>
      <c r="G8" s="269"/>
      <c r="H8" s="269"/>
      <c r="I8" s="269"/>
      <c r="J8" s="270"/>
    </row>
    <row r="9" spans="1:10" ht="15" customHeight="1">
      <c r="A9" s="197" t="s">
        <v>56</v>
      </c>
      <c r="B9" s="269">
        <v>1</v>
      </c>
      <c r="C9" s="269"/>
      <c r="D9" s="269"/>
      <c r="E9" s="269"/>
      <c r="F9" s="269"/>
      <c r="G9" s="269"/>
      <c r="H9" s="269"/>
      <c r="I9" s="269"/>
      <c r="J9" s="270"/>
    </row>
    <row r="10" spans="1:10" ht="31.5" customHeight="1">
      <c r="A10" s="196" t="s">
        <v>57</v>
      </c>
      <c r="B10" s="269" t="s">
        <v>5</v>
      </c>
      <c r="C10" s="269"/>
      <c r="D10" s="269"/>
      <c r="E10" s="269"/>
      <c r="F10" s="269"/>
      <c r="G10" s="269"/>
      <c r="H10" s="269"/>
      <c r="I10" s="269"/>
      <c r="J10" s="270"/>
    </row>
    <row r="11" spans="1:10" ht="33" customHeight="1">
      <c r="A11" s="196" t="s">
        <v>58</v>
      </c>
      <c r="B11" s="269" t="s">
        <v>6</v>
      </c>
      <c r="C11" s="269"/>
      <c r="D11" s="269"/>
      <c r="E11" s="269"/>
      <c r="F11" s="269"/>
      <c r="G11" s="269"/>
      <c r="H11" s="269"/>
      <c r="I11" s="269"/>
      <c r="J11" s="270"/>
    </row>
    <row r="12" spans="1:10">
      <c r="A12" s="291" t="s">
        <v>59</v>
      </c>
      <c r="B12" s="292"/>
      <c r="C12" s="292"/>
      <c r="D12" s="292"/>
      <c r="E12" s="292"/>
      <c r="F12" s="292"/>
      <c r="G12" s="292"/>
      <c r="H12" s="292"/>
      <c r="I12" s="292"/>
      <c r="J12" s="293"/>
    </row>
    <row r="13" spans="1:10" ht="18" customHeight="1">
      <c r="A13" s="196" t="s">
        <v>7</v>
      </c>
      <c r="B13" s="198">
        <v>1</v>
      </c>
      <c r="C13" s="294" t="s">
        <v>60</v>
      </c>
      <c r="D13" s="294"/>
      <c r="E13" s="294"/>
      <c r="F13" s="294"/>
      <c r="G13" s="294"/>
      <c r="H13" s="294"/>
      <c r="I13" s="294"/>
      <c r="J13" s="295"/>
    </row>
    <row r="14" spans="1:10" ht="18" customHeight="1">
      <c r="A14" s="196" t="s">
        <v>8</v>
      </c>
      <c r="B14" s="199">
        <v>1.2</v>
      </c>
      <c r="C14" s="294" t="s">
        <v>61</v>
      </c>
      <c r="D14" s="294"/>
      <c r="E14" s="294"/>
      <c r="F14" s="294"/>
      <c r="G14" s="294"/>
      <c r="H14" s="294"/>
      <c r="I14" s="294"/>
      <c r="J14" s="295"/>
    </row>
    <row r="15" spans="1:10" ht="30.6" customHeight="1">
      <c r="A15" s="196" t="s">
        <v>62</v>
      </c>
      <c r="B15" s="200" t="s">
        <v>63</v>
      </c>
      <c r="C15" s="296" t="s">
        <v>64</v>
      </c>
      <c r="D15" s="296"/>
      <c r="E15" s="296"/>
      <c r="F15" s="296"/>
      <c r="G15" s="296"/>
      <c r="H15" s="296"/>
      <c r="I15" s="296"/>
      <c r="J15" s="297"/>
    </row>
    <row r="16" spans="1:10">
      <c r="A16" s="291" t="s">
        <v>65</v>
      </c>
      <c r="B16" s="292"/>
      <c r="C16" s="292"/>
      <c r="D16" s="292"/>
      <c r="E16" s="292"/>
      <c r="F16" s="292"/>
      <c r="G16" s="292"/>
      <c r="H16" s="292"/>
      <c r="I16" s="292"/>
      <c r="J16" s="293"/>
    </row>
    <row r="17" spans="1:10">
      <c r="A17" s="196" t="s">
        <v>66</v>
      </c>
      <c r="B17" s="298" t="s">
        <v>9</v>
      </c>
      <c r="C17" s="298"/>
      <c r="D17" s="298"/>
      <c r="E17" s="298"/>
      <c r="F17" s="298"/>
      <c r="G17" s="298"/>
      <c r="H17" s="298"/>
      <c r="I17" s="298"/>
      <c r="J17" s="299"/>
    </row>
    <row r="18" spans="1:10" ht="30" customHeight="1">
      <c r="A18" s="201" t="s">
        <v>67</v>
      </c>
      <c r="B18" s="300" t="s">
        <v>149</v>
      </c>
      <c r="C18" s="300"/>
      <c r="D18" s="300"/>
      <c r="E18" s="300"/>
      <c r="F18" s="300"/>
      <c r="G18" s="300"/>
      <c r="H18" s="300"/>
      <c r="I18" s="300"/>
      <c r="J18" s="301"/>
    </row>
    <row r="19" spans="1:10">
      <c r="A19" s="201" t="s">
        <v>176</v>
      </c>
      <c r="B19" s="289" t="s">
        <v>10</v>
      </c>
      <c r="C19" s="289"/>
      <c r="D19" s="289"/>
      <c r="E19" s="289"/>
      <c r="F19" s="289"/>
      <c r="G19" s="289"/>
      <c r="H19" s="289"/>
      <c r="I19" s="289"/>
      <c r="J19" s="290"/>
    </row>
    <row r="20" spans="1:10">
      <c r="A20" s="202" t="s">
        <v>69</v>
      </c>
      <c r="B20" s="289" t="s">
        <v>150</v>
      </c>
      <c r="C20" s="289"/>
      <c r="D20" s="289"/>
      <c r="E20" s="289"/>
      <c r="F20" s="289"/>
      <c r="G20" s="289"/>
      <c r="H20" s="289"/>
      <c r="I20" s="289"/>
      <c r="J20" s="290"/>
    </row>
    <row r="21" spans="1:10">
      <c r="A21" s="291" t="s">
        <v>70</v>
      </c>
      <c r="B21" s="292"/>
      <c r="C21" s="292"/>
      <c r="D21" s="292"/>
      <c r="E21" s="292"/>
      <c r="F21" s="292"/>
      <c r="G21" s="292"/>
      <c r="H21" s="292"/>
      <c r="I21" s="292"/>
      <c r="J21" s="293"/>
    </row>
    <row r="22" spans="1:10">
      <c r="A22" s="305" t="s">
        <v>71</v>
      </c>
      <c r="B22" s="306"/>
      <c r="C22" s="306"/>
      <c r="D22" s="306"/>
      <c r="E22" s="306"/>
      <c r="F22" s="306"/>
      <c r="G22" s="306"/>
      <c r="H22" s="306"/>
      <c r="I22" s="306"/>
      <c r="J22" s="307"/>
    </row>
    <row r="23" spans="1:10" ht="27" customHeight="1">
      <c r="A23" s="308" t="s">
        <v>11</v>
      </c>
      <c r="B23" s="309"/>
      <c r="C23" s="309" t="s">
        <v>72</v>
      </c>
      <c r="D23" s="309"/>
      <c r="E23" s="309"/>
      <c r="F23" s="309" t="s">
        <v>12</v>
      </c>
      <c r="G23" s="309"/>
      <c r="H23" s="309"/>
      <c r="I23" s="309" t="s">
        <v>73</v>
      </c>
      <c r="J23" s="310"/>
    </row>
    <row r="24" spans="1:10">
      <c r="A24" s="311">
        <f>SUM(Tabla134523[Financiera
(B)])</f>
        <v>6544619206</v>
      </c>
      <c r="B24" s="312"/>
      <c r="C24" s="312">
        <f>SUM(Tabla134523[Financiera
(B)])</f>
        <v>6544619206</v>
      </c>
      <c r="D24" s="312"/>
      <c r="E24" s="312"/>
      <c r="F24" s="312">
        <f>SUM(Tabla134523[Financiera 
 (F)])</f>
        <v>1636154801.5</v>
      </c>
      <c r="G24" s="312"/>
      <c r="H24" s="312"/>
      <c r="I24" s="313">
        <f>+F24/C24</f>
        <v>0.25</v>
      </c>
      <c r="J24" s="314"/>
    </row>
    <row r="25" spans="1:10">
      <c r="A25" s="291" t="s">
        <v>74</v>
      </c>
      <c r="B25" s="292"/>
      <c r="C25" s="292"/>
      <c r="D25" s="292"/>
      <c r="E25" s="292"/>
      <c r="F25" s="292"/>
      <c r="G25" s="292"/>
      <c r="H25" s="292"/>
      <c r="I25" s="292"/>
      <c r="J25" s="293"/>
    </row>
    <row r="26" spans="1:10">
      <c r="A26" s="203"/>
      <c r="B26" s="204"/>
      <c r="C26" s="302" t="s">
        <v>13</v>
      </c>
      <c r="D26" s="303"/>
      <c r="E26" s="302" t="s">
        <v>75</v>
      </c>
      <c r="F26" s="303"/>
      <c r="G26" s="302" t="s">
        <v>76</v>
      </c>
      <c r="H26" s="302"/>
      <c r="I26" s="302" t="s">
        <v>77</v>
      </c>
      <c r="J26" s="304"/>
    </row>
    <row r="27" spans="1:10" ht="57.6">
      <c r="A27" s="206" t="s">
        <v>78</v>
      </c>
      <c r="B27" s="205" t="s">
        <v>79</v>
      </c>
      <c r="C27" s="205" t="s">
        <v>80</v>
      </c>
      <c r="D27" s="205" t="s">
        <v>81</v>
      </c>
      <c r="E27" s="205" t="s">
        <v>82</v>
      </c>
      <c r="F27" s="205" t="s">
        <v>83</v>
      </c>
      <c r="G27" s="205" t="s">
        <v>84</v>
      </c>
      <c r="H27" s="205" t="s">
        <v>85</v>
      </c>
      <c r="I27" s="205" t="s">
        <v>86</v>
      </c>
      <c r="J27" s="207" t="s">
        <v>87</v>
      </c>
    </row>
    <row r="28" spans="1:10" ht="68.400000000000006" customHeight="1">
      <c r="A28" s="191" t="s">
        <v>14</v>
      </c>
      <c r="B28" s="192" t="s">
        <v>15</v>
      </c>
      <c r="C28" s="208">
        <v>973731</v>
      </c>
      <c r="D28" s="209">
        <v>5426092990</v>
      </c>
      <c r="E28" s="210">
        <v>259662</v>
      </c>
      <c r="F28" s="209">
        <f>+D28/4</f>
        <v>1356523247.5</v>
      </c>
      <c r="G28" s="211">
        <v>250395</v>
      </c>
      <c r="H28" s="212">
        <f>+Tabla134523[[#This Row],[Financiera
(D)]]</f>
        <v>1356523247.5</v>
      </c>
      <c r="I28" s="213">
        <f t="shared" ref="I28:I30" si="0">IF(G28&gt;0,G28/E28,0)</f>
        <v>0.96431129699378426</v>
      </c>
      <c r="J28" s="214">
        <f t="shared" ref="J28:J30" si="1">IF(H28&gt;0,H28/D28,0)</f>
        <v>0.25</v>
      </c>
    </row>
    <row r="29" spans="1:10" ht="41.4" customHeight="1">
      <c r="A29" s="191" t="s">
        <v>16</v>
      </c>
      <c r="B29" s="192" t="s">
        <v>17</v>
      </c>
      <c r="C29" s="208">
        <v>395722</v>
      </c>
      <c r="D29" s="209">
        <v>905619916</v>
      </c>
      <c r="E29" s="215">
        <v>97474</v>
      </c>
      <c r="F29" s="209">
        <f>+D29/4</f>
        <v>226404979</v>
      </c>
      <c r="G29" s="216">
        <v>110316</v>
      </c>
      <c r="H29" s="212">
        <f>+Tabla134523[[#This Row],[Financiera
(D)]]</f>
        <v>226404979</v>
      </c>
      <c r="I29" s="213">
        <f t="shared" si="0"/>
        <v>1.1317479533003674</v>
      </c>
      <c r="J29" s="214">
        <f t="shared" si="1"/>
        <v>0.25</v>
      </c>
    </row>
    <row r="30" spans="1:10" ht="70.2" customHeight="1">
      <c r="A30" s="191" t="s">
        <v>18</v>
      </c>
      <c r="B30" s="192" t="s">
        <v>19</v>
      </c>
      <c r="C30" s="208">
        <v>785</v>
      </c>
      <c r="D30" s="209">
        <v>212906300</v>
      </c>
      <c r="E30" s="217">
        <v>197</v>
      </c>
      <c r="F30" s="209">
        <f>+D30/4</f>
        <v>53226575</v>
      </c>
      <c r="G30" s="218">
        <v>604</v>
      </c>
      <c r="H30" s="212">
        <f>+Tabla134523[[#This Row],[Financiera
(D)]]</f>
        <v>53226575</v>
      </c>
      <c r="I30" s="213">
        <f t="shared" si="0"/>
        <v>3.0659898477157359</v>
      </c>
      <c r="J30" s="214">
        <f t="shared" si="1"/>
        <v>0.25</v>
      </c>
    </row>
    <row r="31" spans="1:10" ht="17.25" customHeight="1">
      <c r="A31" s="291" t="s">
        <v>88</v>
      </c>
      <c r="B31" s="292"/>
      <c r="C31" s="292"/>
      <c r="D31" s="292"/>
      <c r="E31" s="292"/>
      <c r="F31" s="292"/>
      <c r="G31" s="292"/>
      <c r="H31" s="292"/>
      <c r="I31" s="292"/>
      <c r="J31" s="293"/>
    </row>
    <row r="32" spans="1:10" ht="18" customHeight="1">
      <c r="A32" s="305" t="s">
        <v>89</v>
      </c>
      <c r="B32" s="306"/>
      <c r="C32" s="306"/>
      <c r="D32" s="306"/>
      <c r="E32" s="306"/>
      <c r="F32" s="306"/>
      <c r="G32" s="306"/>
      <c r="H32" s="306"/>
      <c r="I32" s="306"/>
      <c r="J32" s="307"/>
    </row>
    <row r="33" spans="1:10">
      <c r="A33" s="194" t="s">
        <v>90</v>
      </c>
      <c r="B33" s="315" t="s">
        <v>91</v>
      </c>
      <c r="C33" s="315"/>
      <c r="D33" s="315"/>
      <c r="E33" s="315"/>
      <c r="F33" s="315"/>
      <c r="G33" s="315"/>
      <c r="H33" s="315"/>
      <c r="I33" s="315"/>
      <c r="J33" s="316"/>
    </row>
    <row r="34" spans="1:10" ht="88.8" customHeight="1">
      <c r="A34" s="219" t="s">
        <v>92</v>
      </c>
      <c r="B34" s="300" t="s">
        <v>166</v>
      </c>
      <c r="C34" s="300"/>
      <c r="D34" s="300"/>
      <c r="E34" s="300"/>
      <c r="F34" s="300"/>
      <c r="G34" s="300"/>
      <c r="H34" s="300"/>
      <c r="I34" s="300"/>
      <c r="J34" s="301"/>
    </row>
    <row r="35" spans="1:10" ht="71.400000000000006" customHeight="1">
      <c r="A35" s="219" t="s">
        <v>94</v>
      </c>
      <c r="B35" s="300" t="s">
        <v>167</v>
      </c>
      <c r="C35" s="300"/>
      <c r="D35" s="300"/>
      <c r="E35" s="300"/>
      <c r="F35" s="300"/>
      <c r="G35" s="300"/>
      <c r="H35" s="300"/>
      <c r="I35" s="300"/>
      <c r="J35" s="301"/>
    </row>
    <row r="36" spans="1:10" ht="99" customHeight="1">
      <c r="A36" s="219" t="s">
        <v>20</v>
      </c>
      <c r="B36" s="317" t="s">
        <v>168</v>
      </c>
      <c r="C36" s="317"/>
      <c r="D36" s="317"/>
      <c r="E36" s="317"/>
      <c r="F36" s="317"/>
      <c r="G36" s="317"/>
      <c r="H36" s="317"/>
      <c r="I36" s="317"/>
      <c r="J36" s="318"/>
    </row>
    <row r="37" spans="1:10">
      <c r="A37" s="194" t="s">
        <v>90</v>
      </c>
      <c r="B37" s="319" t="s">
        <v>95</v>
      </c>
      <c r="C37" s="319"/>
      <c r="D37" s="319"/>
      <c r="E37" s="319"/>
      <c r="F37" s="319"/>
      <c r="G37" s="319"/>
      <c r="H37" s="319"/>
      <c r="I37" s="319"/>
      <c r="J37" s="320"/>
    </row>
    <row r="38" spans="1:10" ht="72" customHeight="1">
      <c r="A38" s="219" t="s">
        <v>92</v>
      </c>
      <c r="B38" s="321" t="s">
        <v>169</v>
      </c>
      <c r="C38" s="321"/>
      <c r="D38" s="321"/>
      <c r="E38" s="321"/>
      <c r="F38" s="321"/>
      <c r="G38" s="321"/>
      <c r="H38" s="321"/>
      <c r="I38" s="321"/>
      <c r="J38" s="322"/>
    </row>
    <row r="39" spans="1:10" ht="65.400000000000006" customHeight="1">
      <c r="A39" s="219" t="s">
        <v>94</v>
      </c>
      <c r="B39" s="321" t="s">
        <v>170</v>
      </c>
      <c r="C39" s="321"/>
      <c r="D39" s="321"/>
      <c r="E39" s="321"/>
      <c r="F39" s="321"/>
      <c r="G39" s="321"/>
      <c r="H39" s="321"/>
      <c r="I39" s="321"/>
      <c r="J39" s="322"/>
    </row>
    <row r="40" spans="1:10" ht="81.599999999999994" customHeight="1">
      <c r="A40" s="219" t="s">
        <v>20</v>
      </c>
      <c r="B40" s="300" t="s">
        <v>171</v>
      </c>
      <c r="C40" s="300"/>
      <c r="D40" s="300"/>
      <c r="E40" s="300"/>
      <c r="F40" s="300"/>
      <c r="G40" s="300"/>
      <c r="H40" s="300"/>
      <c r="I40" s="300"/>
      <c r="J40" s="301"/>
    </row>
    <row r="41" spans="1:10">
      <c r="A41" s="194" t="s">
        <v>90</v>
      </c>
      <c r="B41" s="319" t="s">
        <v>97</v>
      </c>
      <c r="C41" s="319"/>
      <c r="D41" s="319"/>
      <c r="E41" s="319"/>
      <c r="F41" s="319"/>
      <c r="G41" s="319"/>
      <c r="H41" s="319"/>
      <c r="I41" s="319"/>
      <c r="J41" s="320"/>
    </row>
    <row r="42" spans="1:10" s="220" customFormat="1" ht="79.2" customHeight="1">
      <c r="A42" s="219" t="s">
        <v>92</v>
      </c>
      <c r="B42" s="300" t="s">
        <v>172</v>
      </c>
      <c r="C42" s="300"/>
      <c r="D42" s="300"/>
      <c r="E42" s="300"/>
      <c r="F42" s="300"/>
      <c r="G42" s="300"/>
      <c r="H42" s="300"/>
      <c r="I42" s="300"/>
      <c r="J42" s="301"/>
    </row>
    <row r="43" spans="1:10" s="220" customFormat="1" ht="83.4" customHeight="1">
      <c r="A43" s="219" t="s">
        <v>94</v>
      </c>
      <c r="B43" s="300" t="s">
        <v>173</v>
      </c>
      <c r="C43" s="300"/>
      <c r="D43" s="300"/>
      <c r="E43" s="300"/>
      <c r="F43" s="300"/>
      <c r="G43" s="300"/>
      <c r="H43" s="300"/>
      <c r="I43" s="300"/>
      <c r="J43" s="301"/>
    </row>
    <row r="44" spans="1:10" s="220" customFormat="1" ht="96" customHeight="1">
      <c r="A44" s="219" t="s">
        <v>20</v>
      </c>
      <c r="B44" s="323" t="s">
        <v>174</v>
      </c>
      <c r="C44" s="324"/>
      <c r="D44" s="324"/>
      <c r="E44" s="324"/>
      <c r="F44" s="324"/>
      <c r="G44" s="324"/>
      <c r="H44" s="324"/>
      <c r="I44" s="324"/>
      <c r="J44" s="325"/>
    </row>
    <row r="45" spans="1:10" ht="16.5" customHeight="1">
      <c r="A45" s="291" t="s">
        <v>158</v>
      </c>
      <c r="B45" s="292"/>
      <c r="C45" s="292"/>
      <c r="D45" s="292"/>
      <c r="E45" s="292"/>
      <c r="F45" s="292"/>
      <c r="G45" s="292"/>
      <c r="H45" s="292"/>
      <c r="I45" s="292"/>
      <c r="J45" s="293"/>
    </row>
    <row r="46" spans="1:10" ht="16.5" customHeight="1">
      <c r="A46" s="326" t="s">
        <v>99</v>
      </c>
      <c r="B46" s="327"/>
      <c r="C46" s="327"/>
      <c r="D46" s="327"/>
      <c r="E46" s="327"/>
      <c r="F46" s="327"/>
      <c r="G46" s="327"/>
      <c r="H46" s="327"/>
      <c r="I46" s="327"/>
      <c r="J46" s="328"/>
    </row>
    <row r="47" spans="1:10" ht="126.6" customHeight="1" thickBot="1">
      <c r="A47" s="329" t="s">
        <v>175</v>
      </c>
      <c r="B47" s="330"/>
      <c r="C47" s="330"/>
      <c r="D47" s="330"/>
      <c r="E47" s="330"/>
      <c r="F47" s="330"/>
      <c r="G47" s="330"/>
      <c r="H47" s="330"/>
      <c r="I47" s="330"/>
      <c r="J47" s="331"/>
    </row>
  </sheetData>
  <mergeCells count="50">
    <mergeCell ref="B43:J43"/>
    <mergeCell ref="B44:J44"/>
    <mergeCell ref="A45:J45"/>
    <mergeCell ref="A46:J46"/>
    <mergeCell ref="A47:J47"/>
    <mergeCell ref="B42:J42"/>
    <mergeCell ref="A31:J31"/>
    <mergeCell ref="A32:J32"/>
    <mergeCell ref="B33:J33"/>
    <mergeCell ref="B34:J34"/>
    <mergeCell ref="B35:J35"/>
    <mergeCell ref="B36:J36"/>
    <mergeCell ref="B37:J37"/>
    <mergeCell ref="B38:J38"/>
    <mergeCell ref="B39:J39"/>
    <mergeCell ref="B40:J40"/>
    <mergeCell ref="B41:J41"/>
    <mergeCell ref="C26:D26"/>
    <mergeCell ref="E26:F26"/>
    <mergeCell ref="G26:H26"/>
    <mergeCell ref="I26:J26"/>
    <mergeCell ref="A21:J21"/>
    <mergeCell ref="A22:J22"/>
    <mergeCell ref="A23:B23"/>
    <mergeCell ref="C23:E23"/>
    <mergeCell ref="F23:H23"/>
    <mergeCell ref="I23:J23"/>
    <mergeCell ref="A24:B24"/>
    <mergeCell ref="C24:E24"/>
    <mergeCell ref="F24:H24"/>
    <mergeCell ref="I24:J24"/>
    <mergeCell ref="A25:J25"/>
    <mergeCell ref="B20:J20"/>
    <mergeCell ref="B9:J9"/>
    <mergeCell ref="B10:J10"/>
    <mergeCell ref="B11:J11"/>
    <mergeCell ref="A12:J12"/>
    <mergeCell ref="C13:J13"/>
    <mergeCell ref="C14:J14"/>
    <mergeCell ref="C15:J15"/>
    <mergeCell ref="A16:J16"/>
    <mergeCell ref="B17:J17"/>
    <mergeCell ref="B18:J18"/>
    <mergeCell ref="B19:J19"/>
    <mergeCell ref="B8:J8"/>
    <mergeCell ref="A1:J3"/>
    <mergeCell ref="A4:J4"/>
    <mergeCell ref="A5:J5"/>
    <mergeCell ref="A6:J6"/>
    <mergeCell ref="B7:J7"/>
  </mergeCells>
  <dataValidations count="14">
    <dataValidation allowBlank="1" showInputMessage="1" showErrorMessage="1" prompt="Monto presupuestado para el producto" sqref="F27 E28:F30 D27:D30" xr:uid="{00000000-0002-0000-0000-000000000000}"/>
    <dataValidation allowBlank="1" showInputMessage="1" showErrorMessage="1" prompt="Meta anual del indicador" sqref="E27 C27:C30" xr:uid="{00000000-0002-0000-0000-000001000000}"/>
    <dataValidation allowBlank="1" showInputMessage="1" showErrorMessage="1" prompt="Presupuesto del programa" sqref="A24:C24 F24" xr:uid="{00000000-0002-0000-0000-000002000000}"/>
    <dataValidation allowBlank="1" showInputMessage="1" showErrorMessage="1" prompt="1. Describir lo plasmado en el presupuesto_x000a_2. Describir lo alcanzado en términos financieros y de producción " sqref="B35" xr:uid="{00000000-0002-0000-0000-000003000000}"/>
    <dataValidation allowBlank="1" showInputMessage="1" showErrorMessage="1" prompt="¿En qué consiste el producto? su objetivo" sqref="B34" xr:uid="{00000000-0002-0000-0000-000004000000}"/>
    <dataValidation allowBlank="1" showInputMessage="1" showErrorMessage="1" prompt="Nombre del producto" sqref="B33:J33" xr:uid="{00000000-0002-0000-0000-000005000000}"/>
    <dataValidation allowBlank="1" showInputMessage="1" showErrorMessage="1" prompt="¿A quién va dirigido el programa?, ¿qué característica tiene esta población que requiere ser beneficiada?" sqref="B19" xr:uid="{00000000-0002-0000-0000-000006000000}"/>
    <dataValidation allowBlank="1" showInputMessage="1" prompt="Nombre del capítulo" sqref="B7:B9 C8:J9" xr:uid="{00000000-0002-0000-0000-000007000000}"/>
    <dataValidation allowBlank="1" sqref="A7" xr:uid="{00000000-0002-0000-0000-000008000000}"/>
    <dataValidation allowBlank="1" showInputMessage="1" showErrorMessage="1" prompt="De existir desvío, explicar razones." sqref="C42:J43 C38:J40 B36:B43" xr:uid="{00000000-0002-0000-0000-000009000000}"/>
    <dataValidation allowBlank="1" showInputMessage="1" showErrorMessage="1" prompt="Monto ejecutado en el trimestre" sqref="H27:H30" xr:uid="{00000000-0002-0000-0000-00000A000000}"/>
    <dataValidation allowBlank="1" showInputMessage="1" showErrorMessage="1" prompt="Meta alcanzada en el trimestre" sqref="G27:G30" xr:uid="{00000000-0002-0000-0000-00000B000000}"/>
    <dataValidation allowBlank="1" showInputMessage="1" showErrorMessage="1" prompt="Nombre del indicador" sqref="B27:B30" xr:uid="{00000000-0002-0000-0000-00000C000000}"/>
    <dataValidation allowBlank="1" showInputMessage="1" showErrorMessage="1" prompt="Nombre de cada producto" sqref="A27:A30" xr:uid="{00000000-0002-0000-0000-00000D000000}"/>
  </dataValidations>
  <pageMargins left="0.31496062992125984" right="0.31496062992125984" top="0.55118110236220474" bottom="0.74803149606299213" header="0.31496062992125984" footer="0.31496062992125984"/>
  <pageSetup paperSize="119" scale="8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0DD"/>
  </sheetPr>
  <dimension ref="A1:P25"/>
  <sheetViews>
    <sheetView workbookViewId="0">
      <selection activeCell="H16" sqref="H16"/>
    </sheetView>
  </sheetViews>
  <sheetFormatPr baseColWidth="10" defaultColWidth="24" defaultRowHeight="18"/>
  <cols>
    <col min="1" max="1" width="10.44140625" style="228" customWidth="1"/>
    <col min="2" max="2" width="24.33203125" style="228" customWidth="1"/>
    <col min="3" max="4" width="6" style="224" customWidth="1"/>
    <col min="5" max="5" width="6.5546875" style="224" customWidth="1"/>
    <col min="6" max="6" width="13.5546875" style="224" customWidth="1"/>
    <col min="7" max="7" width="16.44140625" style="224" customWidth="1"/>
    <col min="8" max="8" width="20.5546875" style="267" customWidth="1"/>
    <col min="9" max="9" width="18.109375" style="224" customWidth="1"/>
    <col min="10" max="10" width="19.44140625" style="224" customWidth="1"/>
    <col min="11" max="11" width="22" style="224" customWidth="1"/>
    <col min="12" max="12" width="24.6640625" style="224" customWidth="1"/>
    <col min="13" max="13" width="19.109375" style="224" customWidth="1"/>
    <col min="14" max="14" width="24.33203125" style="224" customWidth="1"/>
    <col min="15" max="15" width="16.33203125" style="224" customWidth="1"/>
    <col min="16" max="16" width="14" style="224" customWidth="1"/>
    <col min="17" max="16384" width="24" style="224"/>
  </cols>
  <sheetData>
    <row r="1" spans="1:16">
      <c r="A1" s="221"/>
      <c r="B1" s="221"/>
      <c r="C1" s="222"/>
      <c r="D1" s="222"/>
      <c r="E1" s="222"/>
      <c r="F1" s="222"/>
      <c r="G1" s="222"/>
      <c r="H1" s="223"/>
      <c r="I1" s="222"/>
      <c r="J1" s="222"/>
      <c r="K1" s="222"/>
      <c r="L1" s="222"/>
      <c r="M1" s="222"/>
      <c r="N1" s="222"/>
      <c r="O1" s="222"/>
      <c r="P1" s="222"/>
    </row>
    <row r="2" spans="1:16">
      <c r="A2" s="221"/>
      <c r="B2" s="221"/>
      <c r="C2" s="222"/>
      <c r="D2" s="222"/>
      <c r="E2" s="222"/>
      <c r="F2" s="222"/>
      <c r="G2" s="222"/>
      <c r="H2" s="223"/>
      <c r="I2" s="222"/>
      <c r="J2" s="222"/>
      <c r="K2" s="222"/>
      <c r="L2" s="222"/>
      <c r="M2" s="222"/>
      <c r="N2" s="222"/>
      <c r="O2" s="222"/>
      <c r="P2" s="222"/>
    </row>
    <row r="3" spans="1:16">
      <c r="A3" s="221"/>
      <c r="B3" s="221"/>
      <c r="C3" s="222"/>
      <c r="D3" s="222"/>
      <c r="E3" s="222"/>
      <c r="F3" s="222"/>
      <c r="G3" s="222"/>
      <c r="H3" s="223"/>
      <c r="I3" s="222"/>
      <c r="J3" s="222"/>
      <c r="K3" s="222"/>
      <c r="L3" s="222"/>
      <c r="M3" s="222"/>
      <c r="N3" s="222"/>
      <c r="O3" s="222"/>
      <c r="P3" s="222"/>
    </row>
    <row r="4" spans="1:16">
      <c r="A4" s="221"/>
      <c r="B4" s="221"/>
      <c r="C4" s="222"/>
      <c r="D4" s="222"/>
      <c r="E4" s="222"/>
      <c r="F4" s="222"/>
      <c r="G4" s="222"/>
      <c r="H4" s="223"/>
      <c r="I4" s="222"/>
      <c r="J4" s="222"/>
      <c r="K4" s="222"/>
      <c r="L4" s="222"/>
      <c r="M4" s="222"/>
      <c r="N4" s="222"/>
      <c r="O4" s="222"/>
      <c r="P4" s="222"/>
    </row>
    <row r="5" spans="1:16">
      <c r="A5" s="351"/>
      <c r="B5" s="351"/>
      <c r="C5" s="351"/>
      <c r="D5" s="351"/>
      <c r="E5" s="351"/>
      <c r="F5" s="351"/>
      <c r="G5" s="351"/>
      <c r="H5" s="351"/>
      <c r="I5" s="351"/>
      <c r="J5" s="351"/>
      <c r="K5" s="351"/>
      <c r="L5" s="351"/>
      <c r="M5" s="351"/>
      <c r="N5" s="351"/>
      <c r="O5" s="351"/>
      <c r="P5" s="351"/>
    </row>
    <row r="6" spans="1:16">
      <c r="A6" s="352" t="s">
        <v>21</v>
      </c>
      <c r="B6" s="352"/>
      <c r="C6" s="352"/>
      <c r="D6" s="352"/>
      <c r="E6" s="352"/>
      <c r="F6" s="352"/>
      <c r="G6" s="352"/>
      <c r="H6" s="352"/>
      <c r="I6" s="352"/>
      <c r="J6" s="352"/>
      <c r="K6" s="352"/>
      <c r="L6" s="352"/>
      <c r="M6" s="352"/>
      <c r="N6" s="352"/>
      <c r="O6" s="352"/>
      <c r="P6" s="352"/>
    </row>
    <row r="7" spans="1:16">
      <c r="A7" s="352" t="s">
        <v>160</v>
      </c>
      <c r="B7" s="352"/>
      <c r="C7" s="352"/>
      <c r="D7" s="352"/>
      <c r="E7" s="352"/>
      <c r="F7" s="352"/>
      <c r="G7" s="352"/>
      <c r="H7" s="352"/>
      <c r="I7" s="352"/>
      <c r="J7" s="352"/>
      <c r="K7" s="352"/>
      <c r="L7" s="352"/>
      <c r="M7" s="352"/>
      <c r="N7" s="352"/>
      <c r="O7" s="352"/>
      <c r="P7" s="352"/>
    </row>
    <row r="8" spans="1:16" ht="5.25" customHeight="1">
      <c r="A8" s="225"/>
      <c r="B8" s="225"/>
      <c r="C8" s="226"/>
      <c r="D8" s="226"/>
      <c r="E8" s="226"/>
      <c r="F8" s="226"/>
      <c r="G8" s="226"/>
      <c r="H8" s="227"/>
      <c r="I8" s="226"/>
      <c r="J8" s="226"/>
      <c r="K8" s="226"/>
      <c r="L8" s="226"/>
      <c r="M8" s="226"/>
      <c r="N8" s="226"/>
      <c r="O8" s="226"/>
      <c r="P8" s="226"/>
    </row>
    <row r="9" spans="1:16" ht="16.5" customHeight="1">
      <c r="A9" s="353" t="s">
        <v>177</v>
      </c>
      <c r="B9" s="353"/>
      <c r="C9" s="353"/>
      <c r="D9" s="353"/>
      <c r="E9" s="353"/>
      <c r="F9" s="353"/>
      <c r="G9" s="353"/>
      <c r="H9" s="353"/>
      <c r="I9" s="353"/>
      <c r="J9" s="353"/>
      <c r="K9" s="353"/>
      <c r="L9" s="353"/>
      <c r="M9" s="353"/>
      <c r="N9" s="353"/>
      <c r="O9" s="353"/>
      <c r="P9" s="353"/>
    </row>
    <row r="10" spans="1:16" ht="16.5" customHeight="1">
      <c r="A10" s="353" t="s">
        <v>178</v>
      </c>
      <c r="B10" s="353"/>
      <c r="C10" s="353"/>
      <c r="D10" s="353"/>
      <c r="E10" s="353"/>
      <c r="F10" s="353"/>
      <c r="G10" s="353"/>
      <c r="H10" s="353"/>
      <c r="I10" s="353"/>
      <c r="J10" s="353"/>
      <c r="K10" s="353"/>
      <c r="L10" s="353"/>
      <c r="M10" s="353"/>
      <c r="N10" s="353"/>
      <c r="O10" s="353"/>
      <c r="P10" s="353"/>
    </row>
    <row r="11" spans="1:16" ht="8.25" customHeight="1" thickBot="1">
      <c r="A11" s="350"/>
      <c r="B11" s="350"/>
      <c r="C11" s="350"/>
      <c r="D11" s="350"/>
      <c r="E11" s="350"/>
      <c r="F11" s="350"/>
      <c r="G11" s="350"/>
      <c r="H11" s="350"/>
      <c r="I11" s="350"/>
      <c r="J11" s="350"/>
      <c r="K11" s="350"/>
      <c r="L11" s="350"/>
      <c r="M11" s="350"/>
      <c r="N11" s="350"/>
      <c r="O11" s="350"/>
      <c r="P11" s="350"/>
    </row>
    <row r="12" spans="1:16" s="228" customFormat="1" ht="31.2" customHeight="1" thickBot="1">
      <c r="A12" s="339" t="s">
        <v>24</v>
      </c>
      <c r="B12" s="342" t="s">
        <v>25</v>
      </c>
      <c r="C12" s="342"/>
      <c r="D12" s="342"/>
      <c r="E12" s="342"/>
      <c r="F12" s="342"/>
      <c r="G12" s="342"/>
      <c r="H12" s="342"/>
      <c r="I12" s="342"/>
      <c r="J12" s="342" t="s">
        <v>161</v>
      </c>
      <c r="K12" s="342"/>
      <c r="L12" s="342"/>
      <c r="M12" s="342" t="s">
        <v>163</v>
      </c>
      <c r="N12" s="342"/>
      <c r="O12" s="343" t="s">
        <v>164</v>
      </c>
      <c r="P12" s="344"/>
    </row>
    <row r="13" spans="1:16" s="228" customFormat="1" ht="36" customHeight="1">
      <c r="A13" s="340"/>
      <c r="B13" s="345" t="s">
        <v>26</v>
      </c>
      <c r="C13" s="347" t="s">
        <v>27</v>
      </c>
      <c r="D13" s="347"/>
      <c r="E13" s="347"/>
      <c r="F13" s="348" t="s">
        <v>28</v>
      </c>
      <c r="G13" s="348" t="s">
        <v>29</v>
      </c>
      <c r="H13" s="334" t="s">
        <v>122</v>
      </c>
      <c r="I13" s="334" t="s">
        <v>123</v>
      </c>
      <c r="J13" s="334" t="s">
        <v>162</v>
      </c>
      <c r="K13" s="336"/>
      <c r="L13" s="334" t="s">
        <v>126</v>
      </c>
      <c r="M13" s="334" t="s">
        <v>165</v>
      </c>
      <c r="N13" s="336"/>
      <c r="O13" s="229" t="s">
        <v>30</v>
      </c>
      <c r="P13" s="230" t="s">
        <v>31</v>
      </c>
    </row>
    <row r="14" spans="1:16" s="228" customFormat="1" ht="39" customHeight="1" thickBot="1">
      <c r="A14" s="341"/>
      <c r="B14" s="346"/>
      <c r="C14" s="231" t="s">
        <v>32</v>
      </c>
      <c r="D14" s="231" t="s">
        <v>33</v>
      </c>
      <c r="E14" s="231" t="s">
        <v>34</v>
      </c>
      <c r="F14" s="349"/>
      <c r="G14" s="349"/>
      <c r="H14" s="335"/>
      <c r="I14" s="335"/>
      <c r="J14" s="232" t="s">
        <v>35</v>
      </c>
      <c r="K14" s="232" t="s">
        <v>36</v>
      </c>
      <c r="L14" s="335"/>
      <c r="M14" s="232" t="s">
        <v>37</v>
      </c>
      <c r="N14" s="232" t="s">
        <v>38</v>
      </c>
      <c r="O14" s="232" t="s">
        <v>39</v>
      </c>
      <c r="P14" s="233" t="s">
        <v>40</v>
      </c>
    </row>
    <row r="15" spans="1:16">
      <c r="A15" s="234" t="s">
        <v>41</v>
      </c>
      <c r="B15" s="337" t="s">
        <v>42</v>
      </c>
      <c r="C15" s="337"/>
      <c r="D15" s="337"/>
      <c r="E15" s="337"/>
      <c r="F15" s="337"/>
      <c r="G15" s="337"/>
      <c r="H15" s="235">
        <f>+H16+H17+H18</f>
        <v>6544619206</v>
      </c>
      <c r="I15" s="236">
        <f>SUM(I16:I18)</f>
        <v>1370238</v>
      </c>
      <c r="J15" s="237">
        <f>J16+J17+J18</f>
        <v>357333</v>
      </c>
      <c r="K15" s="237">
        <f>K16+K17+K18</f>
        <v>1636154801.5</v>
      </c>
      <c r="L15" s="237">
        <f t="shared" ref="L15:N15" si="0">L16+L17+L18</f>
        <v>6544619206</v>
      </c>
      <c r="M15" s="237">
        <f t="shared" si="0"/>
        <v>361315</v>
      </c>
      <c r="N15" s="237">
        <f t="shared" si="0"/>
        <v>1636154801.5</v>
      </c>
      <c r="O15" s="238">
        <f>M15/J15*100</f>
        <v>101.11436671116299</v>
      </c>
      <c r="P15" s="239">
        <f>N15/K15*100</f>
        <v>100</v>
      </c>
    </row>
    <row r="16" spans="1:16" s="222" customFormat="1" ht="64.8">
      <c r="A16" s="240">
        <v>6473</v>
      </c>
      <c r="B16" s="241" t="s">
        <v>14</v>
      </c>
      <c r="C16" s="242">
        <v>1</v>
      </c>
      <c r="D16" s="242">
        <v>1.2</v>
      </c>
      <c r="E16" s="242" t="s">
        <v>43</v>
      </c>
      <c r="F16" s="241" t="s">
        <v>44</v>
      </c>
      <c r="G16" s="241" t="s">
        <v>15</v>
      </c>
      <c r="H16" s="153">
        <v>5426092990</v>
      </c>
      <c r="I16" s="154">
        <v>973731</v>
      </c>
      <c r="J16" s="154">
        <v>259662</v>
      </c>
      <c r="K16" s="153">
        <f>+H16/4</f>
        <v>1356523247.5</v>
      </c>
      <c r="L16" s="153">
        <v>5426092990</v>
      </c>
      <c r="M16" s="243">
        <v>250395</v>
      </c>
      <c r="N16" s="244">
        <f>+K16</f>
        <v>1356523247.5</v>
      </c>
      <c r="O16" s="245">
        <f>M16/J16*100</f>
        <v>96.431129699378431</v>
      </c>
      <c r="P16" s="246">
        <f>N16/L16*100</f>
        <v>25</v>
      </c>
    </row>
    <row r="17" spans="1:16" ht="43.5" customHeight="1">
      <c r="A17" s="240">
        <v>6521</v>
      </c>
      <c r="B17" s="241" t="s">
        <v>16</v>
      </c>
      <c r="C17" s="247">
        <v>1</v>
      </c>
      <c r="D17" s="247">
        <v>1.2</v>
      </c>
      <c r="E17" s="247" t="s">
        <v>43</v>
      </c>
      <c r="F17" s="241" t="s">
        <v>44</v>
      </c>
      <c r="G17" s="241" t="s">
        <v>17</v>
      </c>
      <c r="H17" s="153">
        <v>905619916</v>
      </c>
      <c r="I17" s="154">
        <v>395722</v>
      </c>
      <c r="J17" s="154">
        <v>97474</v>
      </c>
      <c r="K17" s="153">
        <f>+H17/4</f>
        <v>226404979</v>
      </c>
      <c r="L17" s="153">
        <v>905619916</v>
      </c>
      <c r="M17" s="248">
        <v>110316</v>
      </c>
      <c r="N17" s="249">
        <v>226404979</v>
      </c>
      <c r="O17" s="245">
        <f>M17/J17*100</f>
        <v>113.17479533003674</v>
      </c>
      <c r="P17" s="246">
        <f>N17/L17*100</f>
        <v>25</v>
      </c>
    </row>
    <row r="18" spans="1:16" ht="73.5" customHeight="1">
      <c r="A18" s="240">
        <v>6523</v>
      </c>
      <c r="B18" s="241" t="s">
        <v>18</v>
      </c>
      <c r="C18" s="247">
        <v>1</v>
      </c>
      <c r="D18" s="247">
        <v>1.2</v>
      </c>
      <c r="E18" s="247" t="s">
        <v>43</v>
      </c>
      <c r="F18" s="241" t="s">
        <v>44</v>
      </c>
      <c r="G18" s="241" t="s">
        <v>45</v>
      </c>
      <c r="H18" s="153">
        <v>212906300</v>
      </c>
      <c r="I18" s="154">
        <v>785</v>
      </c>
      <c r="J18" s="154">
        <v>197</v>
      </c>
      <c r="K18" s="153">
        <f>+H18/4</f>
        <v>53226575</v>
      </c>
      <c r="L18" s="153">
        <v>212906300</v>
      </c>
      <c r="M18" s="250">
        <v>604</v>
      </c>
      <c r="N18" s="244">
        <f>+K18</f>
        <v>53226575</v>
      </c>
      <c r="O18" s="245">
        <f>M18/J18*100</f>
        <v>306.59898477157361</v>
      </c>
      <c r="P18" s="246">
        <f>N18/L18*100</f>
        <v>25</v>
      </c>
    </row>
    <row r="19" spans="1:16" ht="18.600000000000001" thickBot="1">
      <c r="A19" s="251"/>
      <c r="B19" s="338" t="s">
        <v>46</v>
      </c>
      <c r="C19" s="338"/>
      <c r="D19" s="338"/>
      <c r="E19" s="338"/>
      <c r="F19" s="338"/>
      <c r="G19" s="338"/>
      <c r="H19" s="252">
        <f>H15</f>
        <v>6544619206</v>
      </c>
      <c r="I19" s="252">
        <f t="shared" ref="I19:N19" si="1">I15</f>
        <v>1370238</v>
      </c>
      <c r="J19" s="252">
        <f t="shared" si="1"/>
        <v>357333</v>
      </c>
      <c r="K19" s="252">
        <f t="shared" si="1"/>
        <v>1636154801.5</v>
      </c>
      <c r="L19" s="252">
        <f t="shared" si="1"/>
        <v>6544619206</v>
      </c>
      <c r="M19" s="252">
        <f t="shared" si="1"/>
        <v>361315</v>
      </c>
      <c r="N19" s="252">
        <f t="shared" si="1"/>
        <v>1636154801.5</v>
      </c>
      <c r="O19" s="253">
        <f>M19/J19*100</f>
        <v>101.11436671116299</v>
      </c>
      <c r="P19" s="254">
        <f>N19/L19*100</f>
        <v>25</v>
      </c>
    </row>
    <row r="20" spans="1:16" s="256" customFormat="1">
      <c r="A20" s="255"/>
      <c r="B20" s="332" t="s">
        <v>47</v>
      </c>
      <c r="C20" s="332"/>
      <c r="D20" s="332"/>
      <c r="E20" s="332"/>
      <c r="F20" s="332"/>
      <c r="G20" s="332"/>
      <c r="H20" s="332"/>
      <c r="I20" s="332"/>
      <c r="J20" s="332"/>
      <c r="K20" s="332"/>
      <c r="L20" s="332"/>
      <c r="M20" s="332"/>
      <c r="N20" s="332"/>
      <c r="O20" s="332"/>
      <c r="P20" s="332"/>
    </row>
    <row r="21" spans="1:16" ht="38.1" customHeight="1">
      <c r="A21" s="257"/>
      <c r="B21" s="333" t="s">
        <v>179</v>
      </c>
      <c r="C21" s="333"/>
      <c r="D21" s="333"/>
      <c r="E21" s="333"/>
      <c r="F21" s="333"/>
      <c r="G21" s="333"/>
      <c r="H21" s="333"/>
      <c r="I21" s="333"/>
      <c r="J21" s="333"/>
      <c r="K21" s="333"/>
      <c r="L21" s="333"/>
      <c r="M21" s="333"/>
      <c r="N21" s="333"/>
      <c r="O21" s="333"/>
      <c r="P21" s="333"/>
    </row>
    <row r="22" spans="1:16">
      <c r="A22" s="257"/>
      <c r="B22" s="258"/>
      <c r="C22" s="259"/>
      <c r="D22" s="259"/>
      <c r="E22" s="260"/>
      <c r="F22" s="260"/>
      <c r="G22" s="260"/>
      <c r="H22" s="261"/>
      <c r="I22" s="262"/>
      <c r="J22" s="262"/>
      <c r="K22" s="260"/>
      <c r="L22" s="260"/>
      <c r="M22" s="260"/>
      <c r="N22" s="260"/>
      <c r="O22" s="260"/>
      <c r="P22" s="260"/>
    </row>
    <row r="23" spans="1:16">
      <c r="A23" s="257"/>
      <c r="B23" s="263" t="s">
        <v>49</v>
      </c>
      <c r="C23" s="259"/>
      <c r="D23" s="259"/>
      <c r="E23" s="260"/>
      <c r="F23" s="260"/>
      <c r="G23" s="260"/>
      <c r="H23" s="261"/>
      <c r="I23" s="262"/>
      <c r="J23" s="264" t="s">
        <v>50</v>
      </c>
      <c r="K23" s="262"/>
      <c r="L23" s="262"/>
      <c r="M23" s="262"/>
      <c r="N23" s="262"/>
      <c r="O23" s="260"/>
      <c r="P23" s="265"/>
    </row>
    <row r="24" spans="1:16">
      <c r="A24" s="257"/>
      <c r="B24" s="257" t="s">
        <v>51</v>
      </c>
      <c r="C24" s="260"/>
      <c r="D24" s="260"/>
      <c r="E24" s="260"/>
      <c r="F24" s="262"/>
      <c r="G24" s="262"/>
      <c r="H24" s="266"/>
      <c r="I24" s="262"/>
      <c r="J24" s="260" t="s">
        <v>52</v>
      </c>
      <c r="K24" s="262"/>
      <c r="L24" s="262"/>
      <c r="M24" s="262"/>
      <c r="N24" s="262"/>
      <c r="O24" s="260"/>
      <c r="P24" s="260"/>
    </row>
    <row r="25" spans="1:16">
      <c r="J25" s="268"/>
    </row>
  </sheetData>
  <mergeCells count="24">
    <mergeCell ref="A11:P11"/>
    <mergeCell ref="A5:P5"/>
    <mergeCell ref="A6:P6"/>
    <mergeCell ref="A7:P7"/>
    <mergeCell ref="A9:P9"/>
    <mergeCell ref="A10:P10"/>
    <mergeCell ref="A12:A14"/>
    <mergeCell ref="B12:I12"/>
    <mergeCell ref="J12:L12"/>
    <mergeCell ref="M12:N12"/>
    <mergeCell ref="O12:P12"/>
    <mergeCell ref="B13:B14"/>
    <mergeCell ref="C13:E13"/>
    <mergeCell ref="F13:F14"/>
    <mergeCell ref="G13:G14"/>
    <mergeCell ref="H13:H14"/>
    <mergeCell ref="B20:P20"/>
    <mergeCell ref="B21:P21"/>
    <mergeCell ref="I13:I14"/>
    <mergeCell ref="J13:K13"/>
    <mergeCell ref="L13:L14"/>
    <mergeCell ref="M13:N13"/>
    <mergeCell ref="B15:G15"/>
    <mergeCell ref="B19:G19"/>
  </mergeCells>
  <dataValidations count="3">
    <dataValidation allowBlank="1" showInputMessage="1" showErrorMessage="1" prompt="Monto presupuestado para el producto" sqref="H16:H18 J16:L18" xr:uid="{00000000-0002-0000-0100-000000000000}"/>
    <dataValidation allowBlank="1" showInputMessage="1" showErrorMessage="1" prompt="Meta anual del indicador" sqref="I16:I18" xr:uid="{00000000-0002-0000-0100-000001000000}"/>
    <dataValidation allowBlank="1" showInputMessage="1" showErrorMessage="1" prompt="Meta alcanzada en el trimestre" sqref="M16:M18" xr:uid="{00000000-0002-0000-0100-000002000000}"/>
  </dataValidations>
  <printOptions horizontalCentered="1"/>
  <pageMargins left="0.11811023622047245" right="0.11811023622047245" top="0.74803149606299213" bottom="0.74803149606299213" header="0.31496062992125984" footer="0.31496062992125984"/>
  <pageSetup paperSize="171"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M18"/>
  <sheetViews>
    <sheetView showGridLines="0" zoomScale="60" zoomScaleNormal="60" workbookViewId="0">
      <selection activeCell="E30" sqref="E30"/>
    </sheetView>
  </sheetViews>
  <sheetFormatPr baseColWidth="10" defaultColWidth="11.44140625" defaultRowHeight="14.4"/>
  <cols>
    <col min="1" max="1" width="20.44140625" style="20" customWidth="1"/>
    <col min="2" max="2" width="38.6640625" style="20" customWidth="1"/>
    <col min="3" max="3" width="27.5546875" style="20" customWidth="1"/>
    <col min="4" max="4" width="20.33203125" style="20" customWidth="1"/>
    <col min="5" max="5" width="26.44140625" style="20" customWidth="1"/>
    <col min="6" max="6" width="24.6640625" style="20" bestFit="1" customWidth="1"/>
    <col min="7" max="7" width="27.109375" style="20" customWidth="1"/>
    <col min="8" max="8" width="24.6640625" style="20" bestFit="1" customWidth="1"/>
    <col min="9" max="9" width="30.88671875" style="20" customWidth="1"/>
    <col min="10" max="10" width="21.44140625" style="20" customWidth="1"/>
    <col min="11" max="11" width="28.6640625" style="20" customWidth="1"/>
    <col min="12" max="12" width="23.6640625" style="20" customWidth="1"/>
    <col min="13" max="13" width="26.5546875" style="20" customWidth="1"/>
    <col min="14" max="16384" width="11.44140625" style="20"/>
  </cols>
  <sheetData>
    <row r="1" spans="1:13" ht="82.5" customHeight="1">
      <c r="A1" s="362" t="s">
        <v>128</v>
      </c>
      <c r="B1" s="362"/>
      <c r="C1" s="362"/>
      <c r="D1" s="362"/>
      <c r="E1" s="362"/>
      <c r="F1" s="362"/>
      <c r="G1" s="362"/>
      <c r="H1" s="362"/>
      <c r="I1" s="362"/>
      <c r="J1" s="362"/>
      <c r="K1" s="362"/>
      <c r="L1" s="362"/>
      <c r="M1" s="94"/>
    </row>
    <row r="2" spans="1:13" ht="23.25" customHeight="1">
      <c r="A2" s="11" t="s">
        <v>0</v>
      </c>
      <c r="B2" s="12" t="s">
        <v>106</v>
      </c>
      <c r="C2" s="13"/>
      <c r="D2" s="13"/>
      <c r="E2" s="13"/>
      <c r="F2" s="13"/>
      <c r="G2" s="13"/>
      <c r="H2" s="13"/>
      <c r="I2" s="13"/>
      <c r="J2" s="13"/>
      <c r="K2" s="13"/>
      <c r="L2" s="13"/>
      <c r="M2" s="13"/>
    </row>
    <row r="3" spans="1:13" ht="32.25" customHeight="1">
      <c r="A3" s="11" t="s">
        <v>2</v>
      </c>
      <c r="B3" s="14" t="s">
        <v>107</v>
      </c>
      <c r="C3" s="14"/>
      <c r="D3" s="14"/>
      <c r="E3" s="14"/>
      <c r="F3" s="14"/>
      <c r="G3" s="14"/>
      <c r="H3" s="14"/>
      <c r="I3" s="14"/>
      <c r="J3" s="14"/>
      <c r="K3" s="14"/>
      <c r="L3" s="14"/>
      <c r="M3" s="14"/>
    </row>
    <row r="4" spans="1:13" ht="45.75" customHeight="1" thickBot="1">
      <c r="A4" s="11" t="s">
        <v>4</v>
      </c>
      <c r="B4" s="363" t="s">
        <v>108</v>
      </c>
      <c r="C4" s="363"/>
      <c r="D4" s="14"/>
      <c r="E4" s="14"/>
      <c r="F4" s="14"/>
      <c r="G4" s="14"/>
      <c r="H4" s="14"/>
      <c r="I4" s="14"/>
      <c r="J4" s="14"/>
      <c r="K4" s="14"/>
      <c r="L4" s="14"/>
      <c r="M4" s="14"/>
    </row>
    <row r="5" spans="1:13" ht="27" customHeight="1">
      <c r="A5" s="364" t="s">
        <v>78</v>
      </c>
      <c r="B5" s="365"/>
      <c r="C5" s="365"/>
      <c r="D5" s="365"/>
      <c r="E5" s="366"/>
      <c r="F5" s="364" t="s">
        <v>109</v>
      </c>
      <c r="G5" s="367"/>
      <c r="H5" s="368" t="s">
        <v>110</v>
      </c>
      <c r="I5" s="366"/>
      <c r="J5" s="364" t="s">
        <v>111</v>
      </c>
      <c r="K5" s="367"/>
      <c r="L5" s="364" t="s">
        <v>112</v>
      </c>
      <c r="M5" s="367"/>
    </row>
    <row r="6" spans="1:13" ht="49.5" customHeight="1">
      <c r="A6" s="354" t="s">
        <v>113</v>
      </c>
      <c r="B6" s="356" t="s">
        <v>114</v>
      </c>
      <c r="C6" s="95" t="s">
        <v>115</v>
      </c>
      <c r="D6" s="358" t="s">
        <v>129</v>
      </c>
      <c r="E6" s="360" t="s">
        <v>116</v>
      </c>
      <c r="F6" s="96" t="s">
        <v>117</v>
      </c>
      <c r="G6" s="97" t="s">
        <v>118</v>
      </c>
      <c r="H6" s="98" t="s">
        <v>117</v>
      </c>
      <c r="I6" s="99" t="s">
        <v>118</v>
      </c>
      <c r="J6" s="96" t="s">
        <v>117</v>
      </c>
      <c r="K6" s="97" t="s">
        <v>118</v>
      </c>
      <c r="L6" s="96" t="s">
        <v>117</v>
      </c>
      <c r="M6" s="97" t="s">
        <v>118</v>
      </c>
    </row>
    <row r="7" spans="1:13" ht="27" customHeight="1" thickBot="1">
      <c r="A7" s="355"/>
      <c r="B7" s="357"/>
      <c r="C7" s="100" t="s">
        <v>119</v>
      </c>
      <c r="D7" s="359"/>
      <c r="E7" s="361"/>
      <c r="F7" s="101" t="s">
        <v>119</v>
      </c>
      <c r="G7" s="102" t="s">
        <v>120</v>
      </c>
      <c r="H7" s="103" t="s">
        <v>119</v>
      </c>
      <c r="I7" s="104" t="s">
        <v>120</v>
      </c>
      <c r="J7" s="101" t="s">
        <v>119</v>
      </c>
      <c r="K7" s="102" t="s">
        <v>120</v>
      </c>
      <c r="L7" s="101" t="s">
        <v>119</v>
      </c>
      <c r="M7" s="102" t="s">
        <v>120</v>
      </c>
    </row>
    <row r="8" spans="1:13" ht="78.75" customHeight="1" thickTop="1">
      <c r="A8" s="105">
        <v>6473</v>
      </c>
      <c r="B8" s="106" t="s">
        <v>14</v>
      </c>
      <c r="C8" s="107" t="s">
        <v>15</v>
      </c>
      <c r="D8" s="108">
        <v>973731</v>
      </c>
      <c r="E8" s="109">
        <v>5426092990</v>
      </c>
      <c r="F8" s="110">
        <v>266922</v>
      </c>
      <c r="G8" s="111">
        <f>+$E$8/4</f>
        <v>1356523247.5</v>
      </c>
      <c r="H8" s="112">
        <v>252401</v>
      </c>
      <c r="I8" s="109">
        <f>+$E$8/4</f>
        <v>1356523247.5</v>
      </c>
      <c r="J8" s="110">
        <v>259662</v>
      </c>
      <c r="K8" s="111">
        <f>+$E$8/4</f>
        <v>1356523247.5</v>
      </c>
      <c r="L8" s="110">
        <v>194746</v>
      </c>
      <c r="M8" s="111">
        <f>+$E$8/4</f>
        <v>1356523247.5</v>
      </c>
    </row>
    <row r="9" spans="1:13" ht="78.75" customHeight="1">
      <c r="A9" s="113">
        <v>6521</v>
      </c>
      <c r="B9" s="114" t="s">
        <v>16</v>
      </c>
      <c r="C9" s="115" t="s">
        <v>17</v>
      </c>
      <c r="D9" s="116">
        <v>395722</v>
      </c>
      <c r="E9" s="117">
        <v>905619916</v>
      </c>
      <c r="F9" s="118">
        <v>100590</v>
      </c>
      <c r="G9" s="119">
        <f>+$E$9/4</f>
        <v>226404979</v>
      </c>
      <c r="H9" s="120">
        <v>99661</v>
      </c>
      <c r="I9" s="121">
        <f>+$E$9/4</f>
        <v>226404979</v>
      </c>
      <c r="J9" s="118">
        <v>97474</v>
      </c>
      <c r="K9" s="119">
        <f>+$E$9/4</f>
        <v>226404979</v>
      </c>
      <c r="L9" s="118">
        <v>97997</v>
      </c>
      <c r="M9" s="119">
        <f>+$E$9/4</f>
        <v>226404979</v>
      </c>
    </row>
    <row r="10" spans="1:13" ht="78.75" customHeight="1" thickBot="1">
      <c r="A10" s="122">
        <v>6523</v>
      </c>
      <c r="B10" s="123" t="s">
        <v>18</v>
      </c>
      <c r="C10" s="124" t="s">
        <v>45</v>
      </c>
      <c r="D10" s="125">
        <v>785</v>
      </c>
      <c r="E10" s="126">
        <v>212906300</v>
      </c>
      <c r="F10" s="127">
        <v>193</v>
      </c>
      <c r="G10" s="128">
        <f>+E10/4</f>
        <v>53226575</v>
      </c>
      <c r="H10" s="129">
        <v>195</v>
      </c>
      <c r="I10" s="130">
        <v>38750000</v>
      </c>
      <c r="J10" s="127">
        <v>197</v>
      </c>
      <c r="K10" s="128">
        <v>38750000</v>
      </c>
      <c r="L10" s="127">
        <v>200</v>
      </c>
      <c r="M10" s="128">
        <v>38750000</v>
      </c>
    </row>
    <row r="11" spans="1:13" ht="18">
      <c r="A11" s="131"/>
      <c r="B11" s="131"/>
      <c r="C11" s="131"/>
      <c r="D11" s="131"/>
      <c r="E11" s="131"/>
      <c r="F11" s="131"/>
      <c r="G11" s="131"/>
      <c r="H11" s="131"/>
      <c r="I11" s="131"/>
      <c r="J11" s="131"/>
      <c r="K11" s="131"/>
      <c r="L11" s="131"/>
      <c r="M11" s="131"/>
    </row>
    <row r="12" spans="1:13" ht="18">
      <c r="A12" s="131"/>
      <c r="B12" s="15"/>
      <c r="C12" s="15"/>
      <c r="D12" s="16"/>
      <c r="E12" s="15"/>
      <c r="F12" s="132"/>
      <c r="G12" s="17"/>
      <c r="H12" s="17"/>
      <c r="I12" s="17"/>
      <c r="J12" s="15"/>
      <c r="K12" s="18"/>
      <c r="L12" s="131"/>
      <c r="M12" s="131"/>
    </row>
    <row r="13" spans="1:13" ht="18">
      <c r="A13" s="131"/>
      <c r="B13" s="19"/>
      <c r="C13" s="19"/>
      <c r="D13" s="133"/>
      <c r="E13" s="133"/>
      <c r="F13" s="19"/>
      <c r="G13" s="19"/>
      <c r="H13" s="19"/>
      <c r="I13" s="19"/>
      <c r="J13" s="19"/>
      <c r="K13" s="19"/>
      <c r="L13" s="131"/>
      <c r="M13" s="131"/>
    </row>
    <row r="14" spans="1:13" ht="18">
      <c r="A14" s="131"/>
      <c r="B14" s="131"/>
      <c r="C14" s="131"/>
      <c r="D14" s="131"/>
      <c r="E14" s="131"/>
      <c r="F14" s="134"/>
      <c r="G14" s="131"/>
      <c r="H14" s="131"/>
      <c r="I14" s="131"/>
      <c r="J14" s="131"/>
      <c r="K14" s="131"/>
      <c r="L14" s="131"/>
      <c r="M14" s="131"/>
    </row>
    <row r="15" spans="1:13" ht="18">
      <c r="A15" s="131"/>
      <c r="B15" s="131"/>
      <c r="C15" s="131"/>
      <c r="D15" s="131"/>
      <c r="E15" s="131"/>
      <c r="F15" s="134"/>
      <c r="H15" s="134"/>
      <c r="I15" s="131"/>
      <c r="J15" s="131"/>
      <c r="K15" s="131"/>
      <c r="L15" s="131"/>
      <c r="M15" s="131"/>
    </row>
    <row r="16" spans="1:13" ht="18">
      <c r="A16" s="131"/>
      <c r="B16" s="131"/>
      <c r="C16" s="131"/>
      <c r="D16" s="131"/>
      <c r="E16" s="131"/>
      <c r="F16" s="131"/>
      <c r="G16" s="131"/>
      <c r="H16" s="131"/>
      <c r="I16" s="131"/>
      <c r="J16" s="131"/>
      <c r="K16" s="131"/>
      <c r="L16" s="131"/>
      <c r="M16" s="131"/>
    </row>
    <row r="17" spans="1:13" ht="18">
      <c r="A17" s="131"/>
      <c r="B17" s="131"/>
      <c r="C17" s="131"/>
      <c r="D17" s="131"/>
      <c r="E17" s="131"/>
      <c r="F17" s="131"/>
      <c r="G17" s="131"/>
      <c r="H17" s="131"/>
      <c r="I17" s="131"/>
      <c r="J17" s="131"/>
      <c r="K17" s="131"/>
      <c r="L17" s="131"/>
      <c r="M17" s="131"/>
    </row>
    <row r="18" spans="1:13" ht="18">
      <c r="A18" s="135"/>
      <c r="B18" s="135"/>
      <c r="C18" s="135"/>
      <c r="D18" s="135"/>
      <c r="E18" s="135"/>
      <c r="F18" s="135"/>
      <c r="G18" s="135"/>
      <c r="H18" s="135"/>
      <c r="I18" s="135"/>
      <c r="J18" s="135"/>
      <c r="K18" s="135"/>
      <c r="L18" s="135"/>
      <c r="M18" s="135"/>
    </row>
  </sheetData>
  <mergeCells count="11">
    <mergeCell ref="A6:A7"/>
    <mergeCell ref="B6:B7"/>
    <mergeCell ref="D6:D7"/>
    <mergeCell ref="E6:E7"/>
    <mergeCell ref="A1:L1"/>
    <mergeCell ref="B4:C4"/>
    <mergeCell ref="A5:E5"/>
    <mergeCell ref="F5:G5"/>
    <mergeCell ref="H5:I5"/>
    <mergeCell ref="J5:K5"/>
    <mergeCell ref="L5:M5"/>
  </mergeCells>
  <printOptions horizontalCentered="1"/>
  <pageMargins left="0.31496062992125984" right="0.31496062992125984" top="0.74803149606299213" bottom="0.74803149606299213" header="0.31496062992125984" footer="0.31496062992125984"/>
  <pageSetup paperSize="5"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47"/>
  <sheetViews>
    <sheetView workbookViewId="0">
      <selection activeCell="B11" sqref="B11:J11"/>
    </sheetView>
  </sheetViews>
  <sheetFormatPr baseColWidth="10" defaultColWidth="11.44140625" defaultRowHeight="14.4"/>
  <cols>
    <col min="1" max="1" width="23" style="6" customWidth="1"/>
    <col min="2" max="2" width="20.5546875" style="6" customWidth="1"/>
    <col min="3" max="3" width="12.6640625" style="6" customWidth="1"/>
    <col min="4" max="4" width="16.6640625" style="6" customWidth="1"/>
    <col min="5" max="5" width="12.6640625" style="6" customWidth="1"/>
    <col min="6" max="6" width="16.6640625" style="6" customWidth="1"/>
    <col min="7" max="7" width="13.88671875" style="6" customWidth="1"/>
    <col min="8" max="8" width="17.44140625" style="6" customWidth="1"/>
    <col min="9" max="10" width="10.109375" style="6" customWidth="1"/>
    <col min="11" max="11" width="11.44140625" customWidth="1"/>
  </cols>
  <sheetData>
    <row r="1" spans="1:10" ht="21" customHeight="1">
      <c r="A1" s="371" t="s">
        <v>156</v>
      </c>
      <c r="B1" s="372"/>
      <c r="C1" s="372"/>
      <c r="D1" s="372"/>
      <c r="E1" s="372"/>
      <c r="F1" s="372"/>
      <c r="G1" s="372"/>
      <c r="H1" s="372"/>
      <c r="I1" s="372"/>
      <c r="J1" s="373"/>
    </row>
    <row r="2" spans="1:10" ht="21" customHeight="1">
      <c r="A2" s="374"/>
      <c r="B2" s="375"/>
      <c r="C2" s="375"/>
      <c r="D2" s="375"/>
      <c r="E2" s="375"/>
      <c r="F2" s="375"/>
      <c r="G2" s="375"/>
      <c r="H2" s="375"/>
      <c r="I2" s="375"/>
      <c r="J2" s="376"/>
    </row>
    <row r="3" spans="1:10" ht="21" customHeight="1">
      <c r="A3" s="377"/>
      <c r="B3" s="378"/>
      <c r="C3" s="378"/>
      <c r="D3" s="378"/>
      <c r="E3" s="378"/>
      <c r="F3" s="378"/>
      <c r="G3" s="378"/>
      <c r="H3" s="378"/>
      <c r="I3" s="378"/>
      <c r="J3" s="379"/>
    </row>
    <row r="4" spans="1:10" ht="3" customHeight="1" thickBot="1">
      <c r="A4" s="380"/>
      <c r="B4" s="381"/>
      <c r="C4" s="381"/>
      <c r="D4" s="381"/>
      <c r="E4" s="381"/>
      <c r="F4" s="381"/>
      <c r="G4" s="381"/>
      <c r="H4" s="381"/>
      <c r="I4" s="381"/>
      <c r="J4" s="382"/>
    </row>
    <row r="5" spans="1:10" ht="15.6">
      <c r="A5" s="383" t="s">
        <v>148</v>
      </c>
      <c r="B5" s="384"/>
      <c r="C5" s="384"/>
      <c r="D5" s="384"/>
      <c r="E5" s="384"/>
      <c r="F5" s="384"/>
      <c r="G5" s="384"/>
      <c r="H5" s="384"/>
      <c r="I5" s="384"/>
      <c r="J5" s="385"/>
    </row>
    <row r="6" spans="1:10" ht="14.4" customHeight="1">
      <c r="A6" s="386" t="s">
        <v>53</v>
      </c>
      <c r="B6" s="387"/>
      <c r="C6" s="387"/>
      <c r="D6" s="387"/>
      <c r="E6" s="387"/>
      <c r="F6" s="387"/>
      <c r="G6" s="387"/>
      <c r="H6" s="387"/>
      <c r="I6" s="387"/>
      <c r="J6" s="388"/>
    </row>
    <row r="7" spans="1:10" ht="15" customHeight="1">
      <c r="A7" s="163" t="s">
        <v>54</v>
      </c>
      <c r="B7" s="369" t="s">
        <v>1</v>
      </c>
      <c r="C7" s="369"/>
      <c r="D7" s="369"/>
      <c r="E7" s="369"/>
      <c r="F7" s="369"/>
      <c r="G7" s="369"/>
      <c r="H7" s="369"/>
      <c r="I7" s="369"/>
      <c r="J7" s="370"/>
    </row>
    <row r="8" spans="1:10" ht="15" customHeight="1">
      <c r="A8" s="164" t="s">
        <v>55</v>
      </c>
      <c r="B8" s="369" t="s">
        <v>3</v>
      </c>
      <c r="C8" s="369"/>
      <c r="D8" s="369"/>
      <c r="E8" s="369"/>
      <c r="F8" s="369"/>
      <c r="G8" s="369"/>
      <c r="H8" s="369"/>
      <c r="I8" s="369"/>
      <c r="J8" s="370"/>
    </row>
    <row r="9" spans="1:10" ht="15" customHeight="1">
      <c r="A9" s="164" t="s">
        <v>56</v>
      </c>
      <c r="B9" s="369">
        <v>1</v>
      </c>
      <c r="C9" s="369"/>
      <c r="D9" s="369"/>
      <c r="E9" s="369"/>
      <c r="F9" s="369"/>
      <c r="G9" s="369"/>
      <c r="H9" s="369"/>
      <c r="I9" s="369"/>
      <c r="J9" s="370"/>
    </row>
    <row r="10" spans="1:10" ht="31.5" customHeight="1">
      <c r="A10" s="163" t="s">
        <v>57</v>
      </c>
      <c r="B10" s="369" t="s">
        <v>5</v>
      </c>
      <c r="C10" s="369"/>
      <c r="D10" s="369"/>
      <c r="E10" s="369"/>
      <c r="F10" s="369"/>
      <c r="G10" s="369"/>
      <c r="H10" s="369"/>
      <c r="I10" s="369"/>
      <c r="J10" s="370"/>
    </row>
    <row r="11" spans="1:10" ht="33" customHeight="1">
      <c r="A11" s="163" t="s">
        <v>58</v>
      </c>
      <c r="B11" s="369" t="s">
        <v>6</v>
      </c>
      <c r="C11" s="369"/>
      <c r="D11" s="369"/>
      <c r="E11" s="369"/>
      <c r="F11" s="369"/>
      <c r="G11" s="369"/>
      <c r="H11" s="369"/>
      <c r="I11" s="369"/>
      <c r="J11" s="370"/>
    </row>
    <row r="12" spans="1:10" ht="15.6">
      <c r="A12" s="391" t="s">
        <v>59</v>
      </c>
      <c r="B12" s="392"/>
      <c r="C12" s="392"/>
      <c r="D12" s="392"/>
      <c r="E12" s="392"/>
      <c r="F12" s="392"/>
      <c r="G12" s="392"/>
      <c r="H12" s="392"/>
      <c r="I12" s="392"/>
      <c r="J12" s="393"/>
    </row>
    <row r="13" spans="1:10" ht="18" customHeight="1">
      <c r="A13" s="163" t="s">
        <v>7</v>
      </c>
      <c r="B13" s="177">
        <v>1</v>
      </c>
      <c r="C13" s="394" t="s">
        <v>60</v>
      </c>
      <c r="D13" s="394"/>
      <c r="E13" s="394"/>
      <c r="F13" s="394"/>
      <c r="G13" s="394"/>
      <c r="H13" s="394"/>
      <c r="I13" s="394"/>
      <c r="J13" s="395"/>
    </row>
    <row r="14" spans="1:10" ht="18" customHeight="1">
      <c r="A14" s="163" t="s">
        <v>8</v>
      </c>
      <c r="B14" s="178">
        <v>1.2</v>
      </c>
      <c r="C14" s="394" t="s">
        <v>61</v>
      </c>
      <c r="D14" s="394"/>
      <c r="E14" s="394"/>
      <c r="F14" s="394"/>
      <c r="G14" s="394"/>
      <c r="H14" s="394"/>
      <c r="I14" s="394"/>
      <c r="J14" s="395"/>
    </row>
    <row r="15" spans="1:10" ht="30.6" customHeight="1">
      <c r="A15" s="163" t="s">
        <v>62</v>
      </c>
      <c r="B15" s="179" t="s">
        <v>63</v>
      </c>
      <c r="C15" s="396" t="s">
        <v>64</v>
      </c>
      <c r="D15" s="396"/>
      <c r="E15" s="396"/>
      <c r="F15" s="396"/>
      <c r="G15" s="396"/>
      <c r="H15" s="396"/>
      <c r="I15" s="396"/>
      <c r="J15" s="397"/>
    </row>
    <row r="16" spans="1:10" ht="15.6">
      <c r="A16" s="391" t="s">
        <v>65</v>
      </c>
      <c r="B16" s="392"/>
      <c r="C16" s="392"/>
      <c r="D16" s="392"/>
      <c r="E16" s="392"/>
      <c r="F16" s="392"/>
      <c r="G16" s="392"/>
      <c r="H16" s="392"/>
      <c r="I16" s="392"/>
      <c r="J16" s="393"/>
    </row>
    <row r="17" spans="1:10">
      <c r="A17" s="163" t="s">
        <v>66</v>
      </c>
      <c r="B17" s="398" t="s">
        <v>9</v>
      </c>
      <c r="C17" s="398"/>
      <c r="D17" s="398"/>
      <c r="E17" s="398"/>
      <c r="F17" s="398"/>
      <c r="G17" s="398"/>
      <c r="H17" s="398"/>
      <c r="I17" s="398"/>
      <c r="J17" s="399"/>
    </row>
    <row r="18" spans="1:10" ht="30" customHeight="1">
      <c r="A18" s="165" t="s">
        <v>67</v>
      </c>
      <c r="B18" s="400" t="s">
        <v>149</v>
      </c>
      <c r="C18" s="400"/>
      <c r="D18" s="400"/>
      <c r="E18" s="400"/>
      <c r="F18" s="400"/>
      <c r="G18" s="400"/>
      <c r="H18" s="400"/>
      <c r="I18" s="400"/>
      <c r="J18" s="401"/>
    </row>
    <row r="19" spans="1:10">
      <c r="A19" s="165" t="s">
        <v>152</v>
      </c>
      <c r="B19" s="389" t="s">
        <v>10</v>
      </c>
      <c r="C19" s="389"/>
      <c r="D19" s="389"/>
      <c r="E19" s="389"/>
      <c r="F19" s="389"/>
      <c r="G19" s="389"/>
      <c r="H19" s="389"/>
      <c r="I19" s="389"/>
      <c r="J19" s="390"/>
    </row>
    <row r="20" spans="1:10">
      <c r="A20" s="166" t="s">
        <v>69</v>
      </c>
      <c r="B20" s="389" t="s">
        <v>150</v>
      </c>
      <c r="C20" s="389"/>
      <c r="D20" s="389"/>
      <c r="E20" s="389"/>
      <c r="F20" s="389"/>
      <c r="G20" s="389"/>
      <c r="H20" s="389"/>
      <c r="I20" s="389"/>
      <c r="J20" s="390"/>
    </row>
    <row r="21" spans="1:10" ht="15.6">
      <c r="A21" s="391" t="s">
        <v>70</v>
      </c>
      <c r="B21" s="392"/>
      <c r="C21" s="392"/>
      <c r="D21" s="392"/>
      <c r="E21" s="392"/>
      <c r="F21" s="392"/>
      <c r="G21" s="392"/>
      <c r="H21" s="392"/>
      <c r="I21" s="392"/>
      <c r="J21" s="393"/>
    </row>
    <row r="22" spans="1:10" ht="15.6">
      <c r="A22" s="402" t="s">
        <v>71</v>
      </c>
      <c r="B22" s="403"/>
      <c r="C22" s="403"/>
      <c r="D22" s="403"/>
      <c r="E22" s="403"/>
      <c r="F22" s="403"/>
      <c r="G22" s="403"/>
      <c r="H22" s="403"/>
      <c r="I22" s="403"/>
      <c r="J22" s="404"/>
    </row>
    <row r="23" spans="1:10" ht="27" customHeight="1">
      <c r="A23" s="405" t="s">
        <v>11</v>
      </c>
      <c r="B23" s="406"/>
      <c r="C23" s="406" t="s">
        <v>72</v>
      </c>
      <c r="D23" s="406"/>
      <c r="E23" s="406"/>
      <c r="F23" s="406" t="s">
        <v>12</v>
      </c>
      <c r="G23" s="406"/>
      <c r="H23" s="406"/>
      <c r="I23" s="406" t="s">
        <v>73</v>
      </c>
      <c r="J23" s="407"/>
    </row>
    <row r="24" spans="1:10">
      <c r="A24" s="411">
        <f>SUM(Tabla13452[Financiera
(B)])</f>
        <v>6544619206</v>
      </c>
      <c r="B24" s="412"/>
      <c r="C24" s="412">
        <f>SUM(Tabla13452[Financiera
(B)])</f>
        <v>6544619206</v>
      </c>
      <c r="D24" s="412"/>
      <c r="E24" s="412"/>
      <c r="F24" s="412">
        <f>SUM(Tabla13452[Financiera 
 (F)])</f>
        <v>1636154801.5</v>
      </c>
      <c r="G24" s="412"/>
      <c r="H24" s="412"/>
      <c r="I24" s="413">
        <f>+F24/C24</f>
        <v>0.25</v>
      </c>
      <c r="J24" s="414"/>
    </row>
    <row r="25" spans="1:10" ht="15.6">
      <c r="A25" s="391" t="s">
        <v>74</v>
      </c>
      <c r="B25" s="392"/>
      <c r="C25" s="392"/>
      <c r="D25" s="392"/>
      <c r="E25" s="392"/>
      <c r="F25" s="392"/>
      <c r="G25" s="392"/>
      <c r="H25" s="392"/>
      <c r="I25" s="392"/>
      <c r="J25" s="393"/>
    </row>
    <row r="26" spans="1:10">
      <c r="A26" s="180"/>
      <c r="B26" s="181"/>
      <c r="C26" s="415" t="s">
        <v>13</v>
      </c>
      <c r="D26" s="416"/>
      <c r="E26" s="415" t="s">
        <v>75</v>
      </c>
      <c r="F26" s="416"/>
      <c r="G26" s="415" t="s">
        <v>76</v>
      </c>
      <c r="H26" s="415"/>
      <c r="I26" s="415" t="s">
        <v>77</v>
      </c>
      <c r="J26" s="417"/>
    </row>
    <row r="27" spans="1:10" ht="41.4">
      <c r="A27" s="182" t="s">
        <v>78</v>
      </c>
      <c r="B27" s="183" t="s">
        <v>79</v>
      </c>
      <c r="C27" s="183" t="s">
        <v>80</v>
      </c>
      <c r="D27" s="183" t="s">
        <v>81</v>
      </c>
      <c r="E27" s="183" t="s">
        <v>82</v>
      </c>
      <c r="F27" s="183" t="s">
        <v>83</v>
      </c>
      <c r="G27" s="183" t="s">
        <v>84</v>
      </c>
      <c r="H27" s="183" t="s">
        <v>85</v>
      </c>
      <c r="I27" s="183" t="s">
        <v>86</v>
      </c>
      <c r="J27" s="184" t="s">
        <v>87</v>
      </c>
    </row>
    <row r="28" spans="1:10" ht="48.75" customHeight="1">
      <c r="A28" s="167" t="s">
        <v>14</v>
      </c>
      <c r="B28" s="168" t="s">
        <v>15</v>
      </c>
      <c r="C28" s="169">
        <v>973731</v>
      </c>
      <c r="D28" s="170">
        <v>5426092990</v>
      </c>
      <c r="E28" s="171">
        <v>252401</v>
      </c>
      <c r="F28" s="170">
        <f>+D28/4</f>
        <v>1356523247.5</v>
      </c>
      <c r="G28" s="185">
        <v>255319</v>
      </c>
      <c r="H28" s="186">
        <f>+Tabla13452[[#This Row],[Financiera
(D)]]</f>
        <v>1356523247.5</v>
      </c>
      <c r="I28" s="189">
        <f t="shared" ref="I28:I30" si="0">IF(G28&gt;0,G28/E28,0)</f>
        <v>1.0115609684589206</v>
      </c>
      <c r="J28" s="190">
        <f t="shared" ref="J28:J30" si="1">IF(H28&gt;0,H28/D28,0)</f>
        <v>0.25</v>
      </c>
    </row>
    <row r="29" spans="1:10" ht="44.25" customHeight="1">
      <c r="A29" s="167" t="s">
        <v>16</v>
      </c>
      <c r="B29" s="168" t="s">
        <v>17</v>
      </c>
      <c r="C29" s="169">
        <v>395722</v>
      </c>
      <c r="D29" s="170">
        <v>905619916</v>
      </c>
      <c r="E29" s="172">
        <v>99661</v>
      </c>
      <c r="F29" s="170">
        <f>+D29/4</f>
        <v>226404979</v>
      </c>
      <c r="G29" s="187">
        <v>106259</v>
      </c>
      <c r="H29" s="186">
        <f>+Tabla13452[[#This Row],[Financiera
(D)]]</f>
        <v>226404979</v>
      </c>
      <c r="I29" s="189">
        <f t="shared" si="0"/>
        <v>1.0662044330279647</v>
      </c>
      <c r="J29" s="190">
        <f t="shared" si="1"/>
        <v>0.25</v>
      </c>
    </row>
    <row r="30" spans="1:10" ht="62.25" customHeight="1">
      <c r="A30" s="167" t="s">
        <v>18</v>
      </c>
      <c r="B30" s="168" t="s">
        <v>19</v>
      </c>
      <c r="C30" s="169">
        <v>785</v>
      </c>
      <c r="D30" s="170">
        <v>212906300</v>
      </c>
      <c r="E30" s="173">
        <v>195</v>
      </c>
      <c r="F30" s="170">
        <f>+D30/4</f>
        <v>53226575</v>
      </c>
      <c r="G30" s="188">
        <v>361</v>
      </c>
      <c r="H30" s="186">
        <f>+Tabla13452[[#This Row],[Financiera
(D)]]</f>
        <v>53226575</v>
      </c>
      <c r="I30" s="189">
        <f t="shared" si="0"/>
        <v>1.8512820512820514</v>
      </c>
      <c r="J30" s="190">
        <f t="shared" si="1"/>
        <v>0.25</v>
      </c>
    </row>
    <row r="31" spans="1:10" ht="17.25" customHeight="1">
      <c r="A31" s="391" t="s">
        <v>88</v>
      </c>
      <c r="B31" s="392"/>
      <c r="C31" s="392"/>
      <c r="D31" s="392"/>
      <c r="E31" s="392"/>
      <c r="F31" s="392"/>
      <c r="G31" s="392"/>
      <c r="H31" s="392"/>
      <c r="I31" s="392"/>
      <c r="J31" s="393"/>
    </row>
    <row r="32" spans="1:10" ht="18" customHeight="1">
      <c r="A32" s="402" t="s">
        <v>89</v>
      </c>
      <c r="B32" s="403"/>
      <c r="C32" s="403"/>
      <c r="D32" s="403"/>
      <c r="E32" s="403"/>
      <c r="F32" s="403"/>
      <c r="G32" s="403"/>
      <c r="H32" s="403"/>
      <c r="I32" s="403"/>
      <c r="J32" s="404"/>
    </row>
    <row r="33" spans="1:10">
      <c r="A33" s="174" t="s">
        <v>90</v>
      </c>
      <c r="B33" s="418" t="s">
        <v>91</v>
      </c>
      <c r="C33" s="418"/>
      <c r="D33" s="418"/>
      <c r="E33" s="418"/>
      <c r="F33" s="418"/>
      <c r="G33" s="418"/>
      <c r="H33" s="418"/>
      <c r="I33" s="418"/>
      <c r="J33" s="419"/>
    </row>
    <row r="34" spans="1:10" ht="51" customHeight="1">
      <c r="A34" s="175" t="s">
        <v>92</v>
      </c>
      <c r="B34" s="400" t="s">
        <v>93</v>
      </c>
      <c r="C34" s="400"/>
      <c r="D34" s="400"/>
      <c r="E34" s="400"/>
      <c r="F34" s="400"/>
      <c r="G34" s="400"/>
      <c r="H34" s="400"/>
      <c r="I34" s="400"/>
      <c r="J34" s="401"/>
    </row>
    <row r="35" spans="1:10" ht="54.75" customHeight="1">
      <c r="A35" s="175" t="s">
        <v>94</v>
      </c>
      <c r="B35" s="400" t="s">
        <v>153</v>
      </c>
      <c r="C35" s="400"/>
      <c r="D35" s="400"/>
      <c r="E35" s="400"/>
      <c r="F35" s="400"/>
      <c r="G35" s="400"/>
      <c r="H35" s="400"/>
      <c r="I35" s="400"/>
      <c r="J35" s="401"/>
    </row>
    <row r="36" spans="1:10" ht="63" customHeight="1">
      <c r="A36" s="175" t="s">
        <v>20</v>
      </c>
      <c r="B36" s="408" t="s">
        <v>140</v>
      </c>
      <c r="C36" s="409"/>
      <c r="D36" s="409"/>
      <c r="E36" s="409"/>
      <c r="F36" s="409"/>
      <c r="G36" s="409"/>
      <c r="H36" s="409"/>
      <c r="I36" s="409"/>
      <c r="J36" s="410"/>
    </row>
    <row r="37" spans="1:10">
      <c r="A37" s="174" t="s">
        <v>90</v>
      </c>
      <c r="B37" s="420" t="s">
        <v>95</v>
      </c>
      <c r="C37" s="420"/>
      <c r="D37" s="420"/>
      <c r="E37" s="420"/>
      <c r="F37" s="420"/>
      <c r="G37" s="420"/>
      <c r="H37" s="420"/>
      <c r="I37" s="420"/>
      <c r="J37" s="421"/>
    </row>
    <row r="38" spans="1:10" ht="33.9" customHeight="1">
      <c r="A38" s="175" t="s">
        <v>92</v>
      </c>
      <c r="B38" s="422" t="s">
        <v>96</v>
      </c>
      <c r="C38" s="422"/>
      <c r="D38" s="422"/>
      <c r="E38" s="422"/>
      <c r="F38" s="422"/>
      <c r="G38" s="422"/>
      <c r="H38" s="422"/>
      <c r="I38" s="422"/>
      <c r="J38" s="423"/>
    </row>
    <row r="39" spans="1:10" ht="48.6" customHeight="1">
      <c r="A39" s="175" t="s">
        <v>94</v>
      </c>
      <c r="B39" s="422" t="s">
        <v>154</v>
      </c>
      <c r="C39" s="424"/>
      <c r="D39" s="424"/>
      <c r="E39" s="424"/>
      <c r="F39" s="424"/>
      <c r="G39" s="424"/>
      <c r="H39" s="424"/>
      <c r="I39" s="424"/>
      <c r="J39" s="425"/>
    </row>
    <row r="40" spans="1:10" ht="45.75" customHeight="1">
      <c r="A40" s="175" t="s">
        <v>20</v>
      </c>
      <c r="B40" s="400" t="s">
        <v>139</v>
      </c>
      <c r="C40" s="426"/>
      <c r="D40" s="426"/>
      <c r="E40" s="426"/>
      <c r="F40" s="426"/>
      <c r="G40" s="426"/>
      <c r="H40" s="426"/>
      <c r="I40" s="426"/>
      <c r="J40" s="427"/>
    </row>
    <row r="41" spans="1:10">
      <c r="A41" s="176" t="s">
        <v>90</v>
      </c>
      <c r="B41" s="428" t="s">
        <v>97</v>
      </c>
      <c r="C41" s="428"/>
      <c r="D41" s="428"/>
      <c r="E41" s="428"/>
      <c r="F41" s="428"/>
      <c r="G41" s="428"/>
      <c r="H41" s="428"/>
      <c r="I41" s="428"/>
      <c r="J41" s="429"/>
    </row>
    <row r="42" spans="1:10" ht="45.75" customHeight="1">
      <c r="A42" s="175" t="s">
        <v>92</v>
      </c>
      <c r="B42" s="400" t="s">
        <v>151</v>
      </c>
      <c r="C42" s="400"/>
      <c r="D42" s="400"/>
      <c r="E42" s="400"/>
      <c r="F42" s="400"/>
      <c r="G42" s="400"/>
      <c r="H42" s="400"/>
      <c r="I42" s="400"/>
      <c r="J42" s="401"/>
    </row>
    <row r="43" spans="1:10" ht="59.25" customHeight="1">
      <c r="A43" s="175" t="s">
        <v>94</v>
      </c>
      <c r="B43" s="400" t="s">
        <v>155</v>
      </c>
      <c r="C43" s="400"/>
      <c r="D43" s="400"/>
      <c r="E43" s="400"/>
      <c r="F43" s="400"/>
      <c r="G43" s="400"/>
      <c r="H43" s="400"/>
      <c r="I43" s="400"/>
      <c r="J43" s="401"/>
    </row>
    <row r="44" spans="1:10" ht="43.5" customHeight="1">
      <c r="A44" s="175" t="s">
        <v>20</v>
      </c>
      <c r="B44" s="433" t="s">
        <v>144</v>
      </c>
      <c r="C44" s="434"/>
      <c r="D44" s="434"/>
      <c r="E44" s="434"/>
      <c r="F44" s="434"/>
      <c r="G44" s="434"/>
      <c r="H44" s="434"/>
      <c r="I44" s="434"/>
      <c r="J44" s="435"/>
    </row>
    <row r="45" spans="1:10" ht="16.5" customHeight="1">
      <c r="A45" s="391" t="s">
        <v>158</v>
      </c>
      <c r="B45" s="392"/>
      <c r="C45" s="392"/>
      <c r="D45" s="392"/>
      <c r="E45" s="392"/>
      <c r="F45" s="392"/>
      <c r="G45" s="392"/>
      <c r="H45" s="392"/>
      <c r="I45" s="392"/>
      <c r="J45" s="393"/>
    </row>
    <row r="46" spans="1:10" ht="16.5" customHeight="1">
      <c r="A46" s="436" t="s">
        <v>99</v>
      </c>
      <c r="B46" s="437"/>
      <c r="C46" s="437"/>
      <c r="D46" s="437"/>
      <c r="E46" s="437"/>
      <c r="F46" s="437"/>
      <c r="G46" s="437"/>
      <c r="H46" s="437"/>
      <c r="I46" s="437"/>
      <c r="J46" s="438"/>
    </row>
    <row r="47" spans="1:10" ht="82.5" customHeight="1" thickBot="1">
      <c r="A47" s="430" t="s">
        <v>157</v>
      </c>
      <c r="B47" s="431"/>
      <c r="C47" s="431"/>
      <c r="D47" s="431"/>
      <c r="E47" s="431"/>
      <c r="F47" s="431"/>
      <c r="G47" s="431"/>
      <c r="H47" s="431"/>
      <c r="I47" s="431"/>
      <c r="J47" s="432"/>
    </row>
  </sheetData>
  <mergeCells count="50">
    <mergeCell ref="A47:J47"/>
    <mergeCell ref="B43:J43"/>
    <mergeCell ref="B44:J44"/>
    <mergeCell ref="B42:J42"/>
    <mergeCell ref="A45:J45"/>
    <mergeCell ref="A46:J46"/>
    <mergeCell ref="B37:J37"/>
    <mergeCell ref="B38:J38"/>
    <mergeCell ref="B39:J39"/>
    <mergeCell ref="B40:J40"/>
    <mergeCell ref="B41:J41"/>
    <mergeCell ref="B36:J36"/>
    <mergeCell ref="A24:B24"/>
    <mergeCell ref="C24:E24"/>
    <mergeCell ref="F24:H24"/>
    <mergeCell ref="I24:J24"/>
    <mergeCell ref="A25:J25"/>
    <mergeCell ref="C26:D26"/>
    <mergeCell ref="E26:F26"/>
    <mergeCell ref="G26:H26"/>
    <mergeCell ref="I26:J26"/>
    <mergeCell ref="A31:J31"/>
    <mergeCell ref="A32:J32"/>
    <mergeCell ref="B33:J33"/>
    <mergeCell ref="B34:J34"/>
    <mergeCell ref="B35:J35"/>
    <mergeCell ref="A21:J21"/>
    <mergeCell ref="A22:J22"/>
    <mergeCell ref="A23:B23"/>
    <mergeCell ref="C23:E23"/>
    <mergeCell ref="F23:H23"/>
    <mergeCell ref="I23:J23"/>
    <mergeCell ref="B20:J20"/>
    <mergeCell ref="B9:J9"/>
    <mergeCell ref="B10:J10"/>
    <mergeCell ref="B11:J11"/>
    <mergeCell ref="A12:J12"/>
    <mergeCell ref="C13:J13"/>
    <mergeCell ref="C14:J14"/>
    <mergeCell ref="C15:J15"/>
    <mergeCell ref="A16:J16"/>
    <mergeCell ref="B17:J17"/>
    <mergeCell ref="B18:J18"/>
    <mergeCell ref="B19:J19"/>
    <mergeCell ref="B8:J8"/>
    <mergeCell ref="A1:J3"/>
    <mergeCell ref="A4:J4"/>
    <mergeCell ref="A5:J5"/>
    <mergeCell ref="A6:J6"/>
    <mergeCell ref="B7:J7"/>
  </mergeCells>
  <dataValidations count="14">
    <dataValidation allowBlank="1" showInputMessage="1" showErrorMessage="1" prompt="Nombre de cada producto" sqref="A27:A30" xr:uid="{00000000-0002-0000-0300-000000000000}"/>
    <dataValidation allowBlank="1" showInputMessage="1" showErrorMessage="1" prompt="Nombre del indicador" sqref="B27:B30" xr:uid="{00000000-0002-0000-0300-000001000000}"/>
    <dataValidation allowBlank="1" showInputMessage="1" showErrorMessage="1" prompt="Meta alcanzada en el trimestre" sqref="G27:G30" xr:uid="{00000000-0002-0000-0300-000002000000}"/>
    <dataValidation allowBlank="1" showInputMessage="1" showErrorMessage="1" prompt="Monto ejecutado en el trimestre" sqref="H27:H30" xr:uid="{00000000-0002-0000-0300-000003000000}"/>
    <dataValidation allowBlank="1" showInputMessage="1" showErrorMessage="1" prompt="De existir desvío, explicar razones." sqref="C42:J43 C38:J40 B36:B43" xr:uid="{00000000-0002-0000-0300-000004000000}"/>
    <dataValidation allowBlank="1" sqref="A7" xr:uid="{00000000-0002-0000-0300-000005000000}"/>
    <dataValidation allowBlank="1" showInputMessage="1" prompt="Nombre del capítulo" sqref="B7:B9 C8:J9" xr:uid="{00000000-0002-0000-0300-000006000000}"/>
    <dataValidation allowBlank="1" showInputMessage="1" showErrorMessage="1" prompt="¿A quién va dirigido el programa?, ¿qué característica tiene esta población que requiere ser beneficiada?" sqref="B19" xr:uid="{00000000-0002-0000-0300-000007000000}"/>
    <dataValidation allowBlank="1" showInputMessage="1" showErrorMessage="1" prompt="Nombre del producto" sqref="B33:J33" xr:uid="{00000000-0002-0000-0300-000008000000}"/>
    <dataValidation allowBlank="1" showInputMessage="1" showErrorMessage="1" prompt="¿En qué consiste el producto? su objetivo" sqref="B34" xr:uid="{00000000-0002-0000-0300-000009000000}"/>
    <dataValidation allowBlank="1" showInputMessage="1" showErrorMessage="1" prompt="1. Describir lo plasmado en el presupuesto_x000a_2. Describir lo alcanzado en términos financieros y de producción " sqref="B35" xr:uid="{00000000-0002-0000-0300-00000A000000}"/>
    <dataValidation allowBlank="1" showInputMessage="1" showErrorMessage="1" prompt="Presupuesto del programa" sqref="A24:C24 F24" xr:uid="{00000000-0002-0000-0300-00000B000000}"/>
    <dataValidation allowBlank="1" showInputMessage="1" showErrorMessage="1" prompt="Meta anual del indicador" sqref="E27 C27:C30" xr:uid="{00000000-0002-0000-0300-00000C000000}"/>
    <dataValidation allowBlank="1" showInputMessage="1" showErrorMessage="1" prompt="Monto presupuestado para el producto" sqref="F27 E28:F30 D27:D30" xr:uid="{00000000-0002-0000-0300-00000D000000}"/>
  </dataValidations>
  <pageMargins left="0.31496062992125984" right="0.31496062992125984" top="0.55118110236220474" bottom="0.74803149606299213" header="0.31496062992125984" footer="0.31496062992125984"/>
  <pageSetup paperSize="5"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5"/>
  <sheetViews>
    <sheetView workbookViewId="0">
      <selection activeCell="J16" sqref="J16"/>
    </sheetView>
  </sheetViews>
  <sheetFormatPr baseColWidth="10" defaultColWidth="24" defaultRowHeight="15"/>
  <cols>
    <col min="1" max="1" width="10.44140625" style="54" customWidth="1"/>
    <col min="2" max="2" width="24.33203125" style="54" customWidth="1"/>
    <col min="3" max="4" width="6" style="50" customWidth="1"/>
    <col min="5" max="5" width="6.5546875" style="50" customWidth="1"/>
    <col min="6" max="6" width="13.5546875" style="50" customWidth="1"/>
    <col min="7" max="7" width="16.44140625" style="50" customWidth="1"/>
    <col min="8" max="8" width="20.5546875" style="75" customWidth="1"/>
    <col min="9" max="9" width="18.109375" style="50" customWidth="1"/>
    <col min="10" max="10" width="19.44140625" style="50" customWidth="1"/>
    <col min="11" max="11" width="22" style="50" customWidth="1"/>
    <col min="12" max="12" width="24.6640625" style="50" customWidth="1"/>
    <col min="13" max="13" width="19.109375" style="50" customWidth="1"/>
    <col min="14" max="14" width="24.33203125" style="50" customWidth="1"/>
    <col min="15" max="15" width="16.33203125" style="50" customWidth="1"/>
    <col min="16" max="16" width="14" style="50" customWidth="1"/>
    <col min="17" max="16384" width="24" style="50"/>
  </cols>
  <sheetData>
    <row r="1" spans="1:16">
      <c r="A1" s="47"/>
      <c r="B1" s="47"/>
      <c r="C1" s="48"/>
      <c r="D1" s="48"/>
      <c r="E1" s="48"/>
      <c r="F1" s="48"/>
      <c r="G1" s="48"/>
      <c r="H1" s="49"/>
      <c r="I1" s="48"/>
      <c r="J1" s="48"/>
      <c r="K1" s="48"/>
      <c r="L1" s="48"/>
      <c r="M1" s="48"/>
      <c r="N1" s="48"/>
      <c r="O1" s="48"/>
      <c r="P1" s="48"/>
    </row>
    <row r="2" spans="1:16">
      <c r="A2" s="47"/>
      <c r="B2" s="47"/>
      <c r="C2" s="48"/>
      <c r="D2" s="48"/>
      <c r="E2" s="48"/>
      <c r="F2" s="48"/>
      <c r="G2" s="48"/>
      <c r="H2" s="49"/>
      <c r="I2" s="48"/>
      <c r="J2" s="48"/>
      <c r="K2" s="48"/>
      <c r="L2" s="48"/>
      <c r="M2" s="48"/>
      <c r="N2" s="48"/>
      <c r="O2" s="48"/>
      <c r="P2" s="48"/>
    </row>
    <row r="3" spans="1:16">
      <c r="A3" s="47"/>
      <c r="B3" s="47"/>
      <c r="C3" s="48"/>
      <c r="D3" s="48"/>
      <c r="E3" s="48"/>
      <c r="F3" s="48"/>
      <c r="G3" s="48"/>
      <c r="H3" s="49"/>
      <c r="I3" s="48"/>
      <c r="J3" s="48"/>
      <c r="K3" s="48"/>
      <c r="L3" s="48"/>
      <c r="M3" s="48"/>
      <c r="N3" s="48"/>
      <c r="O3" s="48"/>
      <c r="P3" s="48"/>
    </row>
    <row r="4" spans="1:16">
      <c r="A4" s="47"/>
      <c r="B4" s="47"/>
      <c r="C4" s="48"/>
      <c r="D4" s="48"/>
      <c r="E4" s="48"/>
      <c r="F4" s="48"/>
      <c r="G4" s="48"/>
      <c r="H4" s="49"/>
      <c r="I4" s="48"/>
      <c r="J4" s="48"/>
      <c r="K4" s="48"/>
      <c r="L4" s="48"/>
      <c r="M4" s="48"/>
      <c r="N4" s="48"/>
      <c r="O4" s="48"/>
      <c r="P4" s="48"/>
    </row>
    <row r="5" spans="1:16">
      <c r="A5" s="440"/>
      <c r="B5" s="440"/>
      <c r="C5" s="440"/>
      <c r="D5" s="440"/>
      <c r="E5" s="440"/>
      <c r="F5" s="440"/>
      <c r="G5" s="440"/>
      <c r="H5" s="440"/>
      <c r="I5" s="440"/>
      <c r="J5" s="440"/>
      <c r="K5" s="440"/>
      <c r="L5" s="440"/>
      <c r="M5" s="440"/>
      <c r="N5" s="440"/>
      <c r="O5" s="440"/>
      <c r="P5" s="440"/>
    </row>
    <row r="6" spans="1:16">
      <c r="A6" s="441" t="s">
        <v>21</v>
      </c>
      <c r="B6" s="441"/>
      <c r="C6" s="441"/>
      <c r="D6" s="441"/>
      <c r="E6" s="441"/>
      <c r="F6" s="441"/>
      <c r="G6" s="441"/>
      <c r="H6" s="441"/>
      <c r="I6" s="441"/>
      <c r="J6" s="441"/>
      <c r="K6" s="441"/>
      <c r="L6" s="441"/>
      <c r="M6" s="441"/>
      <c r="N6" s="441"/>
      <c r="O6" s="441"/>
      <c r="P6" s="441"/>
    </row>
    <row r="7" spans="1:16">
      <c r="A7" s="441" t="s">
        <v>145</v>
      </c>
      <c r="B7" s="441"/>
      <c r="C7" s="441"/>
      <c r="D7" s="441"/>
      <c r="E7" s="441"/>
      <c r="F7" s="441"/>
      <c r="G7" s="441"/>
      <c r="H7" s="441"/>
      <c r="I7" s="441"/>
      <c r="J7" s="441"/>
      <c r="K7" s="441"/>
      <c r="L7" s="441"/>
      <c r="M7" s="441"/>
      <c r="N7" s="441"/>
      <c r="O7" s="441"/>
      <c r="P7" s="441"/>
    </row>
    <row r="8" spans="1:16" ht="5.25" customHeight="1">
      <c r="A8" s="51"/>
      <c r="B8" s="51"/>
      <c r="C8" s="52"/>
      <c r="D8" s="52"/>
      <c r="E8" s="52"/>
      <c r="F8" s="52"/>
      <c r="G8" s="52"/>
      <c r="H8" s="53"/>
      <c r="I8" s="52"/>
      <c r="J8" s="52"/>
      <c r="K8" s="52"/>
      <c r="L8" s="52"/>
      <c r="M8" s="52"/>
      <c r="N8" s="52"/>
      <c r="O8" s="52"/>
      <c r="P8" s="52"/>
    </row>
    <row r="9" spans="1:16" ht="16.5" customHeight="1">
      <c r="A9" s="442" t="s">
        <v>22</v>
      </c>
      <c r="B9" s="442"/>
      <c r="C9" s="442"/>
      <c r="D9" s="442"/>
      <c r="E9" s="442"/>
      <c r="F9" s="442"/>
      <c r="G9" s="442"/>
      <c r="H9" s="442"/>
      <c r="I9" s="442"/>
      <c r="J9" s="442"/>
      <c r="K9" s="442"/>
      <c r="L9" s="442"/>
      <c r="M9" s="442"/>
      <c r="N9" s="442"/>
      <c r="O9" s="442"/>
      <c r="P9" s="442"/>
    </row>
    <row r="10" spans="1:16" ht="16.5" customHeight="1">
      <c r="A10" s="442" t="s">
        <v>23</v>
      </c>
      <c r="B10" s="442"/>
      <c r="C10" s="442"/>
      <c r="D10" s="442"/>
      <c r="E10" s="442"/>
      <c r="F10" s="442"/>
      <c r="G10" s="442"/>
      <c r="H10" s="442"/>
      <c r="I10" s="442"/>
      <c r="J10" s="442"/>
      <c r="K10" s="442"/>
      <c r="L10" s="442"/>
      <c r="M10" s="442"/>
      <c r="N10" s="442"/>
      <c r="O10" s="442"/>
      <c r="P10" s="442"/>
    </row>
    <row r="11" spans="1:16" ht="8.25" customHeight="1" thickBot="1">
      <c r="A11" s="439"/>
      <c r="B11" s="439"/>
      <c r="C11" s="439"/>
      <c r="D11" s="439"/>
      <c r="E11" s="439"/>
      <c r="F11" s="439"/>
      <c r="G11" s="439"/>
      <c r="H11" s="439"/>
      <c r="I11" s="439"/>
      <c r="J11" s="439"/>
      <c r="K11" s="439"/>
      <c r="L11" s="439"/>
      <c r="M11" s="439"/>
      <c r="N11" s="439"/>
      <c r="O11" s="439"/>
      <c r="P11" s="439"/>
    </row>
    <row r="12" spans="1:16" s="54" customFormat="1" ht="42.9" customHeight="1" thickBot="1">
      <c r="A12" s="443" t="s">
        <v>24</v>
      </c>
      <c r="B12" s="446" t="s">
        <v>25</v>
      </c>
      <c r="C12" s="446"/>
      <c r="D12" s="446"/>
      <c r="E12" s="446"/>
      <c r="F12" s="446"/>
      <c r="G12" s="446"/>
      <c r="H12" s="446"/>
      <c r="I12" s="446"/>
      <c r="J12" s="446" t="s">
        <v>146</v>
      </c>
      <c r="K12" s="446"/>
      <c r="L12" s="446"/>
      <c r="M12" s="446" t="s">
        <v>147</v>
      </c>
      <c r="N12" s="446"/>
      <c r="O12" s="447" t="s">
        <v>143</v>
      </c>
      <c r="P12" s="448"/>
    </row>
    <row r="13" spans="1:16" s="54" customFormat="1" ht="37.5" customHeight="1">
      <c r="A13" s="444"/>
      <c r="B13" s="449" t="s">
        <v>26</v>
      </c>
      <c r="C13" s="451" t="s">
        <v>27</v>
      </c>
      <c r="D13" s="451"/>
      <c r="E13" s="451"/>
      <c r="F13" s="452" t="s">
        <v>28</v>
      </c>
      <c r="G13" s="452" t="s">
        <v>29</v>
      </c>
      <c r="H13" s="454" t="s">
        <v>122</v>
      </c>
      <c r="I13" s="454" t="s">
        <v>123</v>
      </c>
      <c r="J13" s="454" t="s">
        <v>141</v>
      </c>
      <c r="K13" s="458"/>
      <c r="L13" s="454" t="s">
        <v>126</v>
      </c>
      <c r="M13" s="454" t="s">
        <v>142</v>
      </c>
      <c r="N13" s="458"/>
      <c r="O13" s="86" t="s">
        <v>30</v>
      </c>
      <c r="P13" s="87" t="s">
        <v>31</v>
      </c>
    </row>
    <row r="14" spans="1:16" s="54" customFormat="1" ht="39" customHeight="1" thickBot="1">
      <c r="A14" s="445"/>
      <c r="B14" s="450"/>
      <c r="C14" s="88" t="s">
        <v>32</v>
      </c>
      <c r="D14" s="88" t="s">
        <v>33</v>
      </c>
      <c r="E14" s="88" t="s">
        <v>34</v>
      </c>
      <c r="F14" s="453"/>
      <c r="G14" s="453"/>
      <c r="H14" s="455"/>
      <c r="I14" s="455"/>
      <c r="J14" s="89" t="s">
        <v>35</v>
      </c>
      <c r="K14" s="89" t="s">
        <v>36</v>
      </c>
      <c r="L14" s="455"/>
      <c r="M14" s="89" t="s">
        <v>37</v>
      </c>
      <c r="N14" s="89" t="s">
        <v>38</v>
      </c>
      <c r="O14" s="89" t="s">
        <v>39</v>
      </c>
      <c r="P14" s="90" t="s">
        <v>40</v>
      </c>
    </row>
    <row r="15" spans="1:16">
      <c r="A15" s="140" t="s">
        <v>41</v>
      </c>
      <c r="B15" s="459" t="s">
        <v>42</v>
      </c>
      <c r="C15" s="459"/>
      <c r="D15" s="459"/>
      <c r="E15" s="459"/>
      <c r="F15" s="459"/>
      <c r="G15" s="459"/>
      <c r="H15" s="141">
        <f>+H16+H17+H18</f>
        <v>6544619206</v>
      </c>
      <c r="I15" s="142">
        <f>SUM(I16:I18)</f>
        <v>1370238</v>
      </c>
      <c r="J15" s="143">
        <f>J16+J17+J18</f>
        <v>352257</v>
      </c>
      <c r="K15" s="143">
        <f>K16+K17+K18</f>
        <v>1636154801.5</v>
      </c>
      <c r="L15" s="143">
        <f t="shared" ref="L15:N15" si="0">L16+L17+L18</f>
        <v>6544619206</v>
      </c>
      <c r="M15" s="143">
        <f t="shared" si="0"/>
        <v>361939</v>
      </c>
      <c r="N15" s="143">
        <f t="shared" si="0"/>
        <v>1636154801.5</v>
      </c>
      <c r="O15" s="144">
        <f>M15/J15*100</f>
        <v>102.74856141964533</v>
      </c>
      <c r="P15" s="145">
        <f>N15/K15*100</f>
        <v>100</v>
      </c>
    </row>
    <row r="16" spans="1:16" s="48" customFormat="1" ht="52.8">
      <c r="A16" s="150">
        <v>6473</v>
      </c>
      <c r="B16" s="151" t="s">
        <v>14</v>
      </c>
      <c r="C16" s="152">
        <v>1</v>
      </c>
      <c r="D16" s="152">
        <v>1.2</v>
      </c>
      <c r="E16" s="152" t="s">
        <v>43</v>
      </c>
      <c r="F16" s="151" t="s">
        <v>44</v>
      </c>
      <c r="G16" s="151" t="s">
        <v>15</v>
      </c>
      <c r="H16" s="153">
        <v>5426092990</v>
      </c>
      <c r="I16" s="154">
        <v>973731</v>
      </c>
      <c r="J16" s="154">
        <v>252401</v>
      </c>
      <c r="K16" s="153">
        <f>+H16/4</f>
        <v>1356523247.5</v>
      </c>
      <c r="L16" s="153">
        <v>5426092990</v>
      </c>
      <c r="M16" s="155">
        <v>255319</v>
      </c>
      <c r="N16" s="156">
        <f>+K16</f>
        <v>1356523247.5</v>
      </c>
      <c r="O16" s="157">
        <f>M16/J16*100</f>
        <v>101.15609684589207</v>
      </c>
      <c r="P16" s="158">
        <f>N16/L16*100</f>
        <v>25</v>
      </c>
    </row>
    <row r="17" spans="1:16" ht="43.5" customHeight="1">
      <c r="A17" s="150">
        <v>6521</v>
      </c>
      <c r="B17" s="151" t="s">
        <v>16</v>
      </c>
      <c r="C17" s="159">
        <v>1</v>
      </c>
      <c r="D17" s="159">
        <v>1.2</v>
      </c>
      <c r="E17" s="159" t="s">
        <v>43</v>
      </c>
      <c r="F17" s="151" t="s">
        <v>44</v>
      </c>
      <c r="G17" s="151" t="s">
        <v>17</v>
      </c>
      <c r="H17" s="153">
        <v>905619916</v>
      </c>
      <c r="I17" s="154">
        <v>395722</v>
      </c>
      <c r="J17" s="154">
        <v>99661</v>
      </c>
      <c r="K17" s="153">
        <f>+H17/4</f>
        <v>226404979</v>
      </c>
      <c r="L17" s="153">
        <v>905619916</v>
      </c>
      <c r="M17" s="160">
        <v>106259</v>
      </c>
      <c r="N17" s="161">
        <v>226404979</v>
      </c>
      <c r="O17" s="157">
        <f>M17/J17*100</f>
        <v>106.62044330279647</v>
      </c>
      <c r="P17" s="158">
        <f>N17/L17*100</f>
        <v>25</v>
      </c>
    </row>
    <row r="18" spans="1:16" ht="73.5" customHeight="1">
      <c r="A18" s="150">
        <v>6523</v>
      </c>
      <c r="B18" s="151" t="s">
        <v>18</v>
      </c>
      <c r="C18" s="159">
        <v>1</v>
      </c>
      <c r="D18" s="159">
        <v>1.2</v>
      </c>
      <c r="E18" s="159" t="s">
        <v>43</v>
      </c>
      <c r="F18" s="151" t="s">
        <v>44</v>
      </c>
      <c r="G18" s="151" t="s">
        <v>45</v>
      </c>
      <c r="H18" s="153">
        <v>212906300</v>
      </c>
      <c r="I18" s="154">
        <v>785</v>
      </c>
      <c r="J18" s="154">
        <v>195</v>
      </c>
      <c r="K18" s="153">
        <f>+H18/4</f>
        <v>53226575</v>
      </c>
      <c r="L18" s="153">
        <v>212906300</v>
      </c>
      <c r="M18" s="162">
        <v>361</v>
      </c>
      <c r="N18" s="156">
        <f>+K18</f>
        <v>53226575</v>
      </c>
      <c r="O18" s="157">
        <f>M18/J18*100</f>
        <v>185.12820512820514</v>
      </c>
      <c r="P18" s="158">
        <f>N18/L18*100</f>
        <v>25</v>
      </c>
    </row>
    <row r="19" spans="1:16" ht="15.6" thickBot="1">
      <c r="A19" s="146"/>
      <c r="B19" s="460" t="s">
        <v>46</v>
      </c>
      <c r="C19" s="460"/>
      <c r="D19" s="460"/>
      <c r="E19" s="460"/>
      <c r="F19" s="460"/>
      <c r="G19" s="460"/>
      <c r="H19" s="147">
        <f>H15</f>
        <v>6544619206</v>
      </c>
      <c r="I19" s="147">
        <f t="shared" ref="I19:N19" si="1">I15</f>
        <v>1370238</v>
      </c>
      <c r="J19" s="147">
        <f t="shared" si="1"/>
        <v>352257</v>
      </c>
      <c r="K19" s="147">
        <f t="shared" si="1"/>
        <v>1636154801.5</v>
      </c>
      <c r="L19" s="147">
        <f t="shared" si="1"/>
        <v>6544619206</v>
      </c>
      <c r="M19" s="147">
        <f t="shared" si="1"/>
        <v>361939</v>
      </c>
      <c r="N19" s="147">
        <f t="shared" si="1"/>
        <v>1636154801.5</v>
      </c>
      <c r="O19" s="148">
        <f>M19/J19*100</f>
        <v>102.74856141964533</v>
      </c>
      <c r="P19" s="149">
        <f>N19/L19*100</f>
        <v>25</v>
      </c>
    </row>
    <row r="20" spans="1:16" s="64" customFormat="1">
      <c r="A20" s="63"/>
      <c r="B20" s="456" t="s">
        <v>47</v>
      </c>
      <c r="C20" s="456"/>
      <c r="D20" s="456"/>
      <c r="E20" s="456"/>
      <c r="F20" s="456"/>
      <c r="G20" s="456"/>
      <c r="H20" s="456"/>
      <c r="I20" s="456"/>
      <c r="J20" s="456"/>
      <c r="K20" s="456"/>
      <c r="L20" s="456"/>
      <c r="M20" s="456"/>
      <c r="N20" s="456"/>
      <c r="O20" s="456"/>
      <c r="P20" s="456"/>
    </row>
    <row r="21" spans="1:16" ht="38.1" customHeight="1">
      <c r="A21" s="65"/>
      <c r="B21" s="457" t="s">
        <v>48</v>
      </c>
      <c r="C21" s="457"/>
      <c r="D21" s="457"/>
      <c r="E21" s="457"/>
      <c r="F21" s="457"/>
      <c r="G21" s="457"/>
      <c r="H21" s="457"/>
      <c r="I21" s="457"/>
      <c r="J21" s="457"/>
      <c r="K21" s="457"/>
      <c r="L21" s="457"/>
      <c r="M21" s="457"/>
      <c r="N21" s="457"/>
      <c r="O21" s="457"/>
      <c r="P21" s="457"/>
    </row>
    <row r="22" spans="1:16">
      <c r="A22" s="65"/>
      <c r="B22" s="66"/>
      <c r="C22" s="67"/>
      <c r="D22" s="67"/>
      <c r="E22" s="68"/>
      <c r="F22" s="68"/>
      <c r="G22" s="68"/>
      <c r="H22" s="69"/>
      <c r="I22" s="70"/>
      <c r="J22" s="70"/>
      <c r="K22" s="68"/>
      <c r="L22" s="68"/>
      <c r="M22" s="68"/>
      <c r="N22" s="68"/>
      <c r="O22" s="68"/>
      <c r="P22" s="68"/>
    </row>
    <row r="23" spans="1:16">
      <c r="A23" s="65"/>
      <c r="B23" s="71" t="s">
        <v>49</v>
      </c>
      <c r="C23" s="67"/>
      <c r="D23" s="67"/>
      <c r="E23" s="68"/>
      <c r="F23" s="68"/>
      <c r="G23" s="68"/>
      <c r="H23" s="69"/>
      <c r="I23" s="70"/>
      <c r="J23" s="72" t="s">
        <v>50</v>
      </c>
      <c r="K23" s="70"/>
      <c r="L23" s="70"/>
      <c r="M23" s="70"/>
      <c r="N23" s="70"/>
      <c r="O23" s="68"/>
      <c r="P23" s="73"/>
    </row>
    <row r="24" spans="1:16">
      <c r="A24" s="65"/>
      <c r="B24" s="65" t="s">
        <v>51</v>
      </c>
      <c r="C24" s="68"/>
      <c r="D24" s="68"/>
      <c r="E24" s="68"/>
      <c r="F24" s="70"/>
      <c r="G24" s="70"/>
      <c r="H24" s="74"/>
      <c r="I24" s="70"/>
      <c r="J24" s="68" t="s">
        <v>52</v>
      </c>
      <c r="K24" s="70"/>
      <c r="L24" s="70"/>
      <c r="M24" s="70"/>
      <c r="N24" s="70"/>
      <c r="O24" s="68"/>
      <c r="P24" s="68"/>
    </row>
    <row r="25" spans="1:16">
      <c r="J25" s="76"/>
    </row>
  </sheetData>
  <mergeCells count="24">
    <mergeCell ref="B20:P20"/>
    <mergeCell ref="B21:P21"/>
    <mergeCell ref="I13:I14"/>
    <mergeCell ref="J13:K13"/>
    <mergeCell ref="L13:L14"/>
    <mergeCell ref="M13:N13"/>
    <mergeCell ref="B15:G15"/>
    <mergeCell ref="B19:G19"/>
    <mergeCell ref="A12:A14"/>
    <mergeCell ref="B12:I12"/>
    <mergeCell ref="J12:L12"/>
    <mergeCell ref="M12:N12"/>
    <mergeCell ref="O12:P12"/>
    <mergeCell ref="B13:B14"/>
    <mergeCell ref="C13:E13"/>
    <mergeCell ref="F13:F14"/>
    <mergeCell ref="G13:G14"/>
    <mergeCell ref="H13:H14"/>
    <mergeCell ref="A11:P11"/>
    <mergeCell ref="A5:P5"/>
    <mergeCell ref="A6:P6"/>
    <mergeCell ref="A7:P7"/>
    <mergeCell ref="A9:P9"/>
    <mergeCell ref="A10:P10"/>
  </mergeCells>
  <dataValidations count="3">
    <dataValidation allowBlank="1" showInputMessage="1" showErrorMessage="1" prompt="Meta alcanzada en el trimestre" sqref="M16:M18" xr:uid="{00000000-0002-0000-0400-000000000000}"/>
    <dataValidation allowBlank="1" showInputMessage="1" showErrorMessage="1" prompt="Meta anual del indicador" sqref="I16:I18" xr:uid="{00000000-0002-0000-0400-000001000000}"/>
    <dataValidation allowBlank="1" showInputMessage="1" showErrorMessage="1" prompt="Monto presupuestado para el producto" sqref="H16:H18 J16:L18" xr:uid="{00000000-0002-0000-0400-000002000000}"/>
  </dataValidations>
  <printOptions horizontalCentered="1"/>
  <pageMargins left="0.11811023622047245" right="0.11811023622047245" top="0.55118110236220474" bottom="0.74803149606299213"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S47"/>
  <sheetViews>
    <sheetView showGridLines="0" workbookViewId="0">
      <selection activeCell="M30" sqref="M30"/>
    </sheetView>
  </sheetViews>
  <sheetFormatPr baseColWidth="10" defaultColWidth="11.44140625" defaultRowHeight="14.4"/>
  <cols>
    <col min="1" max="1" width="23" style="6" customWidth="1"/>
    <col min="2" max="2" width="18.33203125" style="6" customWidth="1"/>
    <col min="3" max="3" width="12.6640625" style="6" customWidth="1"/>
    <col min="4" max="4" width="18.6640625" style="6" customWidth="1"/>
    <col min="5" max="5" width="12.6640625" style="6" customWidth="1"/>
    <col min="6" max="6" width="16.6640625" style="6" customWidth="1"/>
    <col min="7" max="7" width="13.88671875" style="6" customWidth="1"/>
    <col min="8" max="8" width="17.44140625" style="6" customWidth="1"/>
    <col min="9" max="10" width="12.6640625" style="6" customWidth="1"/>
    <col min="11" max="11" width="14.33203125" style="6" customWidth="1"/>
    <col min="13" max="13" width="14" customWidth="1"/>
    <col min="14" max="14" width="15.44140625" customWidth="1"/>
    <col min="15" max="17" width="15.109375" bestFit="1" customWidth="1"/>
    <col min="18" max="18" width="15.88671875" bestFit="1" customWidth="1"/>
  </cols>
  <sheetData>
    <row r="1" spans="1:37" ht="21" customHeight="1">
      <c r="A1" s="461" t="s">
        <v>131</v>
      </c>
      <c r="B1" s="462"/>
      <c r="C1" s="462"/>
      <c r="D1" s="462"/>
      <c r="E1" s="462"/>
      <c r="F1" s="462"/>
      <c r="G1" s="462"/>
      <c r="H1" s="462"/>
      <c r="I1" s="462"/>
      <c r="J1" s="463"/>
      <c r="K1" s="5"/>
    </row>
    <row r="2" spans="1:37" ht="21" customHeight="1">
      <c r="A2" s="464"/>
      <c r="B2" s="465"/>
      <c r="C2" s="465"/>
      <c r="D2" s="465"/>
      <c r="E2" s="465"/>
      <c r="F2" s="465"/>
      <c r="G2" s="465"/>
      <c r="H2" s="465"/>
      <c r="I2" s="465"/>
      <c r="J2" s="466"/>
      <c r="K2" s="5"/>
    </row>
    <row r="3" spans="1:37" ht="21" customHeight="1">
      <c r="A3" s="467"/>
      <c r="B3" s="468"/>
      <c r="C3" s="468"/>
      <c r="D3" s="468"/>
      <c r="E3" s="468"/>
      <c r="F3" s="468"/>
      <c r="G3" s="468"/>
      <c r="H3" s="468"/>
      <c r="I3" s="468"/>
      <c r="J3" s="469"/>
      <c r="K3" s="5"/>
    </row>
    <row r="4" spans="1:37" ht="3" customHeight="1">
      <c r="A4" s="519"/>
      <c r="B4" s="520"/>
      <c r="C4" s="520"/>
      <c r="D4" s="520"/>
      <c r="E4" s="520"/>
      <c r="F4" s="520"/>
      <c r="G4" s="520"/>
      <c r="H4" s="520"/>
      <c r="I4" s="520"/>
      <c r="J4" s="521"/>
      <c r="K4" s="5"/>
    </row>
    <row r="5" spans="1:37" ht="15.6">
      <c r="A5" s="474" t="s">
        <v>100</v>
      </c>
      <c r="B5" s="475"/>
      <c r="C5" s="475"/>
      <c r="D5" s="475"/>
      <c r="E5" s="475"/>
      <c r="F5" s="475"/>
      <c r="G5" s="475"/>
      <c r="H5" s="475"/>
      <c r="I5" s="475"/>
      <c r="J5" s="476"/>
      <c r="K5" s="5"/>
    </row>
    <row r="6" spans="1:37" ht="14.4" customHeight="1">
      <c r="A6" s="522" t="s">
        <v>53</v>
      </c>
      <c r="B6" s="523"/>
      <c r="C6" s="523"/>
      <c r="D6" s="523"/>
      <c r="E6" s="523"/>
      <c r="F6" s="523"/>
      <c r="G6" s="523"/>
      <c r="H6" s="523"/>
      <c r="I6" s="523"/>
      <c r="J6" s="524"/>
      <c r="K6" s="5"/>
    </row>
    <row r="7" spans="1:37" ht="15" customHeight="1">
      <c r="A7" s="22" t="s">
        <v>54</v>
      </c>
      <c r="B7" s="517" t="s">
        <v>1</v>
      </c>
      <c r="C7" s="517"/>
      <c r="D7" s="517"/>
      <c r="E7" s="517"/>
      <c r="F7" s="517"/>
      <c r="G7" s="517"/>
      <c r="H7" s="517"/>
      <c r="I7" s="517"/>
      <c r="J7" s="518"/>
      <c r="K7" s="45"/>
      <c r="L7" s="45"/>
      <c r="M7" s="45"/>
      <c r="N7" s="45"/>
      <c r="O7" s="45"/>
      <c r="P7" s="45"/>
      <c r="Q7" s="45"/>
      <c r="R7" s="45"/>
      <c r="S7" s="45"/>
      <c r="T7" s="45"/>
      <c r="U7" s="45"/>
      <c r="V7" s="45"/>
      <c r="W7" s="45"/>
      <c r="X7" s="45"/>
      <c r="Y7" s="45"/>
      <c r="Z7" s="45"/>
      <c r="AA7" s="45"/>
      <c r="AB7" s="45"/>
      <c r="AC7" s="45"/>
      <c r="AD7" s="45"/>
      <c r="AE7" s="45"/>
      <c r="AF7" s="45"/>
    </row>
    <row r="8" spans="1:37" ht="15" customHeight="1">
      <c r="A8" s="28" t="s">
        <v>55</v>
      </c>
      <c r="B8" s="517" t="s">
        <v>3</v>
      </c>
      <c r="C8" s="517"/>
      <c r="D8" s="517"/>
      <c r="E8" s="517"/>
      <c r="F8" s="517"/>
      <c r="G8" s="517"/>
      <c r="H8" s="517"/>
      <c r="I8" s="517"/>
      <c r="J8" s="518"/>
      <c r="K8" s="45"/>
      <c r="L8" s="45"/>
      <c r="M8" s="45"/>
      <c r="N8" s="45"/>
      <c r="O8" s="45"/>
      <c r="P8" s="45"/>
      <c r="Q8" s="45"/>
      <c r="R8" s="45"/>
      <c r="S8" s="45"/>
      <c r="T8" s="45"/>
      <c r="U8" s="45"/>
      <c r="V8" s="45"/>
      <c r="W8" s="45"/>
      <c r="X8" s="45"/>
      <c r="Y8" s="45"/>
      <c r="Z8" s="45"/>
      <c r="AA8" s="45"/>
      <c r="AB8" s="45"/>
      <c r="AC8" s="45"/>
      <c r="AD8" s="45"/>
      <c r="AE8" s="45"/>
      <c r="AF8" s="45"/>
    </row>
    <row r="9" spans="1:37" ht="15" customHeight="1">
      <c r="A9" s="28" t="s">
        <v>56</v>
      </c>
      <c r="B9" s="517">
        <v>1</v>
      </c>
      <c r="C9" s="517"/>
      <c r="D9" s="517"/>
      <c r="E9" s="517"/>
      <c r="F9" s="517"/>
      <c r="G9" s="517"/>
      <c r="H9" s="517"/>
      <c r="I9" s="517"/>
      <c r="J9" s="518"/>
      <c r="K9" s="45"/>
      <c r="L9" s="45"/>
      <c r="M9" s="45"/>
      <c r="N9" s="45"/>
      <c r="O9" s="45"/>
      <c r="P9" s="45"/>
      <c r="Q9" s="45"/>
      <c r="R9" s="45"/>
      <c r="S9" s="45"/>
      <c r="T9" s="45"/>
      <c r="U9" s="45"/>
      <c r="V9" s="45"/>
      <c r="W9" s="45"/>
      <c r="X9" s="45"/>
      <c r="Y9" s="45"/>
      <c r="Z9" s="45"/>
      <c r="AA9" s="45"/>
      <c r="AB9" s="45"/>
      <c r="AC9" s="45"/>
      <c r="AD9" s="45"/>
      <c r="AE9" s="45"/>
      <c r="AF9" s="45"/>
    </row>
    <row r="10" spans="1:37" ht="31.5" customHeight="1">
      <c r="A10" s="22" t="s">
        <v>57</v>
      </c>
      <c r="B10" s="517" t="s">
        <v>5</v>
      </c>
      <c r="C10" s="517"/>
      <c r="D10" s="517"/>
      <c r="E10" s="517"/>
      <c r="F10" s="517"/>
      <c r="G10" s="517"/>
      <c r="H10" s="517"/>
      <c r="I10" s="517"/>
      <c r="J10" s="518"/>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ht="33" customHeight="1">
      <c r="A11" s="22" t="s">
        <v>58</v>
      </c>
      <c r="B11" s="517" t="s">
        <v>6</v>
      </c>
      <c r="C11" s="517"/>
      <c r="D11" s="517"/>
      <c r="E11" s="517"/>
      <c r="F11" s="517"/>
      <c r="G11" s="517"/>
      <c r="H11" s="517"/>
      <c r="I11" s="517"/>
      <c r="J11" s="518"/>
      <c r="K11" s="7"/>
      <c r="L11" s="7"/>
      <c r="M11" s="7"/>
      <c r="N11" s="7"/>
      <c r="O11" s="7"/>
      <c r="P11" s="7"/>
      <c r="Q11" s="7"/>
      <c r="R11" s="7"/>
      <c r="S11" s="7"/>
      <c r="T11" s="7"/>
      <c r="U11" s="7"/>
      <c r="V11" s="7"/>
      <c r="W11" s="7"/>
      <c r="X11" s="7"/>
      <c r="Y11" s="7"/>
      <c r="Z11" s="7"/>
    </row>
    <row r="12" spans="1:37" ht="15.6">
      <c r="A12" s="474" t="s">
        <v>59</v>
      </c>
      <c r="B12" s="475"/>
      <c r="C12" s="475"/>
      <c r="D12" s="475"/>
      <c r="E12" s="475"/>
      <c r="F12" s="475"/>
      <c r="G12" s="475"/>
      <c r="H12" s="475"/>
      <c r="I12" s="475"/>
      <c r="J12" s="476"/>
    </row>
    <row r="13" spans="1:37" ht="18" customHeight="1">
      <c r="A13" s="22" t="s">
        <v>7</v>
      </c>
      <c r="B13" s="30">
        <v>1</v>
      </c>
      <c r="C13" s="525" t="s">
        <v>60</v>
      </c>
      <c r="D13" s="526"/>
      <c r="E13" s="526"/>
      <c r="F13" s="526"/>
      <c r="G13" s="526"/>
      <c r="H13" s="526"/>
      <c r="I13" s="526"/>
      <c r="J13" s="527"/>
    </row>
    <row r="14" spans="1:37" ht="18" customHeight="1">
      <c r="A14" s="22" t="s">
        <v>8</v>
      </c>
      <c r="B14" s="31">
        <v>1.2</v>
      </c>
      <c r="C14" s="525" t="s">
        <v>61</v>
      </c>
      <c r="D14" s="526"/>
      <c r="E14" s="526"/>
      <c r="F14" s="526"/>
      <c r="G14" s="526"/>
      <c r="H14" s="526"/>
      <c r="I14" s="526"/>
      <c r="J14" s="527"/>
    </row>
    <row r="15" spans="1:37" ht="30.6" customHeight="1">
      <c r="A15" s="22" t="s">
        <v>62</v>
      </c>
      <c r="B15" s="32" t="s">
        <v>63</v>
      </c>
      <c r="C15" s="532" t="s">
        <v>64</v>
      </c>
      <c r="D15" s="532"/>
      <c r="E15" s="532"/>
      <c r="F15" s="532"/>
      <c r="G15" s="532"/>
      <c r="H15" s="532"/>
      <c r="I15" s="532"/>
      <c r="J15" s="533"/>
      <c r="K15" s="9"/>
      <c r="L15" s="9"/>
      <c r="M15" s="9"/>
      <c r="N15" s="9"/>
      <c r="O15" s="9"/>
      <c r="P15" s="9"/>
      <c r="Q15" s="9"/>
      <c r="R15" s="9"/>
      <c r="S15" s="9"/>
      <c r="T15" s="9"/>
      <c r="U15" s="9"/>
      <c r="V15" s="9"/>
      <c r="W15" s="9"/>
      <c r="X15" s="9"/>
      <c r="Y15" s="9"/>
      <c r="Z15" s="9"/>
      <c r="AA15" s="9"/>
    </row>
    <row r="16" spans="1:37" ht="15.6">
      <c r="A16" s="474" t="s">
        <v>65</v>
      </c>
      <c r="B16" s="475"/>
      <c r="C16" s="475"/>
      <c r="D16" s="475"/>
      <c r="E16" s="475"/>
      <c r="F16" s="475"/>
      <c r="G16" s="475"/>
      <c r="H16" s="475"/>
      <c r="I16" s="475"/>
      <c r="J16" s="476"/>
    </row>
    <row r="17" spans="1:29">
      <c r="A17" s="22" t="s">
        <v>66</v>
      </c>
      <c r="B17" s="530" t="s">
        <v>9</v>
      </c>
      <c r="C17" s="530"/>
      <c r="D17" s="530"/>
      <c r="E17" s="530"/>
      <c r="F17" s="530"/>
      <c r="G17" s="530"/>
      <c r="H17" s="530"/>
      <c r="I17" s="530"/>
      <c r="J17" s="531"/>
      <c r="K17" s="1"/>
      <c r="L17" s="1"/>
      <c r="M17" s="1"/>
      <c r="N17" s="1"/>
      <c r="O17" s="1"/>
      <c r="P17" s="1"/>
      <c r="Q17" s="1"/>
      <c r="R17" s="1"/>
      <c r="S17" s="1"/>
      <c r="T17" s="1"/>
      <c r="U17" s="1"/>
      <c r="V17" s="1"/>
      <c r="W17" s="1"/>
      <c r="X17" s="1"/>
      <c r="Y17" s="1"/>
      <c r="Z17" s="1"/>
      <c r="AA17" s="1"/>
      <c r="AB17" s="1"/>
      <c r="AC17" s="1"/>
    </row>
    <row r="18" spans="1:29" ht="26.1" customHeight="1">
      <c r="A18" s="23" t="s">
        <v>67</v>
      </c>
      <c r="B18" s="471" t="s">
        <v>101</v>
      </c>
      <c r="C18" s="471"/>
      <c r="D18" s="471"/>
      <c r="E18" s="471"/>
      <c r="F18" s="471"/>
      <c r="G18" s="471"/>
      <c r="H18" s="471"/>
      <c r="I18" s="471"/>
      <c r="J18" s="480"/>
    </row>
    <row r="19" spans="1:29">
      <c r="A19" s="23" t="s">
        <v>68</v>
      </c>
      <c r="B19" s="528" t="s">
        <v>10</v>
      </c>
      <c r="C19" s="528"/>
      <c r="D19" s="528"/>
      <c r="E19" s="528"/>
      <c r="F19" s="528"/>
      <c r="G19" s="528"/>
      <c r="H19" s="528"/>
      <c r="I19" s="528"/>
      <c r="J19" s="529"/>
      <c r="K19" s="1"/>
      <c r="L19" s="1"/>
      <c r="M19" s="1"/>
      <c r="N19" s="1"/>
      <c r="O19" s="1"/>
      <c r="P19" s="1"/>
      <c r="Q19" s="1"/>
      <c r="R19" s="1"/>
      <c r="S19" s="1"/>
      <c r="T19" s="1"/>
      <c r="U19" s="1"/>
      <c r="V19" s="1"/>
      <c r="W19" s="1"/>
      <c r="X19" s="1"/>
      <c r="Y19" s="1"/>
      <c r="Z19" s="1"/>
      <c r="AA19" s="1"/>
      <c r="AB19" s="1"/>
      <c r="AC19" s="1"/>
    </row>
    <row r="20" spans="1:29">
      <c r="A20" s="24" t="s">
        <v>69</v>
      </c>
      <c r="B20" s="528" t="s">
        <v>102</v>
      </c>
      <c r="C20" s="528"/>
      <c r="D20" s="528"/>
      <c r="E20" s="528"/>
      <c r="F20" s="528"/>
      <c r="G20" s="528"/>
      <c r="H20" s="528"/>
      <c r="I20" s="528"/>
      <c r="J20" s="529"/>
      <c r="K20" s="1"/>
      <c r="L20" s="1"/>
      <c r="M20" s="1"/>
      <c r="N20" s="1"/>
      <c r="O20" s="1"/>
      <c r="P20" s="1"/>
      <c r="Q20" s="1"/>
      <c r="R20" s="1"/>
      <c r="S20" s="1"/>
      <c r="T20" s="1"/>
      <c r="U20" s="1"/>
      <c r="V20" s="1"/>
      <c r="W20" s="1"/>
      <c r="X20" s="1"/>
      <c r="Y20" s="1"/>
      <c r="Z20" s="1"/>
      <c r="AA20" s="1"/>
      <c r="AB20" s="1"/>
      <c r="AC20" s="1"/>
    </row>
    <row r="21" spans="1:29" ht="15.6">
      <c r="A21" s="474" t="s">
        <v>70</v>
      </c>
      <c r="B21" s="475"/>
      <c r="C21" s="475"/>
      <c r="D21" s="475"/>
      <c r="E21" s="475"/>
      <c r="F21" s="475"/>
      <c r="G21" s="475"/>
      <c r="H21" s="475"/>
      <c r="I21" s="475"/>
      <c r="J21" s="476"/>
    </row>
    <row r="22" spans="1:29" ht="15.6">
      <c r="A22" s="502" t="s">
        <v>71</v>
      </c>
      <c r="B22" s="503"/>
      <c r="C22" s="503"/>
      <c r="D22" s="503"/>
      <c r="E22" s="503"/>
      <c r="F22" s="503"/>
      <c r="G22" s="503"/>
      <c r="H22" s="503"/>
      <c r="I22" s="503"/>
      <c r="J22" s="504"/>
      <c r="K22" s="5"/>
    </row>
    <row r="23" spans="1:29" ht="27" customHeight="1">
      <c r="A23" s="505" t="s">
        <v>11</v>
      </c>
      <c r="B23" s="506"/>
      <c r="C23" s="506" t="s">
        <v>72</v>
      </c>
      <c r="D23" s="506"/>
      <c r="E23" s="506"/>
      <c r="F23" s="506" t="s">
        <v>12</v>
      </c>
      <c r="G23" s="506"/>
      <c r="H23" s="506"/>
      <c r="I23" s="506" t="s">
        <v>73</v>
      </c>
      <c r="J23" s="507"/>
    </row>
    <row r="24" spans="1:29">
      <c r="A24" s="511">
        <f>SUM(Tabla1345[Financiera
(B)])</f>
        <v>6544619206</v>
      </c>
      <c r="B24" s="512"/>
      <c r="C24" s="512">
        <f>SUM(Tabla1345[Financiera
(B)])</f>
        <v>6544619206</v>
      </c>
      <c r="D24" s="512"/>
      <c r="E24" s="512"/>
      <c r="F24" s="512">
        <f>SUM(Tabla1345[Financiera 
 (F)])</f>
        <v>1636154801.5</v>
      </c>
      <c r="G24" s="512"/>
      <c r="H24" s="512"/>
      <c r="I24" s="513">
        <f>+F24/C24</f>
        <v>0.25</v>
      </c>
      <c r="J24" s="514"/>
    </row>
    <row r="25" spans="1:29" ht="15.6">
      <c r="A25" s="502" t="s">
        <v>74</v>
      </c>
      <c r="B25" s="503"/>
      <c r="C25" s="503"/>
      <c r="D25" s="503"/>
      <c r="E25" s="503"/>
      <c r="F25" s="503"/>
      <c r="G25" s="503"/>
      <c r="H25" s="503"/>
      <c r="I25" s="503"/>
      <c r="J25" s="504"/>
      <c r="K25" s="5"/>
    </row>
    <row r="26" spans="1:29">
      <c r="A26" s="34"/>
      <c r="B26" s="35"/>
      <c r="C26" s="508" t="s">
        <v>13</v>
      </c>
      <c r="D26" s="509"/>
      <c r="E26" s="508" t="s">
        <v>75</v>
      </c>
      <c r="F26" s="509"/>
      <c r="G26" s="508" t="s">
        <v>76</v>
      </c>
      <c r="H26" s="508"/>
      <c r="I26" s="508" t="s">
        <v>77</v>
      </c>
      <c r="J26" s="510"/>
    </row>
    <row r="27" spans="1:29" ht="41.4">
      <c r="A27" s="25" t="s">
        <v>78</v>
      </c>
      <c r="B27" s="21" t="s">
        <v>79</v>
      </c>
      <c r="C27" s="21" t="s">
        <v>80</v>
      </c>
      <c r="D27" s="21" t="s">
        <v>81</v>
      </c>
      <c r="E27" s="21" t="s">
        <v>82</v>
      </c>
      <c r="F27" s="21" t="s">
        <v>83</v>
      </c>
      <c r="G27" s="21" t="s">
        <v>84</v>
      </c>
      <c r="H27" s="21" t="s">
        <v>85</v>
      </c>
      <c r="I27" s="21" t="s">
        <v>86</v>
      </c>
      <c r="J27" s="26" t="s">
        <v>87</v>
      </c>
    </row>
    <row r="28" spans="1:29" ht="48.75" customHeight="1">
      <c r="A28" s="36" t="s">
        <v>14</v>
      </c>
      <c r="B28" s="37" t="s">
        <v>103</v>
      </c>
      <c r="C28" s="29">
        <v>973731</v>
      </c>
      <c r="D28" s="33">
        <v>5426092990</v>
      </c>
      <c r="E28" s="29">
        <v>266922</v>
      </c>
      <c r="F28" s="33">
        <f>+D28/4</f>
        <v>1356523247.5</v>
      </c>
      <c r="G28" s="38">
        <v>236127</v>
      </c>
      <c r="H28" s="39">
        <f>+Tabla1345[[#This Row],[Financiera
(D)]]</f>
        <v>1356523247.5</v>
      </c>
      <c r="I28" s="40">
        <f t="shared" ref="I28:I30" si="0">IF(G28&gt;0,G28/E28,0)</f>
        <v>0.88462921752422052</v>
      </c>
      <c r="J28" s="41">
        <f t="shared" ref="J28:J30" si="1">IF(H28&gt;0,H28/D28,0)</f>
        <v>0.25</v>
      </c>
    </row>
    <row r="29" spans="1:29" ht="44.25" customHeight="1">
      <c r="A29" s="36" t="s">
        <v>16</v>
      </c>
      <c r="B29" s="37" t="s">
        <v>17</v>
      </c>
      <c r="C29" s="29">
        <v>395722</v>
      </c>
      <c r="D29" s="33">
        <v>905619916</v>
      </c>
      <c r="E29" s="29">
        <v>100590</v>
      </c>
      <c r="F29" s="33">
        <f>+D29/4</f>
        <v>226404979</v>
      </c>
      <c r="G29" s="42">
        <v>100386</v>
      </c>
      <c r="H29" s="39">
        <f>+Tabla1345[[#This Row],[Financiera
(D)]]</f>
        <v>226404979</v>
      </c>
      <c r="I29" s="40">
        <f t="shared" si="0"/>
        <v>0.9979719654041157</v>
      </c>
      <c r="J29" s="41">
        <f t="shared" si="1"/>
        <v>0.25</v>
      </c>
    </row>
    <row r="30" spans="1:29" ht="62.25" customHeight="1">
      <c r="A30" s="36" t="s">
        <v>104</v>
      </c>
      <c r="B30" s="37" t="s">
        <v>19</v>
      </c>
      <c r="C30" s="29">
        <v>785</v>
      </c>
      <c r="D30" s="33">
        <v>212906300</v>
      </c>
      <c r="E30" s="29">
        <v>193</v>
      </c>
      <c r="F30" s="33">
        <f>+D30/4</f>
        <v>53226575</v>
      </c>
      <c r="G30" s="43">
        <v>193</v>
      </c>
      <c r="H30" s="39">
        <f>+Tabla1345[[#This Row],[Financiera
(D)]]</f>
        <v>53226575</v>
      </c>
      <c r="I30" s="40">
        <f t="shared" si="0"/>
        <v>1</v>
      </c>
      <c r="J30" s="41">
        <f t="shared" si="1"/>
        <v>0.25</v>
      </c>
    </row>
    <row r="31" spans="1:29" ht="22.5" customHeight="1">
      <c r="A31" s="474" t="s">
        <v>88</v>
      </c>
      <c r="B31" s="475"/>
      <c r="C31" s="475"/>
      <c r="D31" s="475"/>
      <c r="E31" s="475"/>
      <c r="F31" s="475"/>
      <c r="G31" s="475"/>
      <c r="H31" s="475"/>
      <c r="I31" s="475"/>
      <c r="J31" s="476"/>
    </row>
    <row r="32" spans="1:29" ht="24.75" customHeight="1">
      <c r="A32" s="502" t="s">
        <v>89</v>
      </c>
      <c r="B32" s="503"/>
      <c r="C32" s="503"/>
      <c r="D32" s="503"/>
      <c r="E32" s="503"/>
      <c r="F32" s="503"/>
      <c r="G32" s="503"/>
      <c r="H32" s="503"/>
      <c r="I32" s="503"/>
      <c r="J32" s="504"/>
      <c r="K32" s="5"/>
    </row>
    <row r="33" spans="1:45">
      <c r="A33" s="44" t="s">
        <v>90</v>
      </c>
      <c r="B33" s="515" t="s">
        <v>91</v>
      </c>
      <c r="C33" s="515"/>
      <c r="D33" s="515"/>
      <c r="E33" s="515"/>
      <c r="F33" s="515"/>
      <c r="G33" s="515"/>
      <c r="H33" s="515"/>
      <c r="I33" s="515"/>
      <c r="J33" s="516"/>
    </row>
    <row r="34" spans="1:45" ht="36" customHeight="1">
      <c r="A34" s="27" t="s">
        <v>92</v>
      </c>
      <c r="B34" s="471" t="s">
        <v>93</v>
      </c>
      <c r="C34" s="471"/>
      <c r="D34" s="471"/>
      <c r="E34" s="471"/>
      <c r="F34" s="471"/>
      <c r="G34" s="471"/>
      <c r="H34" s="471"/>
      <c r="I34" s="471"/>
      <c r="J34" s="480"/>
      <c r="K34" s="10"/>
      <c r="L34" s="10"/>
      <c r="M34" s="10"/>
      <c r="N34" s="10"/>
      <c r="O34" s="10"/>
      <c r="P34" s="10"/>
      <c r="Q34" s="10"/>
      <c r="R34" s="10"/>
      <c r="S34" s="10"/>
      <c r="T34" s="10"/>
      <c r="U34" s="10"/>
      <c r="V34" s="10"/>
      <c r="W34" s="10"/>
      <c r="X34" s="10"/>
      <c r="Y34" s="10"/>
      <c r="Z34" s="10"/>
    </row>
    <row r="35" spans="1:45" ht="56.4" customHeight="1">
      <c r="A35" s="27" t="s">
        <v>94</v>
      </c>
      <c r="B35" s="471" t="s">
        <v>133</v>
      </c>
      <c r="C35" s="471"/>
      <c r="D35" s="471"/>
      <c r="E35" s="471"/>
      <c r="F35" s="471"/>
      <c r="G35" s="471"/>
      <c r="H35" s="471"/>
      <c r="I35" s="471"/>
      <c r="J35" s="480"/>
      <c r="K35" s="3"/>
      <c r="L35" s="3"/>
      <c r="M35" s="3"/>
      <c r="N35" s="3"/>
      <c r="O35" s="3"/>
      <c r="P35" s="3"/>
      <c r="Q35" s="3"/>
      <c r="R35" s="3"/>
      <c r="S35" s="3"/>
      <c r="T35" s="3"/>
      <c r="U35" s="3"/>
      <c r="V35" s="3"/>
      <c r="W35" s="3"/>
      <c r="X35" s="3"/>
      <c r="Y35" s="3"/>
      <c r="Z35" s="3"/>
    </row>
    <row r="36" spans="1:45" ht="53.1" customHeight="1">
      <c r="A36" s="27" t="s">
        <v>20</v>
      </c>
      <c r="B36" s="496" t="s">
        <v>130</v>
      </c>
      <c r="C36" s="497"/>
      <c r="D36" s="497"/>
      <c r="E36" s="497"/>
      <c r="F36" s="497"/>
      <c r="G36" s="497"/>
      <c r="H36" s="497"/>
      <c r="I36" s="497"/>
      <c r="J36" s="498"/>
      <c r="K36" s="3"/>
      <c r="L36" s="3"/>
      <c r="M36" s="3"/>
      <c r="N36" s="3"/>
      <c r="O36" s="3"/>
      <c r="P36" s="3"/>
      <c r="Q36" s="3"/>
      <c r="R36" s="3"/>
      <c r="S36" s="3"/>
      <c r="T36" s="3"/>
      <c r="U36" s="3"/>
      <c r="V36" s="3"/>
      <c r="W36" s="3"/>
      <c r="X36" s="3"/>
      <c r="Y36" s="3"/>
      <c r="Z36" s="3"/>
    </row>
    <row r="37" spans="1:45">
      <c r="A37" s="44" t="s">
        <v>90</v>
      </c>
      <c r="B37" s="499" t="s">
        <v>95</v>
      </c>
      <c r="C37" s="500"/>
      <c r="D37" s="500"/>
      <c r="E37" s="500"/>
      <c r="F37" s="500"/>
      <c r="G37" s="500"/>
      <c r="H37" s="500"/>
      <c r="I37" s="500"/>
      <c r="J37" s="501"/>
      <c r="K37" s="4"/>
      <c r="L37" s="4"/>
      <c r="M37" s="4"/>
      <c r="N37" s="4"/>
      <c r="O37" s="4"/>
      <c r="P37" s="4"/>
      <c r="Q37" s="4"/>
      <c r="R37" s="4"/>
      <c r="S37" s="4"/>
      <c r="T37" s="4"/>
      <c r="U37" s="4"/>
      <c r="V37" s="4"/>
      <c r="W37" s="4"/>
      <c r="X37" s="4"/>
      <c r="Y37" s="4"/>
      <c r="Z37" s="4"/>
    </row>
    <row r="38" spans="1:45" ht="33.9" customHeight="1">
      <c r="A38" s="27" t="s">
        <v>92</v>
      </c>
      <c r="B38" s="492" t="s">
        <v>96</v>
      </c>
      <c r="C38" s="492"/>
      <c r="D38" s="492"/>
      <c r="E38" s="492"/>
      <c r="F38" s="492"/>
      <c r="G38" s="492"/>
      <c r="H38" s="492"/>
      <c r="I38" s="492"/>
      <c r="J38" s="493"/>
      <c r="K38" s="4"/>
      <c r="L38" s="4"/>
      <c r="M38" s="4"/>
      <c r="N38" s="4"/>
      <c r="O38" s="4"/>
      <c r="P38" s="4"/>
      <c r="Q38" s="4"/>
      <c r="R38" s="4"/>
      <c r="S38" s="4"/>
      <c r="T38" s="4"/>
      <c r="U38" s="4"/>
      <c r="V38" s="4"/>
      <c r="W38" s="4"/>
      <c r="X38" s="4"/>
      <c r="Y38" s="4"/>
      <c r="Z38" s="4"/>
    </row>
    <row r="39" spans="1:45" ht="48.6" customHeight="1">
      <c r="A39" s="27" t="s">
        <v>94</v>
      </c>
      <c r="B39" s="492" t="s">
        <v>134</v>
      </c>
      <c r="C39" s="494"/>
      <c r="D39" s="494"/>
      <c r="E39" s="494"/>
      <c r="F39" s="494"/>
      <c r="G39" s="494"/>
      <c r="H39" s="494"/>
      <c r="I39" s="494"/>
      <c r="J39" s="495"/>
      <c r="K39" s="4"/>
      <c r="L39" s="4"/>
      <c r="M39" s="4"/>
      <c r="N39" s="4"/>
      <c r="O39" s="4"/>
      <c r="P39" s="4"/>
      <c r="Q39" s="4"/>
      <c r="R39" s="4"/>
      <c r="S39" s="4"/>
      <c r="T39" s="4"/>
      <c r="U39" s="4"/>
      <c r="V39" s="4"/>
      <c r="W39" s="4"/>
      <c r="X39" s="4"/>
      <c r="Y39" s="4"/>
      <c r="Z39" s="4"/>
    </row>
    <row r="40" spans="1:45" ht="45.75" customHeight="1">
      <c r="A40" s="27" t="s">
        <v>20</v>
      </c>
      <c r="B40" s="471" t="s">
        <v>138</v>
      </c>
      <c r="C40" s="472"/>
      <c r="D40" s="472"/>
      <c r="E40" s="472"/>
      <c r="F40" s="472"/>
      <c r="G40" s="472"/>
      <c r="H40" s="472"/>
      <c r="I40" s="472"/>
      <c r="J40" s="473"/>
      <c r="K40" s="4"/>
      <c r="L40" s="4"/>
      <c r="M40" s="4"/>
      <c r="N40" s="4"/>
      <c r="O40" s="4"/>
      <c r="P40" s="4"/>
      <c r="Q40" s="4"/>
      <c r="R40" s="4"/>
      <c r="S40" s="4"/>
      <c r="T40" s="4"/>
      <c r="U40" s="4"/>
      <c r="V40" s="4"/>
      <c r="W40" s="4"/>
      <c r="X40" s="4"/>
      <c r="Y40" s="4"/>
      <c r="Z40" s="4"/>
    </row>
    <row r="41" spans="1:45">
      <c r="A41" s="44" t="s">
        <v>90</v>
      </c>
      <c r="B41" s="489" t="s">
        <v>97</v>
      </c>
      <c r="C41" s="490"/>
      <c r="D41" s="490"/>
      <c r="E41" s="490"/>
      <c r="F41" s="490"/>
      <c r="G41" s="490"/>
      <c r="H41" s="490"/>
      <c r="I41" s="490"/>
      <c r="J41" s="491"/>
      <c r="K41" s="8"/>
      <c r="L41" s="8"/>
      <c r="M41" s="8"/>
      <c r="N41" s="4"/>
      <c r="O41" s="4"/>
      <c r="P41" s="4"/>
      <c r="Q41" s="4"/>
      <c r="R41" s="4"/>
      <c r="S41" s="4"/>
      <c r="T41" s="4"/>
      <c r="U41" s="4"/>
      <c r="V41" s="4"/>
      <c r="W41" s="4"/>
      <c r="X41" s="4"/>
      <c r="Y41" s="4"/>
      <c r="Z41" s="4"/>
    </row>
    <row r="42" spans="1:45" ht="45.9" customHeight="1">
      <c r="A42" s="27" t="s">
        <v>92</v>
      </c>
      <c r="B42" s="471" t="s">
        <v>105</v>
      </c>
      <c r="C42" s="471"/>
      <c r="D42" s="471"/>
      <c r="E42" s="471"/>
      <c r="F42" s="471"/>
      <c r="G42" s="471"/>
      <c r="H42" s="471"/>
      <c r="I42" s="471"/>
      <c r="J42" s="480"/>
      <c r="K42" s="470"/>
      <c r="L42" s="470"/>
      <c r="M42" s="470"/>
      <c r="N42" s="470"/>
      <c r="O42" s="470"/>
      <c r="P42" s="470"/>
      <c r="Q42" s="470"/>
      <c r="R42" s="470"/>
      <c r="S42" s="470"/>
      <c r="T42" s="470"/>
      <c r="U42" s="470"/>
      <c r="V42" s="470"/>
      <c r="W42" s="470"/>
      <c r="X42" s="470"/>
      <c r="Y42" s="470"/>
      <c r="Z42" s="470"/>
    </row>
    <row r="43" spans="1:45" ht="59.25" customHeight="1">
      <c r="A43" s="27" t="s">
        <v>94</v>
      </c>
      <c r="B43" s="471" t="s">
        <v>135</v>
      </c>
      <c r="C43" s="471"/>
      <c r="D43" s="471"/>
      <c r="E43" s="471"/>
      <c r="F43" s="471"/>
      <c r="G43" s="471"/>
      <c r="H43" s="471"/>
      <c r="I43" s="471"/>
      <c r="J43" s="480"/>
      <c r="T43" s="470"/>
      <c r="U43" s="470"/>
      <c r="V43" s="470"/>
      <c r="W43" s="470"/>
      <c r="X43" s="470"/>
      <c r="Y43" s="470"/>
      <c r="Z43" s="470"/>
    </row>
    <row r="44" spans="1:45" ht="44.1" customHeight="1">
      <c r="A44" s="27" t="s">
        <v>20</v>
      </c>
      <c r="B44" s="486" t="s">
        <v>132</v>
      </c>
      <c r="C44" s="487"/>
      <c r="D44" s="487"/>
      <c r="E44" s="487"/>
      <c r="F44" s="487"/>
      <c r="G44" s="487"/>
      <c r="H44" s="487"/>
      <c r="I44" s="487"/>
      <c r="J44" s="488"/>
      <c r="K44" s="481"/>
      <c r="L44" s="481"/>
      <c r="M44" s="481"/>
      <c r="N44" s="481"/>
      <c r="O44" s="481"/>
      <c r="P44" s="481"/>
      <c r="Q44" s="481"/>
      <c r="R44" s="481"/>
      <c r="S44" s="482"/>
      <c r="T44" s="470"/>
      <c r="U44" s="470"/>
      <c r="V44" s="470"/>
      <c r="W44" s="470"/>
      <c r="X44" s="470"/>
      <c r="Y44" s="470"/>
      <c r="Z44" s="4"/>
    </row>
    <row r="45" spans="1:45" ht="15.6">
      <c r="A45" s="474" t="s">
        <v>98</v>
      </c>
      <c r="B45" s="475"/>
      <c r="C45" s="475"/>
      <c r="D45" s="475"/>
      <c r="E45" s="475"/>
      <c r="F45" s="475"/>
      <c r="G45" s="475"/>
      <c r="H45" s="475"/>
      <c r="I45" s="475"/>
      <c r="J45" s="476"/>
    </row>
    <row r="46" spans="1:45" ht="21" customHeight="1">
      <c r="A46" s="477" t="s">
        <v>99</v>
      </c>
      <c r="B46" s="478"/>
      <c r="C46" s="478"/>
      <c r="D46" s="478"/>
      <c r="E46" s="478"/>
      <c r="F46" s="478"/>
      <c r="G46" s="478"/>
      <c r="H46" s="478"/>
      <c r="I46" s="478"/>
      <c r="J46" s="479"/>
      <c r="K46" s="5"/>
    </row>
    <row r="47" spans="1:45" ht="63.9" customHeight="1" thickBot="1">
      <c r="A47" s="483" t="s">
        <v>136</v>
      </c>
      <c r="B47" s="484"/>
      <c r="C47" s="484"/>
      <c r="D47" s="484"/>
      <c r="E47" s="484"/>
      <c r="F47" s="484"/>
      <c r="G47" s="484"/>
      <c r="H47" s="484"/>
      <c r="I47" s="484"/>
      <c r="J47" s="485"/>
      <c r="K47" s="1"/>
      <c r="L47" s="1"/>
      <c r="M47" s="1"/>
      <c r="N47" s="1"/>
      <c r="O47" s="1"/>
      <c r="P47" s="1"/>
      <c r="Q47" s="1"/>
      <c r="R47" s="1"/>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row>
  </sheetData>
  <mergeCells count="58">
    <mergeCell ref="B11:J11"/>
    <mergeCell ref="C13:J13"/>
    <mergeCell ref="C14:J14"/>
    <mergeCell ref="B19:J19"/>
    <mergeCell ref="B20:J20"/>
    <mergeCell ref="B17:J17"/>
    <mergeCell ref="A12:J12"/>
    <mergeCell ref="C15:J15"/>
    <mergeCell ref="B18:J18"/>
    <mergeCell ref="B9:J9"/>
    <mergeCell ref="B10:J10"/>
    <mergeCell ref="A4:J4"/>
    <mergeCell ref="A5:J5"/>
    <mergeCell ref="A6:J6"/>
    <mergeCell ref="B7:J7"/>
    <mergeCell ref="B8:J8"/>
    <mergeCell ref="A32:J32"/>
    <mergeCell ref="B33:J33"/>
    <mergeCell ref="B34:J34"/>
    <mergeCell ref="A21:J21"/>
    <mergeCell ref="A16:J16"/>
    <mergeCell ref="B35:J35"/>
    <mergeCell ref="A22:J22"/>
    <mergeCell ref="A23:B23"/>
    <mergeCell ref="C23:E23"/>
    <mergeCell ref="F23:H23"/>
    <mergeCell ref="I23:J23"/>
    <mergeCell ref="C26:D26"/>
    <mergeCell ref="E26:F26"/>
    <mergeCell ref="G26:H26"/>
    <mergeCell ref="I26:J26"/>
    <mergeCell ref="A31:J31"/>
    <mergeCell ref="A24:B24"/>
    <mergeCell ref="C24:E24"/>
    <mergeCell ref="F24:H24"/>
    <mergeCell ref="I24:J24"/>
    <mergeCell ref="A25:J25"/>
    <mergeCell ref="B42:J42"/>
    <mergeCell ref="K42:S42"/>
    <mergeCell ref="T42:Z42"/>
    <mergeCell ref="B36:J36"/>
    <mergeCell ref="B37:J37"/>
    <mergeCell ref="A1:J3"/>
    <mergeCell ref="AB47:AJ47"/>
    <mergeCell ref="AK47:AS47"/>
    <mergeCell ref="B40:J40"/>
    <mergeCell ref="A45:J45"/>
    <mergeCell ref="A46:J46"/>
    <mergeCell ref="S47:AA47"/>
    <mergeCell ref="B43:J43"/>
    <mergeCell ref="T43:Z43"/>
    <mergeCell ref="K44:S44"/>
    <mergeCell ref="T44:Y44"/>
    <mergeCell ref="A47:J47"/>
    <mergeCell ref="B44:J44"/>
    <mergeCell ref="B41:J41"/>
    <mergeCell ref="B38:J38"/>
    <mergeCell ref="B39:J39"/>
  </mergeCells>
  <dataValidations xWindow="657" yWindow="445" count="14">
    <dataValidation allowBlank="1" showInputMessage="1" showErrorMessage="1" prompt="Monto presupuestado para el producto" sqref="F27 E28:F30 D27:D30" xr:uid="{00000000-0002-0000-0500-000000000000}"/>
    <dataValidation allowBlank="1" showInputMessage="1" showErrorMessage="1" prompt="Meta anual del indicador" sqref="E27 C27:C30" xr:uid="{00000000-0002-0000-0500-000001000000}"/>
    <dataValidation allowBlank="1" showInputMessage="1" showErrorMessage="1" prompt="Presupuesto del programa" sqref="A24:C24 F24" xr:uid="{00000000-0002-0000-0500-000002000000}"/>
    <dataValidation allowBlank="1" showInputMessage="1" showErrorMessage="1" prompt="1. Describir lo plasmado en el presupuesto_x000a_2. Describir lo alcanzado en términos financieros y de producción " sqref="B35" xr:uid="{00000000-0002-0000-0500-000003000000}"/>
    <dataValidation allowBlank="1" showInputMessage="1" showErrorMessage="1" prompt="¿En qué consiste el producto? su objetivo" sqref="B34" xr:uid="{00000000-0002-0000-0500-000004000000}"/>
    <dataValidation allowBlank="1" showInputMessage="1" showErrorMessage="1" prompt="Nombre del producto" sqref="B33:J33" xr:uid="{00000000-0002-0000-0500-000005000000}"/>
    <dataValidation allowBlank="1" showInputMessage="1" showErrorMessage="1" prompt="¿A quién va dirigido el programa?, ¿qué característica tiene esta población que requiere ser beneficiada?" sqref="B19" xr:uid="{00000000-0002-0000-0500-000006000000}"/>
    <dataValidation allowBlank="1" showInputMessage="1" prompt="Nombre del capítulo" sqref="B7:B9 C8:J9" xr:uid="{00000000-0002-0000-0500-000007000000}"/>
    <dataValidation allowBlank="1" sqref="A7" xr:uid="{00000000-0002-0000-0500-000008000000}"/>
    <dataValidation allowBlank="1" showInputMessage="1" showErrorMessage="1" prompt="De existir desvío, explicar razones." sqref="C42:J43 K44:S44 C38:J40 B36:B43" xr:uid="{00000000-0002-0000-0500-000009000000}"/>
    <dataValidation allowBlank="1" showInputMessage="1" showErrorMessage="1" prompt="Monto ejecutado en el trimestre" sqref="H27:H30" xr:uid="{00000000-0002-0000-0500-00000A000000}"/>
    <dataValidation allowBlank="1" showInputMessage="1" showErrorMessage="1" prompt="Meta alcanzada en el trimestre" sqref="G27:G30" xr:uid="{00000000-0002-0000-0500-00000B000000}"/>
    <dataValidation allowBlank="1" showInputMessage="1" showErrorMessage="1" prompt="Nombre del indicador" sqref="B27:B30" xr:uid="{00000000-0002-0000-0500-00000C000000}"/>
    <dataValidation allowBlank="1" showInputMessage="1" showErrorMessage="1" prompt="Nombre de cada producto" sqref="A27:A30" xr:uid="{00000000-0002-0000-0500-00000D000000}"/>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5"/>
  <sheetViews>
    <sheetView showGridLines="0" zoomScale="90" zoomScaleNormal="90" workbookViewId="0">
      <selection activeCell="O25" sqref="O25"/>
    </sheetView>
  </sheetViews>
  <sheetFormatPr baseColWidth="10" defaultColWidth="24" defaultRowHeight="15"/>
  <cols>
    <col min="1" max="1" width="10.44140625" style="54" customWidth="1"/>
    <col min="2" max="2" width="24.33203125" style="54" customWidth="1"/>
    <col min="3" max="4" width="6" style="50" customWidth="1"/>
    <col min="5" max="5" width="6.5546875" style="50" customWidth="1"/>
    <col min="6" max="6" width="13.5546875" style="50" customWidth="1"/>
    <col min="7" max="7" width="16.44140625" style="50" customWidth="1"/>
    <col min="8" max="8" width="20.5546875" style="75" customWidth="1"/>
    <col min="9" max="9" width="18.109375" style="50" customWidth="1"/>
    <col min="10" max="10" width="19.44140625" style="50" customWidth="1"/>
    <col min="11" max="11" width="22" style="50" customWidth="1"/>
    <col min="12" max="12" width="24.6640625" style="50" customWidth="1"/>
    <col min="13" max="13" width="19.109375" style="50" customWidth="1"/>
    <col min="14" max="14" width="24.33203125" style="50" customWidth="1"/>
    <col min="15" max="16" width="16.33203125" style="50" customWidth="1"/>
    <col min="17" max="16384" width="24" style="50"/>
  </cols>
  <sheetData>
    <row r="1" spans="1:16">
      <c r="A1" s="47"/>
      <c r="B1" s="47"/>
      <c r="C1" s="48"/>
      <c r="D1" s="48"/>
      <c r="E1" s="48"/>
      <c r="F1" s="48"/>
      <c r="G1" s="48"/>
      <c r="H1" s="49"/>
      <c r="I1" s="48"/>
      <c r="J1" s="48"/>
      <c r="K1" s="48"/>
      <c r="L1" s="48"/>
      <c r="M1" s="48"/>
      <c r="N1" s="48"/>
      <c r="O1" s="48"/>
      <c r="P1" s="48"/>
    </row>
    <row r="2" spans="1:16">
      <c r="A2" s="47"/>
      <c r="B2" s="47"/>
      <c r="C2" s="48"/>
      <c r="D2" s="48"/>
      <c r="E2" s="48"/>
      <c r="F2" s="48"/>
      <c r="G2" s="48"/>
      <c r="H2" s="49"/>
      <c r="I2" s="48"/>
      <c r="J2" s="48"/>
      <c r="K2" s="48"/>
      <c r="L2" s="48"/>
      <c r="M2" s="48"/>
      <c r="N2" s="48"/>
      <c r="O2" s="48"/>
      <c r="P2" s="48"/>
    </row>
    <row r="3" spans="1:16">
      <c r="A3" s="47"/>
      <c r="B3" s="47"/>
      <c r="C3" s="48"/>
      <c r="D3" s="48"/>
      <c r="E3" s="48"/>
      <c r="F3" s="48"/>
      <c r="G3" s="48"/>
      <c r="H3" s="49"/>
      <c r="I3" s="48"/>
      <c r="J3" s="48"/>
      <c r="K3" s="48"/>
      <c r="L3" s="48"/>
      <c r="M3" s="48"/>
      <c r="N3" s="48"/>
      <c r="O3" s="48"/>
      <c r="P3" s="48"/>
    </row>
    <row r="4" spans="1:16">
      <c r="A4" s="47"/>
      <c r="B4" s="47"/>
      <c r="C4" s="48"/>
      <c r="D4" s="48"/>
      <c r="E4" s="48"/>
      <c r="F4" s="48"/>
      <c r="G4" s="48"/>
      <c r="H4" s="49"/>
      <c r="I4" s="48"/>
      <c r="J4" s="48"/>
      <c r="K4" s="48"/>
      <c r="L4" s="48"/>
      <c r="M4" s="48"/>
      <c r="N4" s="48"/>
      <c r="O4" s="48"/>
      <c r="P4" s="48"/>
    </row>
    <row r="5" spans="1:16">
      <c r="A5" s="440"/>
      <c r="B5" s="440"/>
      <c r="C5" s="440"/>
      <c r="D5" s="440"/>
      <c r="E5" s="440"/>
      <c r="F5" s="440"/>
      <c r="G5" s="440"/>
      <c r="H5" s="440"/>
      <c r="I5" s="440"/>
      <c r="J5" s="440"/>
      <c r="K5" s="440"/>
      <c r="L5" s="440"/>
      <c r="M5" s="440"/>
      <c r="N5" s="440"/>
      <c r="O5" s="440"/>
      <c r="P5" s="440"/>
    </row>
    <row r="6" spans="1:16">
      <c r="A6" s="441" t="s">
        <v>21</v>
      </c>
      <c r="B6" s="441"/>
      <c r="C6" s="441"/>
      <c r="D6" s="441"/>
      <c r="E6" s="441"/>
      <c r="F6" s="441"/>
      <c r="G6" s="441"/>
      <c r="H6" s="441"/>
      <c r="I6" s="441"/>
      <c r="J6" s="441"/>
      <c r="K6" s="441"/>
      <c r="L6" s="441"/>
      <c r="M6" s="441"/>
      <c r="N6" s="441"/>
      <c r="O6" s="441"/>
      <c r="P6" s="441"/>
    </row>
    <row r="7" spans="1:16">
      <c r="A7" s="441" t="s">
        <v>121</v>
      </c>
      <c r="B7" s="441"/>
      <c r="C7" s="441"/>
      <c r="D7" s="441"/>
      <c r="E7" s="441"/>
      <c r="F7" s="441"/>
      <c r="G7" s="441"/>
      <c r="H7" s="441"/>
      <c r="I7" s="441"/>
      <c r="J7" s="441"/>
      <c r="K7" s="441"/>
      <c r="L7" s="441"/>
      <c r="M7" s="441"/>
      <c r="N7" s="441"/>
      <c r="O7" s="441"/>
      <c r="P7" s="441"/>
    </row>
    <row r="8" spans="1:16" ht="5.25" customHeight="1">
      <c r="A8" s="51"/>
      <c r="B8" s="51"/>
      <c r="C8" s="52"/>
      <c r="D8" s="52"/>
      <c r="E8" s="52"/>
      <c r="F8" s="52"/>
      <c r="G8" s="52"/>
      <c r="H8" s="53"/>
      <c r="I8" s="52"/>
      <c r="J8" s="52"/>
      <c r="K8" s="52"/>
      <c r="L8" s="52"/>
      <c r="M8" s="52"/>
      <c r="N8" s="52"/>
      <c r="O8" s="52"/>
      <c r="P8" s="52"/>
    </row>
    <row r="9" spans="1:16" ht="16.5" customHeight="1">
      <c r="A9" s="442" t="s">
        <v>22</v>
      </c>
      <c r="B9" s="442"/>
      <c r="C9" s="442"/>
      <c r="D9" s="442"/>
      <c r="E9" s="442"/>
      <c r="F9" s="442"/>
      <c r="G9" s="442"/>
      <c r="H9" s="442"/>
      <c r="I9" s="442"/>
      <c r="J9" s="442"/>
      <c r="K9" s="442"/>
      <c r="L9" s="442"/>
      <c r="M9" s="442"/>
      <c r="N9" s="442"/>
      <c r="O9" s="442"/>
      <c r="P9" s="442"/>
    </row>
    <row r="10" spans="1:16" ht="16.5" customHeight="1">
      <c r="A10" s="442" t="s">
        <v>23</v>
      </c>
      <c r="B10" s="442"/>
      <c r="C10" s="442"/>
      <c r="D10" s="442"/>
      <c r="E10" s="442"/>
      <c r="F10" s="442"/>
      <c r="G10" s="442"/>
      <c r="H10" s="442"/>
      <c r="I10" s="442"/>
      <c r="J10" s="442"/>
      <c r="K10" s="442"/>
      <c r="L10" s="442"/>
      <c r="M10" s="442"/>
      <c r="N10" s="442"/>
      <c r="O10" s="442"/>
      <c r="P10" s="442"/>
    </row>
    <row r="11" spans="1:16" ht="8.25" customHeight="1" thickBot="1">
      <c r="A11" s="439"/>
      <c r="B11" s="439"/>
      <c r="C11" s="439"/>
      <c r="D11" s="439"/>
      <c r="E11" s="439"/>
      <c r="F11" s="439"/>
      <c r="G11" s="439"/>
      <c r="H11" s="439"/>
      <c r="I11" s="439"/>
      <c r="J11" s="439"/>
      <c r="K11" s="439"/>
      <c r="L11" s="439"/>
      <c r="M11" s="439"/>
      <c r="N11" s="439"/>
      <c r="O11" s="439"/>
      <c r="P11" s="439"/>
    </row>
    <row r="12" spans="1:16" s="54" customFormat="1" ht="42.9" customHeight="1" thickBot="1">
      <c r="A12" s="534" t="s">
        <v>24</v>
      </c>
      <c r="B12" s="535" t="s">
        <v>25</v>
      </c>
      <c r="C12" s="535"/>
      <c r="D12" s="535"/>
      <c r="E12" s="535"/>
      <c r="F12" s="535"/>
      <c r="G12" s="535"/>
      <c r="H12" s="535"/>
      <c r="I12" s="535"/>
      <c r="J12" s="536" t="s">
        <v>124</v>
      </c>
      <c r="K12" s="536"/>
      <c r="L12" s="536"/>
      <c r="M12" s="536" t="s">
        <v>137</v>
      </c>
      <c r="N12" s="536"/>
      <c r="O12" s="536" t="s">
        <v>127</v>
      </c>
      <c r="P12" s="537"/>
    </row>
    <row r="13" spans="1:16" s="54" customFormat="1" ht="37.5" customHeight="1">
      <c r="A13" s="444"/>
      <c r="B13" s="449" t="s">
        <v>26</v>
      </c>
      <c r="C13" s="451" t="s">
        <v>27</v>
      </c>
      <c r="D13" s="451"/>
      <c r="E13" s="451"/>
      <c r="F13" s="452" t="s">
        <v>28</v>
      </c>
      <c r="G13" s="452" t="s">
        <v>29</v>
      </c>
      <c r="H13" s="454" t="s">
        <v>122</v>
      </c>
      <c r="I13" s="454" t="s">
        <v>123</v>
      </c>
      <c r="J13" s="454" t="s">
        <v>125</v>
      </c>
      <c r="K13" s="458"/>
      <c r="L13" s="454" t="s">
        <v>126</v>
      </c>
      <c r="M13" s="454" t="s">
        <v>125</v>
      </c>
      <c r="N13" s="458"/>
      <c r="O13" s="86" t="s">
        <v>30</v>
      </c>
      <c r="P13" s="87" t="s">
        <v>31</v>
      </c>
    </row>
    <row r="14" spans="1:16" s="54" customFormat="1" ht="39" customHeight="1" thickBot="1">
      <c r="A14" s="445"/>
      <c r="B14" s="450"/>
      <c r="C14" s="88" t="s">
        <v>32</v>
      </c>
      <c r="D14" s="88" t="s">
        <v>33</v>
      </c>
      <c r="E14" s="88" t="s">
        <v>34</v>
      </c>
      <c r="F14" s="453"/>
      <c r="G14" s="453"/>
      <c r="H14" s="455"/>
      <c r="I14" s="455"/>
      <c r="J14" s="89" t="s">
        <v>35</v>
      </c>
      <c r="K14" s="89" t="s">
        <v>36</v>
      </c>
      <c r="L14" s="455"/>
      <c r="M14" s="89" t="s">
        <v>37</v>
      </c>
      <c r="N14" s="89" t="s">
        <v>38</v>
      </c>
      <c r="O14" s="89" t="s">
        <v>39</v>
      </c>
      <c r="P14" s="90" t="s">
        <v>40</v>
      </c>
    </row>
    <row r="15" spans="1:16" ht="15.6" thickBot="1">
      <c r="A15" s="56" t="s">
        <v>41</v>
      </c>
      <c r="B15" s="538" t="s">
        <v>42</v>
      </c>
      <c r="C15" s="538"/>
      <c r="D15" s="538"/>
      <c r="E15" s="538"/>
      <c r="F15" s="538"/>
      <c r="G15" s="538"/>
      <c r="H15" s="81">
        <f>+H16+H17+H18</f>
        <v>6544619206</v>
      </c>
      <c r="I15" s="82">
        <f>SUM(I16:I18)</f>
        <v>1370238</v>
      </c>
      <c r="J15" s="83">
        <f>J16+J17+J18</f>
        <v>367705</v>
      </c>
      <c r="K15" s="83">
        <f>K16+K17+K18</f>
        <v>1636154801.5</v>
      </c>
      <c r="L15" s="83">
        <f t="shared" ref="L15:N15" si="0">L16+L17+L18</f>
        <v>6544619206</v>
      </c>
      <c r="M15" s="83">
        <f t="shared" si="0"/>
        <v>336706</v>
      </c>
      <c r="N15" s="83">
        <f t="shared" si="0"/>
        <v>1636154801.5</v>
      </c>
      <c r="O15" s="84">
        <f>M15/J15*100</f>
        <v>91.569600630940556</v>
      </c>
      <c r="P15" s="85">
        <f>N15/K15*100</f>
        <v>100</v>
      </c>
    </row>
    <row r="16" spans="1:16" s="48" customFormat="1" ht="52.8">
      <c r="A16" s="57">
        <v>6473</v>
      </c>
      <c r="B16" s="58" t="s">
        <v>14</v>
      </c>
      <c r="C16" s="59">
        <v>1</v>
      </c>
      <c r="D16" s="59">
        <v>1.2</v>
      </c>
      <c r="E16" s="59" t="s">
        <v>43</v>
      </c>
      <c r="F16" s="58" t="s">
        <v>44</v>
      </c>
      <c r="G16" s="58" t="s">
        <v>15</v>
      </c>
      <c r="H16" s="33">
        <v>5426092990</v>
      </c>
      <c r="I16" s="29">
        <v>973731</v>
      </c>
      <c r="J16" s="29">
        <v>266922</v>
      </c>
      <c r="K16" s="33">
        <f>+H16/4</f>
        <v>1356523247.5</v>
      </c>
      <c r="L16" s="33">
        <v>5426092990</v>
      </c>
      <c r="M16" s="38">
        <v>236127</v>
      </c>
      <c r="N16" s="77">
        <f>+K16</f>
        <v>1356523247.5</v>
      </c>
      <c r="O16" s="139">
        <f>M16/J16*100</f>
        <v>88.462921752422048</v>
      </c>
      <c r="P16" s="91">
        <f>N16/L16*100</f>
        <v>25</v>
      </c>
    </row>
    <row r="17" spans="1:16" ht="52.8">
      <c r="A17" s="55">
        <v>6521</v>
      </c>
      <c r="B17" s="60" t="s">
        <v>16</v>
      </c>
      <c r="C17" s="61">
        <v>1</v>
      </c>
      <c r="D17" s="61">
        <v>1.2</v>
      </c>
      <c r="E17" s="61" t="s">
        <v>43</v>
      </c>
      <c r="F17" s="60" t="s">
        <v>44</v>
      </c>
      <c r="G17" s="60" t="s">
        <v>17</v>
      </c>
      <c r="H17" s="33">
        <v>905619916</v>
      </c>
      <c r="I17" s="29">
        <v>395722</v>
      </c>
      <c r="J17" s="29">
        <v>100590</v>
      </c>
      <c r="K17" s="33">
        <f>+H17/4</f>
        <v>226404979</v>
      </c>
      <c r="L17" s="33">
        <v>905619916</v>
      </c>
      <c r="M17" s="42">
        <v>100386</v>
      </c>
      <c r="N17" s="46">
        <v>226404979</v>
      </c>
      <c r="O17" s="139">
        <f>M17/J17*100</f>
        <v>99.797196540411576</v>
      </c>
      <c r="P17" s="91">
        <f>N17/L17*100</f>
        <v>25</v>
      </c>
    </row>
    <row r="18" spans="1:16" ht="73.5" customHeight="1">
      <c r="A18" s="55">
        <v>6523</v>
      </c>
      <c r="B18" s="60" t="s">
        <v>18</v>
      </c>
      <c r="C18" s="61">
        <v>1</v>
      </c>
      <c r="D18" s="61">
        <v>1.2</v>
      </c>
      <c r="E18" s="61" t="s">
        <v>43</v>
      </c>
      <c r="F18" s="60" t="s">
        <v>44</v>
      </c>
      <c r="G18" s="60" t="s">
        <v>45</v>
      </c>
      <c r="H18" s="137">
        <v>212906300</v>
      </c>
      <c r="I18" s="136">
        <v>785</v>
      </c>
      <c r="J18" s="136">
        <v>193</v>
      </c>
      <c r="K18" s="137">
        <f>+H18/4</f>
        <v>53226575</v>
      </c>
      <c r="L18" s="137">
        <v>212906300</v>
      </c>
      <c r="M18" s="138">
        <v>193</v>
      </c>
      <c r="N18" s="78">
        <f>+K18</f>
        <v>53226575</v>
      </c>
      <c r="O18" s="139">
        <f>M18/J18*100</f>
        <v>100</v>
      </c>
      <c r="P18" s="92">
        <f>N18/L18*100</f>
        <v>25</v>
      </c>
    </row>
    <row r="19" spans="1:16" ht="15.6" thickBot="1">
      <c r="A19" s="62"/>
      <c r="B19" s="539" t="s">
        <v>46</v>
      </c>
      <c r="C19" s="539"/>
      <c r="D19" s="539"/>
      <c r="E19" s="539"/>
      <c r="F19" s="539"/>
      <c r="G19" s="539"/>
      <c r="H19" s="80">
        <f>H15</f>
        <v>6544619206</v>
      </c>
      <c r="I19" s="80">
        <f t="shared" ref="I19:N19" si="1">I15</f>
        <v>1370238</v>
      </c>
      <c r="J19" s="80">
        <f t="shared" si="1"/>
        <v>367705</v>
      </c>
      <c r="K19" s="80">
        <f t="shared" si="1"/>
        <v>1636154801.5</v>
      </c>
      <c r="L19" s="80">
        <f t="shared" si="1"/>
        <v>6544619206</v>
      </c>
      <c r="M19" s="80">
        <f t="shared" si="1"/>
        <v>336706</v>
      </c>
      <c r="N19" s="80">
        <f t="shared" si="1"/>
        <v>1636154801.5</v>
      </c>
      <c r="O19" s="79">
        <f>M19/J19*100</f>
        <v>91.569600630940556</v>
      </c>
      <c r="P19" s="93">
        <f>N19/L19*100</f>
        <v>25</v>
      </c>
    </row>
    <row r="20" spans="1:16" s="64" customFormat="1">
      <c r="A20" s="63"/>
      <c r="B20" s="456" t="s">
        <v>47</v>
      </c>
      <c r="C20" s="456"/>
      <c r="D20" s="456"/>
      <c r="E20" s="456"/>
      <c r="F20" s="456"/>
      <c r="G20" s="456"/>
      <c r="H20" s="456"/>
      <c r="I20" s="456"/>
      <c r="J20" s="456"/>
      <c r="K20" s="456"/>
      <c r="L20" s="456"/>
      <c r="M20" s="456"/>
      <c r="N20" s="456"/>
      <c r="O20" s="456"/>
      <c r="P20" s="456"/>
    </row>
    <row r="21" spans="1:16" ht="38.1" customHeight="1">
      <c r="A21" s="65"/>
      <c r="B21" s="457" t="s">
        <v>48</v>
      </c>
      <c r="C21" s="457"/>
      <c r="D21" s="457"/>
      <c r="E21" s="457"/>
      <c r="F21" s="457"/>
      <c r="G21" s="457"/>
      <c r="H21" s="457"/>
      <c r="I21" s="457"/>
      <c r="J21" s="457"/>
      <c r="K21" s="457"/>
      <c r="L21" s="457"/>
      <c r="M21" s="457"/>
      <c r="N21" s="457"/>
      <c r="O21" s="457"/>
      <c r="P21" s="457"/>
    </row>
    <row r="22" spans="1:16">
      <c r="A22" s="65"/>
      <c r="B22" s="66"/>
      <c r="C22" s="67"/>
      <c r="D22" s="67"/>
      <c r="E22" s="68"/>
      <c r="F22" s="68"/>
      <c r="G22" s="68"/>
      <c r="H22" s="69"/>
      <c r="I22" s="70"/>
      <c r="J22" s="70"/>
      <c r="K22" s="68"/>
      <c r="L22" s="68"/>
      <c r="M22" s="68"/>
      <c r="N22" s="68"/>
      <c r="O22" s="68"/>
      <c r="P22" s="68"/>
    </row>
    <row r="23" spans="1:16">
      <c r="A23" s="65"/>
      <c r="B23" s="71" t="s">
        <v>49</v>
      </c>
      <c r="C23" s="67"/>
      <c r="D23" s="67"/>
      <c r="E23" s="68"/>
      <c r="F23" s="68"/>
      <c r="G23" s="68"/>
      <c r="H23" s="69"/>
      <c r="I23" s="70"/>
      <c r="J23" s="72" t="s">
        <v>50</v>
      </c>
      <c r="K23" s="70"/>
      <c r="L23" s="70"/>
      <c r="M23" s="70"/>
      <c r="N23" s="70"/>
      <c r="O23" s="68"/>
      <c r="P23" s="73"/>
    </row>
    <row r="24" spans="1:16">
      <c r="A24" s="65"/>
      <c r="B24" s="65" t="s">
        <v>51</v>
      </c>
      <c r="C24" s="68"/>
      <c r="D24" s="68"/>
      <c r="E24" s="68"/>
      <c r="F24" s="70"/>
      <c r="G24" s="70"/>
      <c r="H24" s="74"/>
      <c r="I24" s="70"/>
      <c r="J24" s="68" t="s">
        <v>52</v>
      </c>
      <c r="K24" s="70"/>
      <c r="L24" s="70"/>
      <c r="M24" s="70"/>
      <c r="N24" s="70"/>
      <c r="O24" s="68"/>
      <c r="P24" s="68"/>
    </row>
    <row r="25" spans="1:16">
      <c r="J25" s="76"/>
    </row>
  </sheetData>
  <mergeCells count="24">
    <mergeCell ref="B20:P20"/>
    <mergeCell ref="B21:P21"/>
    <mergeCell ref="I13:I14"/>
    <mergeCell ref="J13:K13"/>
    <mergeCell ref="L13:L14"/>
    <mergeCell ref="M13:N13"/>
    <mergeCell ref="B15:G15"/>
    <mergeCell ref="B19:G19"/>
    <mergeCell ref="A12:A14"/>
    <mergeCell ref="B12:I12"/>
    <mergeCell ref="J12:L12"/>
    <mergeCell ref="M12:N12"/>
    <mergeCell ref="O12:P12"/>
    <mergeCell ref="B13:B14"/>
    <mergeCell ref="C13:E13"/>
    <mergeCell ref="F13:F14"/>
    <mergeCell ref="G13:G14"/>
    <mergeCell ref="H13:H14"/>
    <mergeCell ref="A11:P11"/>
    <mergeCell ref="A5:P5"/>
    <mergeCell ref="A6:P6"/>
    <mergeCell ref="A7:P7"/>
    <mergeCell ref="A9:P9"/>
    <mergeCell ref="A10:P10"/>
  </mergeCells>
  <dataValidations xWindow="565" yWindow="419" count="3">
    <dataValidation allowBlank="1" showInputMessage="1" showErrorMessage="1" prompt="Monto presupuestado para el producto" sqref="H16:H18 J16:L18" xr:uid="{00000000-0002-0000-0600-000000000000}"/>
    <dataValidation allowBlank="1" showInputMessage="1" showErrorMessage="1" prompt="Meta anual del indicador" sqref="I16:I18" xr:uid="{00000000-0002-0000-0600-000001000000}"/>
    <dataValidation allowBlank="1" showInputMessage="1" showErrorMessage="1" prompt="Meta alcanzada en el trimestre" sqref="M16:M18" xr:uid="{00000000-0002-0000-0600-000002000000}"/>
  </dataValidations>
  <printOptions horizontalCentered="1"/>
  <pageMargins left="0.23622047244094491" right="0.23622047244094491" top="0.74803149606299213" bottom="0.74803149606299213" header="0.31496062992125984" footer="0.31496062992125984"/>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ED2F-D7EF-4E4C-9384-852733E6F729}">
  <dimension ref="A1"/>
  <sheetViews>
    <sheetView workbookViewId="0">
      <selection activeCell="K31" sqref="K31"/>
    </sheetView>
  </sheetViews>
  <sheetFormatPr baseColWidth="10"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045315FBA9F44D8D70733E3990EA95" ma:contentTypeVersion="17" ma:contentTypeDescription="Crear nuevo documento." ma:contentTypeScope="" ma:versionID="b6a9b0b9c168cfcdecad230060f874a3">
  <xsd:schema xmlns:xsd="http://www.w3.org/2001/XMLSchema" xmlns:xs="http://www.w3.org/2001/XMLSchema" xmlns:p="http://schemas.microsoft.com/office/2006/metadata/properties" xmlns:ns2="413b7329-655d-4d7d-a76a-bebacd67a116" xmlns:ns3="6e0e2266-76bd-4139-930a-1cefa2e3aa60" targetNamespace="http://schemas.microsoft.com/office/2006/metadata/properties" ma:root="true" ma:fieldsID="bb328c1768a7d65bed26bddd93d19748" ns2:_="" ns3:_="">
    <xsd:import namespace="413b7329-655d-4d7d-a76a-bebacd67a116"/>
    <xsd:import namespace="6e0e2266-76bd-4139-930a-1cefa2e3a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3b7329-655d-4d7d-a76a-bebacd67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0e2266-76bd-4139-930a-1cefa2e3aa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982f561c-1994-4a7f-972f-9d5b7326916d}" ma:internalName="TaxCatchAll" ma:showField="CatchAllData" ma:web="6e0e2266-76bd-4139-930a-1cefa2e3a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e0e2266-76bd-4139-930a-1cefa2e3aa60" xsi:nil="true"/>
    <lcf76f155ced4ddcb4097134ff3c332f xmlns="413b7329-655d-4d7d-a76a-bebacd67a116">
      <Terms xmlns="http://schemas.microsoft.com/office/infopath/2007/PartnerControls"/>
    </lcf76f155ced4ddcb4097134ff3c332f>
    <SharedWithUsers xmlns="6e0e2266-76bd-4139-930a-1cefa2e3aa60">
      <UserInfo>
        <DisplayName>Isnelda Rosmery Guzman de Jesus</DisplayName>
        <AccountId>9</AccountId>
        <AccountType/>
      </UserInfo>
      <UserInfo>
        <DisplayName>Angela M. Florentino P.</DisplayName>
        <AccountId>57</AccountId>
        <AccountType/>
      </UserInfo>
      <UserInfo>
        <DisplayName>Ivan De J. Baez M.</DisplayName>
        <AccountId>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DF6F24-26FE-400E-A1AC-8B5626EE3D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3b7329-655d-4d7d-a76a-bebacd67a116"/>
    <ds:schemaRef ds:uri="6e0e2266-76bd-4139-930a-1cefa2e3a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EDA6C6-F1A5-478B-8D85-1611625A73E7}">
  <ds:schemaRefs>
    <ds:schemaRef ds:uri="http://purl.org/dc/terms/"/>
    <ds:schemaRef ds:uri="http://schemas.microsoft.com/office/2006/metadata/properties"/>
    <ds:schemaRef ds:uri="http://purl.org/dc/elements/1.1/"/>
    <ds:schemaRef ds:uri="http://schemas.openxmlformats.org/package/2006/metadata/core-properties"/>
    <ds:schemaRef ds:uri="413b7329-655d-4d7d-a76a-bebacd67a116"/>
    <ds:schemaRef ds:uri="http://schemas.microsoft.com/office/2006/documentManagement/types"/>
    <ds:schemaRef ds:uri="6e0e2266-76bd-4139-930a-1cefa2e3aa60"/>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72BDE329-B325-4792-A3F1-FFB46AB614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Informe tercer trimestre 2024</vt:lpstr>
      <vt:lpstr>Ejec.fis.julio-sept2024</vt:lpstr>
      <vt:lpstr>Programación indicativa 2024</vt:lpstr>
      <vt:lpstr>Informe segundo trimestre 2024</vt:lpstr>
      <vt:lpstr>Ejec.fis.abril-junio 2024</vt:lpstr>
      <vt:lpstr>Informe Primer Trimestre 2024</vt:lpstr>
      <vt:lpstr>EJEC-FIS.Enero-Mar.2024</vt:lpstr>
      <vt:lpstr>Hoja1</vt:lpstr>
      <vt:lpstr>'Programación indicativa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M. Florentino P.</dc:creator>
  <cp:keywords/>
  <dc:description/>
  <cp:lastModifiedBy>Gilena J. Alcantara Mateo</cp:lastModifiedBy>
  <cp:revision/>
  <cp:lastPrinted>2024-10-09T17:51:17Z</cp:lastPrinted>
  <dcterms:created xsi:type="dcterms:W3CDTF">2022-02-08T13:21:40Z</dcterms:created>
  <dcterms:modified xsi:type="dcterms:W3CDTF">2024-10-09T17:54:06Z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0x01010027045315FBA9F44D8D70733E3990EA95</vt:lpwstr>
  </property>
  <property fmtid="{D5CDD505-2E9C-101B-9397-08002B2CF9AE}" pid="3" name="MediaServiceImageTags">
    <vt:lpwstr/>
  </property>
</Properties>
</file>