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9"/>
  <workbookPr codeName="ThisWorkbook"/>
  <mc:AlternateContent xmlns:mc="http://schemas.openxmlformats.org/markup-compatibility/2006">
    <mc:Choice Requires="x15">
      <x15ac:absPath xmlns:x15ac="http://schemas.microsoft.com/office/spreadsheetml/2010/11/ac" url="C:\Users\galcantara\Downloads\"/>
    </mc:Choice>
  </mc:AlternateContent>
  <xr:revisionPtr revIDLastSave="0" documentId="8_{D21A4289-52A0-4FB3-B86D-C114D9A5244E}" xr6:coauthVersionLast="47" xr6:coauthVersionMax="47" xr10:uidLastSave="{00000000-0000-0000-0000-000000000000}"/>
  <bookViews>
    <workbookView xWindow="28680" yWindow="-120" windowWidth="29040" windowHeight="15840" xr2:uid="{00000000-000D-0000-FFFF-FFFF00000000}"/>
  </bookViews>
  <sheets>
    <sheet name="Informe segundo trimestre 2024" sheetId="30" r:id="rId1"/>
    <sheet name="Ejec.fis.abril-junio 2024" sheetId="31" r:id="rId2"/>
    <sheet name="Programación indicativa 2024" sheetId="29" r:id="rId3"/>
    <sheet name="EJEC-FIS.Enero-Mar.2024" sheetId="27" r:id="rId4"/>
    <sheet name="Informe Primer Trimestre 2024" sheetId="12" r:id="rId5"/>
  </sheets>
  <externalReferences>
    <externalReference r:id="rId6"/>
    <externalReference r:id="rId7"/>
    <externalReference r:id="rId8"/>
  </externalReferences>
  <definedNames>
    <definedName name="aa" localSheetId="2">#REF!</definedName>
    <definedName name="aa">#REF!</definedName>
    <definedName name="aaa" localSheetId="2">#REF!</definedName>
    <definedName name="aaa">#REF!</definedName>
    <definedName name="AAAAAAAAAAAAAA" localSheetId="2">#REF!</definedName>
    <definedName name="AAAAAAAAAAAAAA">#REF!</definedName>
    <definedName name="AME" localSheetId="2">#REF!</definedName>
    <definedName name="AME">#REF!</definedName>
    <definedName name="años" localSheetId="2">#REF!</definedName>
    <definedName name="años">#REF!</definedName>
    <definedName name="areas" localSheetId="2">#REF!</definedName>
    <definedName name="areas">#REF!</definedName>
    <definedName name="areas2" localSheetId="2">#REF!</definedName>
    <definedName name="areas2">#REF!</definedName>
    <definedName name="categoria" localSheetId="2">#REF!</definedName>
    <definedName name="categoria">#REF!</definedName>
    <definedName name="Conssssssss">[1]listas!$G$36:$G$39</definedName>
    <definedName name="CONTABILIDAD" localSheetId="2">#REF!</definedName>
    <definedName name="CONTABILIDAD">#REF!</definedName>
    <definedName name="CTAACUM" localSheetId="2">#REF!</definedName>
    <definedName name="CTAACUM">#REF!</definedName>
    <definedName name="CTAMES" localSheetId="2">#REF!</definedName>
    <definedName name="CTAMES">#REF!</definedName>
    <definedName name="cuentas">[2]listas!$B$5:$C$183</definedName>
    <definedName name="Inicial" localSheetId="2">#REF!</definedName>
    <definedName name="Inicial">#REF!</definedName>
    <definedName name="J" localSheetId="2">#REF!</definedName>
    <definedName name="J">#REF!</definedName>
    <definedName name="JH" localSheetId="2">#REF!</definedName>
    <definedName name="JH">#REF!</definedName>
    <definedName name="jjj" localSheetId="2">#REF!</definedName>
    <definedName name="jjj">#REF!</definedName>
    <definedName name="LA.2" localSheetId="2">#REF!</definedName>
    <definedName name="LA.2">#REF!</definedName>
    <definedName name="LA.3" localSheetId="2">#REF!</definedName>
    <definedName name="LA.3">#REF!</definedName>
    <definedName name="LA.4" localSheetId="2">#REF!</definedName>
    <definedName name="LA.4">#REF!</definedName>
    <definedName name="LA.5" localSheetId="2">#REF!</definedName>
    <definedName name="LA.5">#REF!</definedName>
    <definedName name="LA.6" localSheetId="2">#REF!</definedName>
    <definedName name="LA.6">#REF!</definedName>
    <definedName name="LA.7" localSheetId="2">#REF!</definedName>
    <definedName name="LA.7">#REF!</definedName>
    <definedName name="MONEDA" localSheetId="2">#REF!</definedName>
    <definedName name="MONEDA">#REF!</definedName>
    <definedName name="OBJ" localSheetId="2">#REF!</definedName>
    <definedName name="OBJ">#REF!</definedName>
    <definedName name="objetivo" localSheetId="2">#REF!</definedName>
    <definedName name="objetivo">#REF!</definedName>
    <definedName name="OE" localSheetId="2">#REF!</definedName>
    <definedName name="OE">#REF!</definedName>
    <definedName name="OTRO" localSheetId="2">#REF!</definedName>
    <definedName name="OTRO">#REF!</definedName>
    <definedName name="PEDRO" localSheetId="2">#REF!</definedName>
    <definedName name="PEDRO">#REF!</definedName>
    <definedName name="_xlnm.Print_Area" localSheetId="2">'Programación indicativa 2024'!$A$1:$M$19</definedName>
    <definedName name="priori" localSheetId="2">#REF!</definedName>
    <definedName name="priori">#REF!</definedName>
    <definedName name="prioridad" localSheetId="2">#REF!</definedName>
    <definedName name="prioridad">#REF!</definedName>
    <definedName name="qq" localSheetId="2">#REF!</definedName>
    <definedName name="qq">#REF!</definedName>
    <definedName name="qqq" localSheetId="2">#REF!</definedName>
    <definedName name="qqq">#REF!</definedName>
    <definedName name="qwsqwqws" localSheetId="2">#REF!</definedName>
    <definedName name="qwsqwqws">#REF!</definedName>
    <definedName name="rererter" localSheetId="2">#REF!</definedName>
    <definedName name="rererter">#REF!</definedName>
    <definedName name="sdfgsrg">[1]listas!$G$9:$G$17</definedName>
    <definedName name="SISI" localSheetId="2">#REF!</definedName>
    <definedName name="SISI">#REF!</definedName>
    <definedName name="solicitado">[1]Solicitado!$E$12:$E$5000</definedName>
    <definedName name="sssssss">[3]listas!$C$12:$C$14</definedName>
    <definedName name="SUM" localSheetId="2">#REF!</definedName>
    <definedName name="SUM">#REF!</definedName>
    <definedName name="SUMAACUM" localSheetId="2">#REF!</definedName>
    <definedName name="SUMAACUM">#REF!</definedName>
    <definedName name="SUMAMES" localSheetId="2">#REF!</definedName>
    <definedName name="SUMAMES">#REF!</definedName>
    <definedName name="valores" localSheetId="2">#REF!</definedName>
    <definedName name="valores">#REF!</definedName>
    <definedName name="vvvvvvvvvvvvvvvvvvvvvvvvvvvv">[3]listas!$C$12:$C$14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31" l="1"/>
  <c r="K18" i="31"/>
  <c r="N18" i="31" s="1"/>
  <c r="P17" i="31"/>
  <c r="O17" i="31"/>
  <c r="K17" i="31"/>
  <c r="K15" i="31" s="1"/>
  <c r="K19" i="31" s="1"/>
  <c r="O16" i="31"/>
  <c r="N16" i="31"/>
  <c r="P16" i="31" s="1"/>
  <c r="K16" i="31"/>
  <c r="M15" i="31"/>
  <c r="M19" i="31" s="1"/>
  <c r="L15" i="31"/>
  <c r="L19" i="31" s="1"/>
  <c r="J15" i="31"/>
  <c r="I15" i="31"/>
  <c r="I19" i="31" s="1"/>
  <c r="H15" i="31"/>
  <c r="H19" i="31" s="1"/>
  <c r="I30" i="30"/>
  <c r="F30" i="30"/>
  <c r="H30" i="30" s="1"/>
  <c r="J30" i="30" s="1"/>
  <c r="I29" i="30"/>
  <c r="F29" i="30"/>
  <c r="H29" i="30" s="1"/>
  <c r="J29" i="30" s="1"/>
  <c r="I28" i="30"/>
  <c r="F28" i="30"/>
  <c r="H28" i="30" s="1"/>
  <c r="C24" i="30"/>
  <c r="A24" i="30"/>
  <c r="O15" i="31" l="1"/>
  <c r="P18" i="31"/>
  <c r="N15" i="31"/>
  <c r="J19" i="31"/>
  <c r="O19" i="31" s="1"/>
  <c r="J28" i="30"/>
  <c r="F24" i="30"/>
  <c r="I24" i="30" s="1"/>
  <c r="O16" i="27"/>
  <c r="O17" i="27"/>
  <c r="O18" i="27"/>
  <c r="P17" i="27"/>
  <c r="K18" i="27"/>
  <c r="K17" i="27"/>
  <c r="K16" i="27"/>
  <c r="C24" i="12"/>
  <c r="A24" i="12"/>
  <c r="G10" i="29"/>
  <c r="M9" i="29"/>
  <c r="K9" i="29"/>
  <c r="I9" i="29"/>
  <c r="G9" i="29"/>
  <c r="M8" i="29"/>
  <c r="K8" i="29"/>
  <c r="I8" i="29"/>
  <c r="G8" i="29"/>
  <c r="P15" i="31" l="1"/>
  <c r="N19" i="31"/>
  <c r="P19" i="31" s="1"/>
  <c r="N18" i="27"/>
  <c r="P18" i="27" s="1"/>
  <c r="N16" i="27"/>
  <c r="M15" i="27"/>
  <c r="L15" i="27"/>
  <c r="L19" i="27" s="1"/>
  <c r="J15" i="27"/>
  <c r="J19" i="27" s="1"/>
  <c r="I15" i="27"/>
  <c r="I19" i="27" s="1"/>
  <c r="H15" i="27"/>
  <c r="H19" i="27" s="1"/>
  <c r="O15" i="27" l="1"/>
  <c r="P16" i="27"/>
  <c r="N15" i="27"/>
  <c r="M19" i="27"/>
  <c r="O19" i="27" s="1"/>
  <c r="K15" i="27"/>
  <c r="K19" i="27" s="1"/>
  <c r="P15" i="27" l="1"/>
  <c r="N19" i="27"/>
  <c r="P19" i="27" s="1"/>
  <c r="I28" i="12" l="1"/>
  <c r="I29" i="12"/>
  <c r="I30" i="12"/>
  <c r="F30" i="12" l="1"/>
  <c r="H30" i="12" s="1"/>
  <c r="F29" i="12"/>
  <c r="H29" i="12" s="1"/>
  <c r="F28" i="12"/>
  <c r="H28" i="12" s="1"/>
  <c r="F24" i="12" l="1"/>
  <c r="I24" i="12" s="1"/>
  <c r="J29" i="12"/>
  <c r="J30" i="12"/>
  <c r="J28" i="12"/>
</calcChain>
</file>

<file path=xl/sharedStrings.xml><?xml version="1.0" encoding="utf-8"?>
<sst xmlns="http://schemas.openxmlformats.org/spreadsheetml/2006/main" count="310" uniqueCount="159">
  <si>
    <t xml:space="preserve">          Informe de Evaluación Segundo Trimestre  2024 de las Metas Físicas-Financieras</t>
  </si>
  <si>
    <t>I -Información Institucional</t>
  </si>
  <si>
    <t>I.I - Completar los datos requeridos sobre la institución</t>
  </si>
  <si>
    <t>Capítulo</t>
  </si>
  <si>
    <t>301-Poder Judicial</t>
  </si>
  <si>
    <t>Subcapítulo</t>
  </si>
  <si>
    <t>1-Poder Judicial</t>
  </si>
  <si>
    <t>Unidad Ejecutora</t>
  </si>
  <si>
    <t>Misión</t>
  </si>
  <si>
    <t>Garantizar derechos resolviendo conflictos de manera oportuna y eficiente, a través de una administración de justicia que favorece la convivencia pacífica, en el marco de un Estado Social y democrático de Derecho.</t>
  </si>
  <si>
    <t>Visión</t>
  </si>
  <si>
    <t>Una justicia oportuna, inclusiva, accesible y confiable, garante de la dignidad y los derechos de las personas, reconocida por la integridad y compromiso institucional de sus servidores y servidoras.</t>
  </si>
  <si>
    <t>II. Contribución a la Estrategia Nacional de Desarrollo</t>
  </si>
  <si>
    <t>Eje estratégico:</t>
  </si>
  <si>
    <t>Desarrollo Institucional</t>
  </si>
  <si>
    <t>Objetivo general:</t>
  </si>
  <si>
    <t xml:space="preserve"> Imperio de la ley y seguridad ciudadana. </t>
  </si>
  <si>
    <t>Objetivo(s) específico(s):</t>
  </si>
  <si>
    <t>1,2,1</t>
  </si>
  <si>
    <t xml:space="preserve"> Fortalecer el respeto a la ley y sancionar su incumplimiento a través de un sistema de
administración de justicia accesible a toda la población, eficiente en el despacho judicial y ágil en los procesos judiciales</t>
  </si>
  <si>
    <t>III. Información del Programa</t>
  </si>
  <si>
    <t>Nombre:</t>
  </si>
  <si>
    <t>Administración de Justicia</t>
  </si>
  <si>
    <t>Descripción:</t>
  </si>
  <si>
    <t>Proporcionar un servicio de justicia oportuno y eficiente, accesible a todos los ciudadanos para la resolución de los conflictos y garantizar los derechos de las personas.</t>
  </si>
  <si>
    <r>
      <t>Beneficiarios:</t>
    </r>
    <r>
      <rPr>
        <sz val="12"/>
        <color rgb="FF000000"/>
        <rFont val="Calibri"/>
        <family val="2"/>
        <scheme val="minor"/>
      </rPr>
      <t xml:space="preserve"> </t>
    </r>
  </si>
  <si>
    <t>Los habitantes del país</t>
  </si>
  <si>
    <t>Resultado Asociado:</t>
  </si>
  <si>
    <t>Lograr la paz social y seguridad jurídica de los dominicanos en el marco de un estado de derecho.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</si>
  <si>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</si>
  <si>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</si>
  <si>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</si>
  <si>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</si>
  <si>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</si>
  <si>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</si>
  <si>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</si>
  <si>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</si>
  <si>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 xml:space="preserve"> Programación Trimestral</t>
  </si>
  <si>
    <t>Ejecución Trimestral</t>
  </si>
  <si>
    <t>Avance</t>
  </si>
  <si>
    <t>Producto</t>
  </si>
  <si>
    <t>Indicador</t>
  </si>
  <si>
    <t>Física
(A)</t>
  </si>
  <si>
    <t>Financiera
(B)</t>
  </si>
  <si>
    <t>Física
(C)</t>
  </si>
  <si>
    <t>Financiera
(D)</t>
  </si>
  <si>
    <t>Física 
(E)</t>
  </si>
  <si>
    <t>Financiera 
 (F)</t>
  </si>
  <si>
    <t>Física 
(%)
 G=E/C</t>
  </si>
  <si>
    <t>Financiero 
(%) 
H=F/D</t>
  </si>
  <si>
    <t xml:space="preserve">Usuarios del Sistema de Administración de Justicia con Decisiones Emitidas </t>
  </si>
  <si>
    <t>No. De decisiones  emitidas a nivel nacional</t>
  </si>
  <si>
    <t xml:space="preserve">Certificados de Títulos Expedidos a Propietarios </t>
  </si>
  <si>
    <t>No. de Certificados de Títulos expedidos</t>
  </si>
  <si>
    <t xml:space="preserve">Jueces del Sistema Judicial y Aspirantes a Juez de paz reciben Capacitación y Formación Integral </t>
  </si>
  <si>
    <t>No. de Jueces/Aspirantes a Juez de Paz   capacitados/formados</t>
  </si>
  <si>
    <t>V. Análisis de los Logros y Desviaciones</t>
  </si>
  <si>
    <t>V.I - Información de Logros y Desviaciones por Producto</t>
  </si>
  <si>
    <t xml:space="preserve">Producto: </t>
  </si>
  <si>
    <t>Sentencias Emitidas</t>
  </si>
  <si>
    <t xml:space="preserve">Descripción del producto: </t>
  </si>
  <si>
    <t>Es una decisión judicial dictada por un juez o tribunal que pone fin a una litis (civil y comercial de familia, laboral, contencioso-administrativo, inmobiliaria) o causa penal, que declara o reconoce el derecho o razón de una de las partes, obligando a la otra a pasar por tal declaración y cumplirla.</t>
  </si>
  <si>
    <t>Logros alcanzados:</t>
  </si>
  <si>
    <r>
      <t xml:space="preserve">Para el segundo trimestre 2024, se ejecutaron un total de </t>
    </r>
    <r>
      <rPr>
        <sz val="11"/>
        <color theme="1"/>
        <rFont val="Calibri"/>
        <family val="2"/>
        <scheme val="minor"/>
      </rPr>
      <t>255,319</t>
    </r>
    <r>
      <rPr>
        <sz val="11"/>
        <rFont val="Calibri"/>
        <family val="2"/>
        <scheme val="minor"/>
      </rPr>
      <t xml:space="preserve"> decisiones . Esta ejecución representa un avance de un </t>
    </r>
    <r>
      <rPr>
        <sz val="11"/>
        <color theme="1"/>
        <rFont val="Calibri"/>
        <family val="2"/>
        <scheme val="minor"/>
      </rPr>
      <t xml:space="preserve"> 101%</t>
    </r>
    <r>
      <rPr>
        <sz val="11"/>
        <rFont val="Calibri"/>
        <family val="2"/>
        <scheme val="minor"/>
      </rPr>
      <t xml:space="preserve"> del desempeño físico programado, tal como se muestra en la tabla precedente. En lo que respecta a la ejecución financiera, esta presenta un avance de un 25% con respecto a lo programado, teniendo como resultado la ejecución  de RD$1,356,523,247.50 millones de pesos.                                                                                                                                                  </t>
    </r>
  </si>
  <si>
    <t>Causas y justificación del desvío:</t>
  </si>
  <si>
    <t>Con el mantenimiento continuo en los sistemas y herramientas tecnológicas se logró la agilización de los procesos judiciales contribuyendo al sostenimiento de los niveles de desempeño de los jueces y de los servidores administrativos que apoyan las labores jurisdiccionales, lo que permitió la emisión de un número de decisiones mayor a las metas programadas del segundo trimestre, en cuanto a la ejecución financiera fue de un 25% del total programado.</t>
  </si>
  <si>
    <t>Certificados de Títulos Expedidos</t>
  </si>
  <si>
    <t>Es el documento oficial emitido y garantizado por el estado dominicano, que acredita la existencia de un derecho real de propiedad y la titularidad sobre el mismo.</t>
  </si>
  <si>
    <r>
      <t>Para el segundo trimestre del año, se ejecutaron un total de</t>
    </r>
    <r>
      <rPr>
        <sz val="11"/>
        <color theme="1"/>
        <rFont val="Calibri"/>
        <family val="2"/>
        <scheme val="minor"/>
      </rPr>
      <t xml:space="preserve"> 106,259</t>
    </r>
    <r>
      <rPr>
        <sz val="11"/>
        <rFont val="Calibri"/>
        <family val="2"/>
        <scheme val="minor"/>
      </rPr>
      <t xml:space="preserve"> Certificados de Títulos de un total de 395,722 Certificados de Títulos programados para el año . Esta ejecución representa un avance del </t>
    </r>
    <r>
      <rPr>
        <sz val="11"/>
        <color theme="1"/>
        <rFont val="Calibri"/>
        <family val="2"/>
        <scheme val="minor"/>
      </rPr>
      <t>107%</t>
    </r>
    <r>
      <rPr>
        <sz val="11"/>
        <rFont val="Calibri"/>
        <family val="2"/>
        <scheme val="minor"/>
      </rPr>
      <t xml:space="preserve"> del desempeño físico, tal como se muestra en la tabla del desempeño, En cuanto a la ejecución financiera, que presenta un avance de un 25% del total programado.</t>
    </r>
  </si>
  <si>
    <t>Con la actualización y ampliación de los sistemas de tecnología de la información y la agilización de los procesos en el Registro Inmobiliarios se logró satisfacer la demanda de las solicitudes en los certificados de títulos, lo que permitió sobrepasar  la emisión de la cantidad de Certificados de Títulos   de  la meta programada para el segundo trimestre del año 2024, lo que garantiza un servicio a sus usuarios pronto y efectivo.</t>
  </si>
  <si>
    <t>Jueces y Aspirantes a Juez de Paz capacitados/formados integralmente.</t>
  </si>
  <si>
    <t xml:space="preserve">Este producto tiene por finalidad, contribuir con la excelencia en el sistema de administración de justicia, mediante la aplicación de un conjunto de programas dirigidos a satisfacer todas las necesidades de formación de los aspirantes a  juez de paz, así como de capacitación continua de los jueces existentes del Poder Judicial.   </t>
  </si>
  <si>
    <r>
      <t xml:space="preserve">Para el segundo  trimestre , a través la Escuela Nacional de la Judicatura,  el Poder Judicial logró la capacitación de </t>
    </r>
    <r>
      <rPr>
        <sz val="11"/>
        <color theme="1"/>
        <rFont val="Calibri"/>
        <family val="2"/>
        <scheme val="minor"/>
      </rPr>
      <t>361</t>
    </r>
    <r>
      <rPr>
        <sz val="11"/>
        <rFont val="Calibri"/>
        <family val="2"/>
        <scheme val="minor"/>
      </rPr>
      <t xml:space="preserve"> a jueces, que correspondieron a al 185% de la meta programada para el segundo trimestre. Las actividades de capacitación desarrolladas abarcaron cursos de formación, en las diferentes áreas penal, civil, principios, integral y funcional. La ejecución financiera presenta un avance de un 25% como resultado de la ejecución del total programado para el año.</t>
    </r>
  </si>
  <si>
    <t>Con la implementación de nuevas técnicas en las actividades presenciales de capacitación  la ENJ logro  sobrepasar la  ejecución a un 185%  las capacitaciones, logrando avances significativos de las metas programadas para el segundo  trimestre del año.</t>
  </si>
  <si>
    <t>VI. Oportunidades de Mejora</t>
  </si>
  <si>
    <t xml:space="preserve">VI. I - De acuerdo a los eventos presentados durante la ejecución del producto, ¿qué aspecto puede mejorarse? </t>
  </si>
  <si>
    <t>Continuar con  la implementación de La Ley 339-22, junto a su reglamento, representa un hito fundamental en la transformación del sistema judicial de la República Dominicana, fortalecer la implementación efectiva, con las mejoras oportunas, tiene el potencial de acercar la justicia a la ciudadanía, garantizando procesos más ágiles, económicos y accesibles. Así mismo, permitirá a los usuarios disponer de la opción de realizar sus solicitudes y depósitos en línea. Así como visualizar, dar seguimiento a sus expedientes desde cualquier lugar y recibir notificaciones electrónicas, lo que asegurará agilidad en los procesos , economía de costos y facilidad de acceso de los ciudadanos a la justicia.</t>
  </si>
  <si>
    <t>AVANCE FÍSICO - FINANCIERO Y DESVÍOS</t>
  </si>
  <si>
    <t>Abril-Junio 2024 2024</t>
  </si>
  <si>
    <r>
      <rPr>
        <b/>
        <sz val="11"/>
        <color theme="1"/>
        <rFont val="Century Gothic"/>
        <family val="2"/>
      </rPr>
      <t xml:space="preserve">Misión: </t>
    </r>
    <r>
      <rPr>
        <sz val="11"/>
        <color theme="1"/>
        <rFont val="Century Gothic"/>
        <family val="2"/>
      </rPr>
      <t>Garantizar derechos resolviendo conflictos de manera oportuna y eficiente, a través de una administración de justicia que favorece la convivencia pacífica, en el marco de un Estado Social y democrático de Derecho.</t>
    </r>
  </si>
  <si>
    <r>
      <rPr>
        <b/>
        <sz val="11"/>
        <color theme="1"/>
        <rFont val="Century Gothic"/>
        <family val="2"/>
      </rPr>
      <t>Visión:</t>
    </r>
    <r>
      <rPr>
        <sz val="11"/>
        <color theme="1"/>
        <rFont val="Century Gothic"/>
        <family val="2"/>
      </rPr>
      <t xml:space="preserve"> Una justicia oportuna, inclusiva, accesible y confiable, garante de la dignidad y los derechos de las personas, reconocida por la integridad y compromiso institucional de sus servidores y servidoras.</t>
    </r>
  </si>
  <si>
    <t>SIGEF</t>
  </si>
  <si>
    <t>PROGRAMAS PRESUPUESTARIOS</t>
  </si>
  <si>
    <t>Programación Física Financiera Abril-Junio 2024</t>
  </si>
  <si>
    <t>Ejecución Física Financiera Abril-Junio 2024</t>
  </si>
  <si>
    <t>% de Ejecución Fisico-Finanaciero, Abril-Junio  2024</t>
  </si>
  <si>
    <t>NUM. Y PRODUCTO</t>
  </si>
  <si>
    <t>Estrategia Nacional de Desarrollo a Contribuir</t>
  </si>
  <si>
    <t>BENEFICIARIO</t>
  </si>
  <si>
    <t xml:space="preserve">UNIDAD DE MEDIDA </t>
  </si>
  <si>
    <t>Presupuesto Inicial   Aprobado 2024</t>
  </si>
  <si>
    <t>Metas Físicas para el año 2024</t>
  </si>
  <si>
    <t>Abril-Junio</t>
  </si>
  <si>
    <t xml:space="preserve">   Presupuesto  2024  Modificado   Vigente  (B)</t>
  </si>
  <si>
    <t>Abril-junio</t>
  </si>
  <si>
    <t>% Física de avance</t>
  </si>
  <si>
    <t>% Financiero de avance</t>
  </si>
  <si>
    <t>Ejec</t>
  </si>
  <si>
    <t>Obj. Gral.</t>
  </si>
  <si>
    <t>Obj. Esp.</t>
  </si>
  <si>
    <t>Programación Física (A)</t>
  </si>
  <si>
    <t xml:space="preserve">Programación Financiera                     </t>
  </si>
  <si>
    <t>Ejecución Física  (C)</t>
  </si>
  <si>
    <t xml:space="preserve">        Ejecución              Financiera (D)</t>
  </si>
  <si>
    <t>% Física =C/A*100</t>
  </si>
  <si>
    <t>Financiera %=D/B*100</t>
  </si>
  <si>
    <t xml:space="preserve">Código </t>
  </si>
  <si>
    <t>PROGRAMA 11 - ADMINISTRACIÓN DE JUSTICIA</t>
  </si>
  <si>
    <t>1.2.1</t>
  </si>
  <si>
    <t>Los Habitantes del País</t>
  </si>
  <si>
    <t>No. de Aspirante a Juez de Paz   formados</t>
  </si>
  <si>
    <t>TOTAL GENERAL PROGRAMAS SUSTANTIVOS 11</t>
  </si>
  <si>
    <t>Los datos presentados son preliminares</t>
  </si>
  <si>
    <r>
      <rPr>
        <b/>
        <sz val="10"/>
        <rFont val="Century Gothic"/>
        <family val="2"/>
      </rPr>
      <t>Nota:</t>
    </r>
    <r>
      <rPr>
        <sz val="10"/>
        <rFont val="Century Gothic"/>
        <family val="2"/>
      </rPr>
      <t xml:space="preserve"> Este análisis físico-financiero, solo se realiza a los Programas sustantivos y de producción terminal de este Poder Judicial : Prog. 11.-(Administración de Justicia). La justificación de desviación de los productos se realizan en el informe final del año, en vista de que los productos pueden sufrir variaciones durante el año.</t>
    </r>
  </si>
  <si>
    <t>Gilena Alcántara</t>
  </si>
  <si>
    <t xml:space="preserve">Isnelda Guzmán </t>
  </si>
  <si>
    <t>Gerente de Planificación y Seguimiento</t>
  </si>
  <si>
    <t>Director de Planificación</t>
  </si>
  <si>
    <t xml:space="preserve">                 PROGRAMACIÓN INDICATIVA ANUAL 2024</t>
  </si>
  <si>
    <t>Capítulo:</t>
  </si>
  <si>
    <t>0301 Poder Judicial</t>
  </si>
  <si>
    <t>Sub-Capítulo:</t>
  </si>
  <si>
    <t>01 Poder Judicial</t>
  </si>
  <si>
    <t>Unidad Ejecutora:</t>
  </si>
  <si>
    <t>0001 Consejo del Poder Judicial</t>
  </si>
  <si>
    <t>Primer trimestre</t>
  </si>
  <si>
    <t>Segundo trimestre</t>
  </si>
  <si>
    <t>Tercer trimestre</t>
  </si>
  <si>
    <t>Cuarto trimestre</t>
  </si>
  <si>
    <t>Código</t>
  </si>
  <si>
    <t>Nombre</t>
  </si>
  <si>
    <t>Unidad Medida</t>
  </si>
  <si>
    <t>Meta Física</t>
  </si>
  <si>
    <t>Monto Financiera</t>
  </si>
  <si>
    <t xml:space="preserve">Programación física </t>
  </si>
  <si>
    <t xml:space="preserve">Programación financiera </t>
  </si>
  <si>
    <t>(UM)</t>
  </si>
  <si>
    <t>(RD$)</t>
  </si>
  <si>
    <t>Enero-Marzo 2024</t>
  </si>
  <si>
    <t>Programación Física Financiera Enero-Marzo 2024</t>
  </si>
  <si>
    <t>Ejecución Física Financiera Enero-Marzo 2024</t>
  </si>
  <si>
    <t>% de Ejecución Fisico-Finanaciero, Enero-Marzo  2024</t>
  </si>
  <si>
    <t>Enero-Marzo</t>
  </si>
  <si>
    <t>Informe de Evaluación Primer Trimestre  2024 de las Metas Físicas-Financieras</t>
  </si>
  <si>
    <t>I -Información Instituciónal</t>
  </si>
  <si>
    <t>Proporcinar un servicio de justicia oportuno y eficiente, accesible a todos los ciudadanos para la resolución de los conflictos y garantizar los derechos de las personas.</t>
  </si>
  <si>
    <r>
      <t>Beneficiarios:</t>
    </r>
    <r>
      <rPr>
        <sz val="12"/>
        <color rgb="FF000000"/>
        <rFont val="Century Gothic"/>
        <family val="2"/>
      </rPr>
      <t xml:space="preserve"> </t>
    </r>
  </si>
  <si>
    <t>Lograr la paz social y seguridad juridica de los dominicanos en el marco de un estado de derecho.</t>
  </si>
  <si>
    <t>No. De desiciones  emitidas a nivel nacional</t>
  </si>
  <si>
    <t xml:space="preserve">Jueces del Sistema Judicial y Aspirantes a Juez de paz reciben Capacitación y Formación Intergral </t>
  </si>
  <si>
    <t xml:space="preserve">Durante el primer trimestre 2024, se ejecutaron un total de 136,127 decisiones de un total de 266,922  decisiones que fueron programadas para el primer trimestre. Esta ejecución representa un avance de un  88.46% del desempeño fisico programado, tal como se muestra en la tabla precedente. En lo que respecta a la ejecución financiera, esta presenta un avance de un 25% con respecto a lo programado, teniendo como resultado la ejecución  de RD$1,356,523,247.50 millones de pesos.                                                                                                                                                  </t>
  </si>
  <si>
    <t>La desviación de un 11.54% de ejecución de las metas física para el primer trimestre, se debió a la implementación de mejoras en los procesos de gestión, por tal razón no fue posible lograr el 100% de las decisiones  de las metas programadas para el periodo enero-marzo, en cuanto a la ejecución financiera fue de un 25% del total programado.</t>
  </si>
  <si>
    <t>Durante el primer trimestre del año, se ejecutaron un total de 100,386 Certificados de Títulos de un total de 395,722 Certificados de Títulos programados para el año . Esta ejecución representa un avance del 99.80% del desempeño fisico, tal como se muestra en la tabla del desempeño, En cuanto a la ejecución financiera, que presenta un avance de un 25% del total programdo.</t>
  </si>
  <si>
    <t>Con la actualización y ampliación de los sistemas de tecnología de la información y la agilización de los procesos en el Registro Inmobiliarios se logró satisfacer la demanda de las solicitudes en los certificados de títulos, lo que permitió lograr  la emisión de la cantidad de Certificados de Títulos casi la totalidad  de  la meta programada para el primer trimestre del año 2024, lo que garantiza un servicio a sus usuarios pronto y efectivo.</t>
  </si>
  <si>
    <t xml:space="preserve">Este producto tiene por finalidad, contribuir con la excelencia en el sistema de administración de justicia, mediante la aplicación de un conjunto de programas dirigidos a satisfacer todas las necesidades de formación de los aspirantes a  juez de paz, asi como de capacitación continua de los jueces existentes del Poder Judicial.   </t>
  </si>
  <si>
    <t>Durante el prmer trimestre , a través la Escuela Nacional de la Judicatura,  el Poder Judicial logró la capacatación de 193 a jueces, que correspondieron a al 100% de la meta programada para el primer trimestre. Las actividades de capacitación desarrolladas abarcaron cursos de formación, en las diferentes áreas penal, civil, principios, integral y funcional. La ejecución financiera presenta un avance de un 25% como resultado de la ejecución del total programado para el año.</t>
  </si>
  <si>
    <t>Con la implementación de nuevas técnicas en las actividades presenciales de capacitación  la ENJ logro en el primer trimestre del año, logro la ejecución de un 100% de las capacitaciones, logrando avances significativos de las metas programadas para el primer  trimestre del año.</t>
  </si>
  <si>
    <r>
      <t xml:space="preserve">VI. </t>
    </r>
    <r>
      <rPr>
        <b/>
        <sz val="11"/>
        <color theme="0"/>
        <rFont val="Century Gothic"/>
        <family val="2"/>
      </rPr>
      <t>Oportunidades de Mejora</t>
    </r>
  </si>
  <si>
    <t>Continuar con  la implementación de la Ley 339-22 y su reglamento, de esa forma se prodra transformar y fortalecer el sistema de justicia a fin de promover una justicia al día para garantizar la dignidad de las personas. Asimismo, permitirá a los usuarios disponer de la opción de realizar sus solicitudes y depósitos en línea. Así como visualizar, dar seguimiento a sus expedientes desde cualquier lugar y recibir, lo que asegurará agilidad en los procesos , economía de costos y facilidad de acceso de los ciudadanos a la justicia.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</si>
</sst>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_);_(* \(#,##0.00\);_(* &quot;-&quot;??_);_(@_)"/>
    <numFmt numFmtId="165" formatCode="_-* #,##0.00\ _€_-;\-* #,##0.00\ _€_-;_-* &quot;-&quot;??\ _€_-;_-@_-"/>
    <numFmt numFmtId="166" formatCode="[$-10409]#,##0;\-#,##0"/>
    <numFmt numFmtId="167" formatCode="[$-10409]#,##0.00;\-#,##0.00"/>
    <numFmt numFmtId="168" formatCode="[$-10409]0.0%"/>
    <numFmt numFmtId="169" formatCode="_-* #,##0\ _€_-;\-* #,##0\ _€_-;_-* &quot;-&quot;??\ _€_-;_-@_-"/>
    <numFmt numFmtId="170" formatCode="[$-10409]0.00%"/>
  </numFmts>
  <fonts count="55">
    <font>
      <sz val="11"/>
      <color theme="1"/>
      <name val="Calibri"/>
      <family val="2"/>
      <scheme val="minor"/>
    </font>
    <font>
      <sz val="11"/>
      <color theme="1"/>
      <name val="Calibri"/>
      <family val="2"/>
      <scheme val="minor"/>
    </font>
    <font>
      <sz val="11"/>
      <color rgb="FF000000"/>
      <name val="Calibri"/>
      <family val="2"/>
      <scheme val="minor"/>
    </font>
    <font>
      <sz val="11"/>
      <name val="Calibri"/>
      <family val="2"/>
    </font>
    <font>
      <b/>
      <sz val="11"/>
      <color rgb="FF000000"/>
      <name val="Century Gothic"/>
      <family val="2"/>
    </font>
    <font>
      <sz val="11"/>
      <color rgb="FF000000"/>
      <name val="Century Gothic"/>
      <family val="2"/>
    </font>
    <font>
      <sz val="9"/>
      <name val="Calibri"/>
      <family val="2"/>
    </font>
    <font>
      <sz val="11"/>
      <color theme="1"/>
      <name val="Century Gothic"/>
      <family val="2"/>
    </font>
    <font>
      <sz val="11"/>
      <name val="Century Gothic"/>
      <family val="2"/>
    </font>
    <font>
      <sz val="10"/>
      <name val="Montserrat"/>
    </font>
    <font>
      <b/>
      <sz val="11"/>
      <color theme="1"/>
      <name val="Calibri"/>
      <family val="2"/>
      <scheme val="minor"/>
    </font>
    <font>
      <sz val="8"/>
      <color theme="1"/>
      <name val="Calibri"/>
      <family val="2"/>
      <scheme val="minor"/>
    </font>
    <font>
      <sz val="11"/>
      <color rgb="FFFF0000"/>
      <name val="Calibri"/>
      <family val="2"/>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b/>
      <sz val="11"/>
      <color theme="0"/>
      <name val="Century Gothic"/>
      <family val="2"/>
    </font>
    <font>
      <sz val="10"/>
      <color theme="1"/>
      <name val="Calibri"/>
      <family val="2"/>
    </font>
    <font>
      <sz val="11"/>
      <color theme="1"/>
      <name val="Calibri"/>
      <family val="2"/>
    </font>
    <font>
      <sz val="11"/>
      <color rgb="FFFF0000"/>
      <name val="Calibri"/>
      <family val="2"/>
      <scheme val="minor"/>
    </font>
    <font>
      <sz val="11"/>
      <name val="Calibri"/>
      <family val="2"/>
      <scheme val="minor"/>
    </font>
    <font>
      <b/>
      <sz val="22"/>
      <name val="Montserrat"/>
    </font>
    <font>
      <sz val="11"/>
      <color theme="0"/>
      <name val="Montserrat"/>
    </font>
    <font>
      <b/>
      <sz val="14"/>
      <color rgb="FF000000"/>
      <name val="Montserrat"/>
    </font>
    <font>
      <sz val="14"/>
      <color rgb="FF000000"/>
      <name val="Montserrat"/>
    </font>
    <font>
      <sz val="14"/>
      <name val="Montserrat"/>
    </font>
    <font>
      <b/>
      <sz val="14"/>
      <color rgb="FFFFFFFF"/>
      <name val="Montserrat"/>
    </font>
    <font>
      <sz val="14"/>
      <color theme="1"/>
      <name val="Montserrat"/>
    </font>
    <font>
      <sz val="14"/>
      <color theme="1"/>
      <name val="Calibri"/>
      <family val="2"/>
      <scheme val="minor"/>
    </font>
    <font>
      <sz val="14"/>
      <name val="Calibri"/>
      <family val="2"/>
    </font>
    <font>
      <sz val="14"/>
      <color rgb="FF4D4D4D"/>
      <name val="Calibri"/>
      <family val="2"/>
    </font>
    <font>
      <b/>
      <sz val="11"/>
      <color theme="1"/>
      <name val="Calibri"/>
      <family val="2"/>
    </font>
    <font>
      <b/>
      <sz val="16"/>
      <color rgb="FF000000"/>
      <name val="Monse"/>
    </font>
    <font>
      <b/>
      <sz val="10"/>
      <color rgb="FF000000"/>
      <name val="Century Gothic"/>
      <family val="2"/>
    </font>
    <font>
      <b/>
      <sz val="11"/>
      <name val="Century Gothic"/>
      <family val="2"/>
    </font>
    <font>
      <sz val="10"/>
      <color rgb="FF000000"/>
      <name val="Century Gothic"/>
      <family val="2"/>
    </font>
    <font>
      <sz val="10"/>
      <name val="Century Gothic"/>
      <family val="2"/>
    </font>
    <font>
      <b/>
      <sz val="12"/>
      <color rgb="FF000000"/>
      <name val="Century Gothic"/>
      <family val="2"/>
    </font>
    <font>
      <sz val="12"/>
      <name val="Century Gothic"/>
      <family val="2"/>
    </font>
    <font>
      <b/>
      <sz val="12"/>
      <name val="Century Gothic"/>
      <family val="2"/>
    </font>
    <font>
      <b/>
      <sz val="11"/>
      <color theme="1"/>
      <name val="Century Gothic"/>
      <family val="2"/>
    </font>
    <font>
      <b/>
      <sz val="10"/>
      <name val="Century Gothic"/>
      <family val="2"/>
    </font>
    <font>
      <b/>
      <sz val="8"/>
      <color rgb="FF000000"/>
      <name val="Century Gothic"/>
      <family val="2"/>
    </font>
    <font>
      <b/>
      <sz val="8"/>
      <name val="Century Gothic"/>
      <family val="2"/>
    </font>
    <font>
      <b/>
      <sz val="11"/>
      <name val="Calibri"/>
      <family val="2"/>
      <scheme val="minor"/>
    </font>
    <font>
      <sz val="12"/>
      <color rgb="FF000000"/>
      <name val="Calibri"/>
      <family val="2"/>
      <scheme val="minor"/>
    </font>
    <font>
      <b/>
      <sz val="10"/>
      <color rgb="FF000000"/>
      <name val="Calibri"/>
      <family val="2"/>
      <scheme val="minor"/>
    </font>
    <font>
      <sz val="10"/>
      <name val="Calibri"/>
      <family val="2"/>
      <scheme val="minor"/>
    </font>
    <font>
      <sz val="9"/>
      <color theme="1"/>
      <name val="Calibri"/>
      <family val="2"/>
      <scheme val="minor"/>
    </font>
    <font>
      <b/>
      <sz val="18"/>
      <color rgb="FF000000"/>
      <name val="Monse"/>
    </font>
  </fonts>
  <fills count="1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rgb="FFD9D9D9"/>
        <bgColor indexed="64"/>
      </patternFill>
    </fill>
    <fill>
      <patternFill patternType="solid">
        <fgColor theme="0"/>
        <bgColor rgb="FFDDEBF7"/>
      </patternFill>
    </fill>
    <fill>
      <patternFill patternType="solid">
        <fgColor rgb="FF1826D8"/>
        <bgColor rgb="FF000000"/>
      </patternFill>
    </fill>
    <fill>
      <patternFill patternType="solid">
        <fgColor theme="2"/>
        <bgColor indexed="64"/>
      </patternFill>
    </fill>
    <fill>
      <patternFill patternType="solid">
        <fgColor theme="0" tint="-4.9989318521683403E-2"/>
        <bgColor indexed="64"/>
      </patternFill>
    </fill>
    <fill>
      <patternFill patternType="solid">
        <fgColor theme="0" tint="-4.9989318521683403E-2"/>
        <bgColor rgb="FFF5F5F5"/>
      </patternFill>
    </fill>
    <fill>
      <patternFill patternType="solid">
        <fgColor rgb="FF0050DD"/>
        <bgColor indexed="64"/>
      </patternFill>
    </fill>
  </fills>
  <borders count="9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tint="-0.14996795556505021"/>
      </left>
      <right style="thin">
        <color theme="0" tint="-0.14996795556505021"/>
      </right>
      <top style="medium">
        <color theme="0" tint="-0.14996795556505021"/>
      </top>
      <bottom style="thin">
        <color theme="0" tint="-0.14996795556505021"/>
      </bottom>
      <diagonal/>
    </border>
    <border>
      <left style="medium">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0" tint="-0.14996795556505021"/>
      </right>
      <top style="thin">
        <color theme="0" tint="-0.14996795556505021"/>
      </top>
      <bottom style="thin">
        <color theme="0" tint="-0.14996795556505021"/>
      </bottom>
      <diagonal/>
    </border>
    <border>
      <left style="medium">
        <color theme="0" tint="-0.14996795556505021"/>
      </left>
      <right style="thin">
        <color theme="0" tint="-0.14996795556505021"/>
      </right>
      <top style="thin">
        <color theme="0" tint="-0.14996795556505021"/>
      </top>
      <bottom style="medium">
        <color theme="0" tint="-0.14996795556505021"/>
      </bottom>
      <diagonal/>
    </border>
    <border>
      <left style="thin">
        <color theme="0" tint="-0.14996795556505021"/>
      </left>
      <right style="thin">
        <color theme="0" tint="-0.14996795556505021"/>
      </right>
      <top style="thin">
        <color theme="0" tint="-0.14996795556505021"/>
      </top>
      <bottom style="medium">
        <color theme="0" tint="-0.14996795556505021"/>
      </bottom>
      <diagonal/>
    </border>
    <border>
      <left style="thin">
        <color theme="0" tint="-0.14996795556505021"/>
      </left>
      <right style="medium">
        <color theme="0" tint="-0.14996795556505021"/>
      </right>
      <top style="thin">
        <color theme="0" tint="-0.14996795556505021"/>
      </top>
      <bottom style="medium">
        <color theme="0" tint="-0.14996795556505021"/>
      </bottom>
      <diagonal/>
    </border>
    <border>
      <left style="thin">
        <color theme="0" tint="-0.14996795556505021"/>
      </left>
      <right style="thin">
        <color theme="0" tint="-0.14996795556505021"/>
      </right>
      <top style="medium">
        <color theme="0" tint="-0.14996795556505021"/>
      </top>
      <bottom/>
      <diagonal/>
    </border>
    <border>
      <left style="thin">
        <color theme="0" tint="-0.14996795556505021"/>
      </left>
      <right style="medium">
        <color theme="0" tint="-0.14996795556505021"/>
      </right>
      <top style="medium">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theme="0" tint="-0.14996795556505021"/>
      </right>
      <top/>
      <bottom style="thin">
        <color theme="0" tint="-0.14996795556505021"/>
      </bottom>
      <diagonal/>
    </border>
    <border>
      <left style="medium">
        <color theme="0" tint="-0.14996795556505021"/>
      </left>
      <right style="thin">
        <color theme="0" tint="-0.14996795556505021"/>
      </right>
      <top style="thin">
        <color theme="0" tint="-0.14996795556505021"/>
      </top>
      <bottom/>
      <diagonal/>
    </border>
    <border>
      <left style="medium">
        <color theme="0" tint="-0.14996795556505021"/>
      </left>
      <right style="thin">
        <color theme="0" tint="-0.14996795556505021"/>
      </right>
      <top/>
      <bottom style="thin">
        <color theme="0" tint="-0.14996795556505021"/>
      </bottom>
      <diagonal/>
    </border>
    <border>
      <left style="medium">
        <color theme="0" tint="-0.14996795556505021"/>
      </left>
      <right style="thin">
        <color theme="0" tint="-0.14996795556505021"/>
      </right>
      <top style="medium">
        <color theme="0" tint="-0.14993743705557422"/>
      </top>
      <bottom style="medium">
        <color theme="0" tint="-0.14993743705557422"/>
      </bottom>
      <diagonal/>
    </border>
    <border>
      <left style="thin">
        <color theme="0" tint="-0.14996795556505021"/>
      </left>
      <right style="thin">
        <color theme="0" tint="-0.14996795556505021"/>
      </right>
      <top/>
      <bottom style="medium">
        <color theme="0" tint="-0.14993743705557422"/>
      </bottom>
      <diagonal/>
    </border>
    <border>
      <left style="thin">
        <color theme="0" tint="-0.14996795556505021"/>
      </left>
      <right style="medium">
        <color theme="0" tint="-0.14996795556505021"/>
      </right>
      <top/>
      <bottom style="medium">
        <color theme="0" tint="-0.14993743705557422"/>
      </bottom>
      <diagonal/>
    </border>
    <border>
      <left style="thin">
        <color theme="0" tint="-0.14996795556505021"/>
      </left>
      <right style="thin">
        <color theme="0" tint="-0.14996795556505021"/>
      </right>
      <top style="medium">
        <color theme="0" tint="-4.9989318521683403E-2"/>
      </top>
      <bottom style="thin">
        <color theme="0" tint="-0.14996795556505021"/>
      </bottom>
      <diagonal/>
    </border>
    <border>
      <left style="thin">
        <color theme="0" tint="-0.14996795556505021"/>
      </left>
      <right style="medium">
        <color theme="0" tint="-0.14996795556505021"/>
      </right>
      <top style="medium">
        <color theme="0" tint="-4.9989318521683403E-2"/>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theme="0" tint="-4.9989318521683403E-2"/>
      </bottom>
      <diagonal/>
    </border>
    <border>
      <left style="thin">
        <color theme="0" tint="-0.14996795556505021"/>
      </left>
      <right style="medium">
        <color theme="0" tint="-0.14996795556505021"/>
      </right>
      <top style="thin">
        <color theme="0" tint="-0.14996795556505021"/>
      </top>
      <bottom style="medium">
        <color theme="0" tint="-4.9989318521683403E-2"/>
      </bottom>
      <diagonal/>
    </border>
    <border>
      <left style="thin">
        <color indexed="64"/>
      </left>
      <right style="thin">
        <color indexed="64"/>
      </right>
      <top style="thin">
        <color indexed="64"/>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style="thin">
        <color theme="0" tint="-0.34998626667073579"/>
      </top>
      <bottom style="double">
        <color theme="0" tint="-0.34998626667073579"/>
      </bottom>
      <diagonal/>
    </border>
    <border>
      <left style="thin">
        <color theme="0" tint="-0.34998626667073579"/>
      </left>
      <right style="medium">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theme="0" tint="-0.14996795556505021"/>
      </left>
      <right style="thin">
        <color theme="0" tint="-0.14996795556505021"/>
      </right>
      <top style="medium">
        <color theme="0" tint="-0.14993743705557422"/>
      </top>
      <bottom/>
      <diagonal/>
    </border>
    <border>
      <left style="thin">
        <color theme="0" tint="-0.14996795556505021"/>
      </left>
      <right style="thin">
        <color theme="0" tint="-0.14996795556505021"/>
      </right>
      <top/>
      <bottom/>
      <diagonal/>
    </border>
    <border>
      <left style="thin">
        <color theme="0" tint="-0.14996795556505021"/>
      </left>
      <right style="medium">
        <color theme="0" tint="-0.14996795556505021"/>
      </right>
      <top/>
      <bottom/>
      <diagonal/>
    </border>
    <border>
      <left style="medium">
        <color theme="0" tint="-0.14996795556505021"/>
      </left>
      <right style="thin">
        <color theme="0" tint="-0.14996795556505021"/>
      </right>
      <top/>
      <bottom style="medium">
        <color theme="0" tint="-0.14996795556505021"/>
      </bottom>
      <diagonal/>
    </border>
    <border>
      <left style="thin">
        <color theme="0" tint="-0.14996795556505021"/>
      </left>
      <right style="thin">
        <color theme="0" tint="-0.14996795556505021"/>
      </right>
      <top/>
      <bottom style="medium">
        <color theme="0" tint="-0.14996795556505021"/>
      </bottom>
      <diagonal/>
    </border>
    <border>
      <left style="thin">
        <color theme="0" tint="-0.14996795556505021"/>
      </left>
      <right style="medium">
        <color theme="0" tint="-0.14996795556505021"/>
      </right>
      <top/>
      <bottom style="medium">
        <color theme="0" tint="-0.14996795556505021"/>
      </bottom>
      <diagonal/>
    </border>
    <border>
      <left style="medium">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theme="0" tint="-0.14996795556505021"/>
      </right>
      <top style="thin">
        <color theme="0" tint="-0.14993743705557422"/>
      </top>
      <bottom style="thin">
        <color theme="0" tint="-0.14993743705557422"/>
      </bottom>
      <diagonal/>
    </border>
    <border>
      <left style="medium">
        <color theme="0" tint="-0.14996795556505021"/>
      </left>
      <right style="thin">
        <color theme="0" tint="-0.14996795556505021"/>
      </right>
      <top style="medium">
        <color theme="0" tint="-0.14993743705557422"/>
      </top>
      <bottom style="thin">
        <color theme="0" tint="-0.14996795556505021"/>
      </bottom>
      <diagonal/>
    </border>
    <border>
      <left style="thin">
        <color theme="0" tint="-0.14996795556505021"/>
      </left>
      <right style="thin">
        <color theme="0" tint="-0.14996795556505021"/>
      </right>
      <top style="medium">
        <color theme="0" tint="-0.14993743705557422"/>
      </top>
      <bottom/>
      <diagonal/>
    </border>
    <border>
      <left style="thin">
        <color theme="0" tint="-0.14996795556505021"/>
      </left>
      <right style="medium">
        <color theme="0" tint="-0.14996795556505021"/>
      </right>
      <top style="medium">
        <color theme="0" tint="-0.14993743705557422"/>
      </top>
      <bottom/>
      <diagonal/>
    </border>
    <border>
      <left style="medium">
        <color theme="1" tint="0.499984740745262"/>
      </left>
      <right style="thin">
        <color theme="1" tint="0.499984740745262"/>
      </right>
      <top style="medium">
        <color theme="1" tint="0.499984740745262"/>
      </top>
      <bottom style="thin">
        <color theme="0" tint="-0.34998626667073579"/>
      </bottom>
      <diagonal/>
    </border>
    <border>
      <left style="thin">
        <color theme="1" tint="0.499984740745262"/>
      </left>
      <right style="thin">
        <color theme="1" tint="0.499984740745262"/>
      </right>
      <top style="medium">
        <color theme="1" tint="0.499984740745262"/>
      </top>
      <bottom style="thin">
        <color theme="0" tint="-0.34998626667073579"/>
      </bottom>
      <diagonal/>
    </border>
    <border>
      <left style="thin">
        <color theme="1" tint="0.499984740745262"/>
      </left>
      <right style="medium">
        <color theme="1" tint="0.499984740745262"/>
      </right>
      <top style="medium">
        <color theme="1" tint="0.499984740745262"/>
      </top>
      <bottom style="thin">
        <color theme="0" tint="-0.34998626667073579"/>
      </bottom>
      <diagonal/>
    </border>
    <border>
      <left style="medium">
        <color theme="1" tint="0.499984740745262"/>
      </left>
      <right style="thin">
        <color theme="1" tint="0.499984740745262"/>
      </right>
      <top style="thin">
        <color theme="0" tint="-0.34998626667073579"/>
      </top>
      <bottom style="thin">
        <color theme="0" tint="-0.34998626667073579"/>
      </bottom>
      <diagonal/>
    </border>
    <border>
      <left style="thin">
        <color theme="1" tint="0.499984740745262"/>
      </left>
      <right style="thin">
        <color theme="1" tint="0.499984740745262"/>
      </right>
      <top style="thin">
        <color theme="0" tint="-0.34998626667073579"/>
      </top>
      <bottom style="thin">
        <color theme="0" tint="-0.34998626667073579"/>
      </bottom>
      <diagonal/>
    </border>
    <border>
      <left style="thin">
        <color theme="1" tint="0.499984740745262"/>
      </left>
      <right style="medium">
        <color theme="1" tint="0.499984740745262"/>
      </right>
      <top style="thin">
        <color theme="0" tint="-0.34998626667073579"/>
      </top>
      <bottom style="thin">
        <color theme="0" tint="-0.34998626667073579"/>
      </bottom>
      <diagonal/>
    </border>
    <border>
      <left style="medium">
        <color theme="1" tint="0.499984740745262"/>
      </left>
      <right style="thin">
        <color theme="1" tint="0.499984740745262"/>
      </right>
      <top style="thin">
        <color theme="0" tint="-0.34998626667073579"/>
      </top>
      <bottom style="medium">
        <color theme="1" tint="0.499984740745262"/>
      </bottom>
      <diagonal/>
    </border>
    <border>
      <left style="thin">
        <color theme="1" tint="0.499984740745262"/>
      </left>
      <right style="thin">
        <color theme="1" tint="0.499984740745262"/>
      </right>
      <top style="thin">
        <color theme="0" tint="-0.34998626667073579"/>
      </top>
      <bottom style="medium">
        <color theme="1" tint="0.499984740745262"/>
      </bottom>
      <diagonal/>
    </border>
    <border>
      <left style="thin">
        <color theme="1" tint="0.499984740745262"/>
      </left>
      <right style="medium">
        <color theme="1" tint="0.499984740745262"/>
      </right>
      <top style="thin">
        <color theme="0" tint="-0.34998626667073579"/>
      </top>
      <bottom style="medium">
        <color theme="1" tint="0.49998474074526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cellStyleXfs>
  <cellXfs count="377">
    <xf numFmtId="0" fontId="0" fillId="0" borderId="0" xfId="0"/>
    <xf numFmtId="0" fontId="3" fillId="0" borderId="0" xfId="3" applyFont="1" applyAlignment="1">
      <alignment vertical="center" readingOrder="1"/>
    </xf>
    <xf numFmtId="0" fontId="7" fillId="0" borderId="0" xfId="0" applyFont="1" applyAlignment="1">
      <alignment vertical="center" wrapText="1"/>
    </xf>
    <xf numFmtId="0" fontId="8" fillId="3" borderId="0" xfId="3" applyFont="1" applyFill="1" applyAlignment="1">
      <alignment vertical="center" wrapText="1" readingOrder="1"/>
    </xf>
    <xf numFmtId="0" fontId="8" fillId="3" borderId="0" xfId="3" applyFont="1" applyFill="1" applyAlignment="1">
      <alignment horizontal="left" vertical="center" wrapText="1" readingOrder="1"/>
    </xf>
    <xf numFmtId="0" fontId="0" fillId="0" borderId="0" xfId="0" applyProtection="1">
      <protection locked="0"/>
    </xf>
    <xf numFmtId="0" fontId="3" fillId="0" borderId="0" xfId="0" applyFont="1" applyProtection="1">
      <protection locked="0"/>
    </xf>
    <xf numFmtId="0" fontId="7" fillId="0" borderId="0" xfId="0" applyFont="1" applyAlignment="1">
      <alignment horizontal="left" vertical="center"/>
    </xf>
    <xf numFmtId="0" fontId="3" fillId="6" borderId="0" xfId="3" applyFont="1" applyFill="1" applyAlignment="1">
      <alignment vertical="center" readingOrder="1"/>
    </xf>
    <xf numFmtId="0" fontId="8" fillId="0" borderId="0" xfId="0" applyFont="1" applyAlignment="1" applyProtection="1">
      <alignment vertical="top"/>
      <protection locked="0"/>
    </xf>
    <xf numFmtId="0" fontId="5" fillId="0" borderId="0" xfId="0" applyFont="1" applyAlignment="1" applyProtection="1">
      <alignment vertical="top"/>
      <protection locked="0"/>
    </xf>
    <xf numFmtId="0" fontId="28" fillId="3" borderId="0" xfId="4" applyFont="1" applyFill="1" applyAlignment="1">
      <alignment horizontal="right" vertical="center" wrapText="1" readingOrder="1"/>
    </xf>
    <xf numFmtId="0" fontId="29" fillId="3" borderId="0" xfId="4" applyFont="1" applyFill="1" applyAlignment="1">
      <alignment vertical="center" wrapText="1" readingOrder="1"/>
    </xf>
    <xf numFmtId="0" fontId="28" fillId="3" borderId="0" xfId="4" applyFont="1" applyFill="1" applyAlignment="1">
      <alignment vertical="center" wrapText="1" readingOrder="1"/>
    </xf>
    <xf numFmtId="0" fontId="30" fillId="3" borderId="0" xfId="4" applyFont="1" applyFill="1" applyAlignment="1">
      <alignment vertical="center" wrapText="1" readingOrder="1"/>
    </xf>
    <xf numFmtId="0" fontId="34" fillId="3" borderId="0" xfId="4" applyFont="1" applyFill="1" applyAlignment="1">
      <alignment vertical="center" wrapText="1" readingOrder="1"/>
    </xf>
    <xf numFmtId="166" fontId="35" fillId="3" borderId="0" xfId="4" applyNumberFormat="1" applyFont="1" applyFill="1" applyAlignment="1">
      <alignment horizontal="right" vertical="center" wrapText="1" readingOrder="1"/>
    </xf>
    <xf numFmtId="167" fontId="35" fillId="3" borderId="0" xfId="4" applyNumberFormat="1" applyFont="1" applyFill="1" applyAlignment="1">
      <alignment horizontal="center" vertical="center" wrapText="1" readingOrder="1"/>
    </xf>
    <xf numFmtId="168" fontId="35" fillId="3" borderId="0" xfId="4" applyNumberFormat="1" applyFont="1" applyFill="1" applyAlignment="1">
      <alignment horizontal="center" vertical="center" wrapText="1" readingOrder="1"/>
    </xf>
    <xf numFmtId="0" fontId="34" fillId="3" borderId="0" xfId="4" applyFont="1" applyFill="1" applyAlignment="1">
      <alignment vertical="center" readingOrder="1"/>
    </xf>
    <xf numFmtId="0" fontId="0" fillId="0" borderId="0" xfId="0" applyAlignment="1">
      <alignment vertical="center"/>
    </xf>
    <xf numFmtId="0" fontId="20" fillId="10" borderId="3" xfId="0" applyFont="1" applyFill="1" applyBorder="1" applyAlignment="1">
      <alignment horizontal="center" vertical="center" wrapText="1" readingOrder="1"/>
    </xf>
    <xf numFmtId="0" fontId="15" fillId="0" borderId="12" xfId="0" applyFont="1" applyBorder="1" applyAlignment="1">
      <alignment vertical="center"/>
    </xf>
    <xf numFmtId="0" fontId="15" fillId="0" borderId="12" xfId="0" applyFont="1" applyBorder="1" applyAlignment="1">
      <alignment vertical="center" wrapText="1"/>
    </xf>
    <xf numFmtId="0" fontId="18" fillId="0" borderId="12" xfId="3" applyFont="1" applyBorder="1" applyAlignment="1">
      <alignment vertical="center" readingOrder="1"/>
    </xf>
    <xf numFmtId="0" fontId="20" fillId="10" borderId="12" xfId="0" applyFont="1" applyFill="1" applyBorder="1" applyAlignment="1">
      <alignment horizontal="center" vertical="center" wrapText="1" readingOrder="1"/>
    </xf>
    <xf numFmtId="0" fontId="20" fillId="10" borderId="13" xfId="0" applyFont="1" applyFill="1" applyBorder="1" applyAlignment="1">
      <alignment horizontal="center" vertical="center" wrapText="1" readingOrder="1"/>
    </xf>
    <xf numFmtId="0" fontId="15" fillId="0" borderId="12" xfId="0" applyFont="1" applyBorder="1" applyAlignment="1" applyProtection="1">
      <alignment vertical="center" wrapText="1"/>
      <protection locked="0"/>
    </xf>
    <xf numFmtId="0" fontId="10" fillId="0" borderId="12" xfId="0" applyFont="1" applyBorder="1" applyAlignment="1">
      <alignment vertical="center"/>
    </xf>
    <xf numFmtId="3" fontId="9" fillId="0" borderId="3" xfId="2" applyNumberFormat="1" applyFont="1" applyFill="1" applyBorder="1" applyAlignment="1">
      <alignment horizontal="center" vertical="center" wrapText="1" readingOrder="1"/>
    </xf>
    <xf numFmtId="0" fontId="22" fillId="7" borderId="3" xfId="0" applyFont="1" applyFill="1" applyBorder="1" applyAlignment="1">
      <alignment horizontal="center" vertical="center" wrapText="1"/>
    </xf>
    <xf numFmtId="0" fontId="22" fillId="7" borderId="3" xfId="0" applyFont="1" applyFill="1" applyBorder="1" applyAlignment="1">
      <alignment horizontal="center" vertical="center"/>
    </xf>
    <xf numFmtId="0" fontId="16" fillId="11" borderId="3" xfId="0" applyFont="1" applyFill="1" applyBorder="1" applyAlignment="1" applyProtection="1">
      <alignment horizontal="center" vertical="center" wrapText="1"/>
      <protection locked="0"/>
    </xf>
    <xf numFmtId="164" fontId="9" fillId="0" borderId="3" xfId="5" applyFont="1" applyFill="1" applyBorder="1" applyAlignment="1">
      <alignment vertical="center" wrapText="1" readingOrder="1"/>
    </xf>
    <xf numFmtId="0" fontId="0" fillId="0" borderId="12" xfId="0" applyBorder="1"/>
    <xf numFmtId="0" fontId="0" fillId="0" borderId="3" xfId="0" applyBorder="1"/>
    <xf numFmtId="0" fontId="11" fillId="0" borderId="1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37" fontId="3" fillId="0" borderId="3" xfId="1" applyNumberFormat="1" applyFont="1" applyFill="1" applyBorder="1" applyAlignment="1">
      <alignment horizontal="center" vertical="center" wrapText="1" readingOrder="1"/>
    </xf>
    <xf numFmtId="164" fontId="3" fillId="0" borderId="3" xfId="1" applyFont="1" applyFill="1" applyBorder="1" applyAlignment="1">
      <alignment vertical="center" wrapText="1" readingOrder="1"/>
    </xf>
    <xf numFmtId="10" fontId="6" fillId="9" borderId="3" xfId="2" applyNumberFormat="1" applyFont="1" applyFill="1" applyBorder="1" applyAlignment="1" applyProtection="1">
      <alignment horizontal="center" vertical="center" wrapText="1" readingOrder="1"/>
      <protection locked="0"/>
    </xf>
    <xf numFmtId="170" fontId="6" fillId="9" borderId="13" xfId="0" applyNumberFormat="1" applyFont="1" applyFill="1" applyBorder="1" applyAlignment="1" applyProtection="1">
      <alignment horizontal="center" vertical="center" wrapText="1" readingOrder="1"/>
      <protection locked="0"/>
    </xf>
    <xf numFmtId="3" fontId="3" fillId="0" borderId="3" xfId="3" applyNumberFormat="1" applyFont="1" applyBorder="1" applyAlignment="1">
      <alignment horizontal="center" vertical="center" wrapText="1" readingOrder="1"/>
    </xf>
    <xf numFmtId="3" fontId="3" fillId="3" borderId="3" xfId="3" applyNumberFormat="1" applyFont="1" applyFill="1" applyBorder="1" applyAlignment="1">
      <alignment horizontal="center" vertical="center" wrapText="1" readingOrder="1"/>
    </xf>
    <xf numFmtId="0" fontId="15" fillId="14" borderId="12" xfId="0" applyFont="1" applyFill="1" applyBorder="1" applyAlignment="1" applyProtection="1">
      <alignment vertical="center" wrapText="1"/>
      <protection locked="0"/>
    </xf>
    <xf numFmtId="0" fontId="3" fillId="0" borderId="0" xfId="3" applyFont="1" applyAlignment="1">
      <alignment vertical="center" wrapText="1" readingOrder="1"/>
    </xf>
    <xf numFmtId="164" fontId="43" fillId="0" borderId="22" xfId="1" applyFont="1" applyFill="1" applyBorder="1" applyAlignment="1">
      <alignment vertical="center" wrapText="1" readingOrder="1"/>
    </xf>
    <xf numFmtId="0" fontId="43" fillId="3" borderId="0" xfId="0" applyFont="1" applyFill="1" applyAlignment="1">
      <alignment vertical="center"/>
    </xf>
    <xf numFmtId="0" fontId="43" fillId="3" borderId="0" xfId="0" applyFont="1" applyFill="1"/>
    <xf numFmtId="0" fontId="43" fillId="3" borderId="0" xfId="0" applyFont="1" applyFill="1" applyAlignment="1">
      <alignment horizontal="center"/>
    </xf>
    <xf numFmtId="0" fontId="43" fillId="0" borderId="0" xfId="0" applyFont="1"/>
    <xf numFmtId="0" fontId="41" fillId="3" borderId="0" xfId="0" applyFont="1" applyFill="1" applyAlignment="1">
      <alignment vertical="center"/>
    </xf>
    <xf numFmtId="0" fontId="41" fillId="3" borderId="0" xfId="0" applyFont="1" applyFill="1"/>
    <xf numFmtId="0" fontId="41" fillId="3" borderId="0" xfId="0" applyFont="1" applyFill="1" applyAlignment="1">
      <alignment horizontal="center"/>
    </xf>
    <xf numFmtId="0" fontId="43" fillId="0" borderId="0" xfId="0" applyFont="1" applyAlignment="1">
      <alignment vertical="center"/>
    </xf>
    <xf numFmtId="0" fontId="46" fillId="4" borderId="21" xfId="0" applyFont="1" applyFill="1" applyBorder="1" applyAlignment="1">
      <alignment horizontal="center" vertical="center"/>
    </xf>
    <xf numFmtId="0" fontId="46" fillId="4" borderId="33" xfId="0" applyFont="1" applyFill="1" applyBorder="1" applyAlignment="1">
      <alignment horizontal="center" vertical="center" wrapText="1"/>
    </xf>
    <xf numFmtId="0" fontId="46" fillId="4" borderId="32" xfId="0" applyFont="1" applyFill="1" applyBorder="1" applyAlignment="1">
      <alignment horizontal="center" vertical="center"/>
    </xf>
    <xf numFmtId="0" fontId="41" fillId="3" borderId="29" xfId="0" applyFont="1" applyFill="1" applyBorder="1" applyAlignment="1">
      <alignment vertical="center" wrapText="1"/>
    </xf>
    <xf numFmtId="0" fontId="41" fillId="3" borderId="29" xfId="0" applyFont="1" applyFill="1" applyBorder="1" applyAlignment="1">
      <alignment horizontal="center" vertical="center"/>
    </xf>
    <xf numFmtId="0" fontId="41" fillId="3" borderId="22" xfId="0" applyFont="1" applyFill="1" applyBorder="1" applyAlignment="1">
      <alignment vertical="center" wrapText="1"/>
    </xf>
    <xf numFmtId="0" fontId="41" fillId="3" borderId="22" xfId="0" applyFont="1" applyFill="1" applyBorder="1" applyAlignment="1">
      <alignment horizontal="center" vertical="center" wrapText="1"/>
    </xf>
    <xf numFmtId="0" fontId="46" fillId="4" borderId="24" xfId="0" applyFont="1" applyFill="1" applyBorder="1" applyAlignment="1">
      <alignment horizontal="center" vertical="center"/>
    </xf>
    <xf numFmtId="0" fontId="46" fillId="6" borderId="0" xfId="0" applyFont="1" applyFill="1" applyAlignment="1">
      <alignment horizontal="center" vertical="center"/>
    </xf>
    <xf numFmtId="0" fontId="43" fillId="6" borderId="0" xfId="0" applyFont="1" applyFill="1"/>
    <xf numFmtId="0" fontId="41" fillId="0" borderId="0" xfId="0" applyFont="1" applyAlignment="1">
      <alignment vertical="center"/>
    </xf>
    <xf numFmtId="0" fontId="46" fillId="0" borderId="0" xfId="0" applyFont="1" applyAlignment="1">
      <alignment vertical="center"/>
    </xf>
    <xf numFmtId="0" fontId="46" fillId="0" borderId="0" xfId="0" applyFont="1"/>
    <xf numFmtId="0" fontId="41" fillId="0" borderId="0" xfId="0" applyFont="1"/>
    <xf numFmtId="0" fontId="41" fillId="0" borderId="0" xfId="0" applyFont="1" applyAlignment="1">
      <alignment horizontal="center"/>
    </xf>
    <xf numFmtId="164" fontId="41" fillId="0" borderId="0" xfId="1" applyFont="1" applyFill="1" applyBorder="1"/>
    <xf numFmtId="0" fontId="46" fillId="0" borderId="4" xfId="0" applyFont="1" applyBorder="1" applyAlignment="1">
      <alignment vertical="center"/>
    </xf>
    <xf numFmtId="0" fontId="46" fillId="0" borderId="4" xfId="0" applyFont="1" applyBorder="1"/>
    <xf numFmtId="2" fontId="41" fillId="0" borderId="0" xfId="0" applyNumberFormat="1" applyFont="1"/>
    <xf numFmtId="164" fontId="41" fillId="0" borderId="0" xfId="1" applyFont="1" applyFill="1" applyBorder="1" applyAlignment="1">
      <alignment horizontal="center"/>
    </xf>
    <xf numFmtId="0" fontId="43" fillId="0" borderId="0" xfId="0" applyFont="1" applyAlignment="1">
      <alignment horizontal="center"/>
    </xf>
    <xf numFmtId="164" fontId="43" fillId="0" borderId="0" xfId="0" applyNumberFormat="1" applyFont="1"/>
    <xf numFmtId="169" fontId="17" fillId="3" borderId="29" xfId="1" applyNumberFormat="1" applyFont="1" applyFill="1" applyBorder="1" applyAlignment="1">
      <alignment horizontal="right" vertical="center"/>
    </xf>
    <xf numFmtId="169" fontId="17" fillId="3" borderId="22" xfId="1" applyNumberFormat="1" applyFont="1" applyFill="1" applyBorder="1" applyAlignment="1">
      <alignment horizontal="right" vertical="center"/>
    </xf>
    <xf numFmtId="1" fontId="44" fillId="5" borderId="25" xfId="0" applyNumberFormat="1" applyFont="1" applyFill="1" applyBorder="1" applyAlignment="1">
      <alignment horizontal="center"/>
    </xf>
    <xf numFmtId="169" fontId="44" fillId="5" borderId="25" xfId="0" applyNumberFormat="1" applyFont="1" applyFill="1" applyBorder="1" applyAlignment="1">
      <alignment horizontal="right"/>
    </xf>
    <xf numFmtId="169" fontId="46" fillId="5" borderId="34" xfId="0" applyNumberFormat="1" applyFont="1" applyFill="1" applyBorder="1" applyAlignment="1">
      <alignment horizontal="center"/>
    </xf>
    <xf numFmtId="165" fontId="4" fillId="5" borderId="34" xfId="0" applyNumberFormat="1" applyFont="1" applyFill="1" applyBorder="1" applyAlignment="1">
      <alignment horizontal="right" vertical="center"/>
    </xf>
    <xf numFmtId="164" fontId="39" fillId="5" borderId="34" xfId="0" applyNumberFormat="1" applyFont="1" applyFill="1" applyBorder="1" applyAlignment="1">
      <alignment vertical="center"/>
    </xf>
    <xf numFmtId="1" fontId="39" fillId="5" borderId="34" xfId="0" applyNumberFormat="1" applyFont="1" applyFill="1" applyBorder="1" applyAlignment="1">
      <alignment horizontal="center" vertical="center"/>
    </xf>
    <xf numFmtId="164" fontId="39" fillId="5" borderId="35" xfId="0" applyNumberFormat="1" applyFont="1" applyFill="1" applyBorder="1" applyAlignment="1">
      <alignment vertical="center"/>
    </xf>
    <xf numFmtId="0" fontId="46" fillId="5" borderId="36" xfId="0" applyFont="1" applyFill="1" applyBorder="1" applyAlignment="1">
      <alignment horizontal="center" vertical="center" wrapText="1"/>
    </xf>
    <xf numFmtId="0" fontId="46" fillId="5" borderId="37" xfId="0" applyFont="1" applyFill="1" applyBorder="1" applyAlignment="1">
      <alignment horizontal="center" vertical="center" wrapText="1"/>
    </xf>
    <xf numFmtId="0" fontId="47" fillId="5" borderId="38" xfId="0" applyFont="1" applyFill="1" applyBorder="1" applyAlignment="1">
      <alignment horizontal="center" vertical="center" wrapText="1"/>
    </xf>
    <xf numFmtId="0" fontId="46" fillId="5" borderId="38" xfId="0" applyFont="1" applyFill="1" applyBorder="1" applyAlignment="1">
      <alignment horizontal="center" vertical="center" wrapText="1"/>
    </xf>
    <xf numFmtId="0" fontId="46" fillId="5" borderId="39" xfId="0" applyFont="1" applyFill="1" applyBorder="1" applyAlignment="1">
      <alignment horizontal="center" vertical="center" wrapText="1"/>
    </xf>
    <xf numFmtId="169" fontId="42" fillId="3" borderId="30" xfId="1" applyNumberFormat="1" applyFont="1" applyFill="1" applyBorder="1" applyAlignment="1">
      <alignment vertical="center"/>
    </xf>
    <xf numFmtId="169" fontId="42" fillId="3" borderId="23" xfId="1" applyNumberFormat="1" applyFont="1" applyFill="1" applyBorder="1" applyAlignment="1">
      <alignment vertical="center"/>
    </xf>
    <xf numFmtId="169" fontId="44" fillId="5" borderId="26" xfId="0" applyNumberFormat="1" applyFont="1" applyFill="1" applyBorder="1" applyAlignment="1">
      <alignment vertical="center"/>
    </xf>
    <xf numFmtId="0" fontId="27" fillId="0" borderId="0" xfId="4" applyFont="1" applyAlignment="1">
      <alignment vertical="center" wrapText="1" readingOrder="1"/>
    </xf>
    <xf numFmtId="0" fontId="31" fillId="13" borderId="47" xfId="0" applyFont="1" applyFill="1" applyBorder="1" applyAlignment="1">
      <alignment horizontal="center" vertical="center" wrapText="1"/>
    </xf>
    <xf numFmtId="0" fontId="31" fillId="13" borderId="46" xfId="0" applyFont="1" applyFill="1" applyBorder="1" applyAlignment="1">
      <alignment horizontal="center" vertical="center" wrapText="1"/>
    </xf>
    <xf numFmtId="0" fontId="31" fillId="13" borderId="49" xfId="0" applyFont="1" applyFill="1" applyBorder="1" applyAlignment="1">
      <alignment horizontal="center" vertical="center" wrapText="1"/>
    </xf>
    <xf numFmtId="0" fontId="31" fillId="13" borderId="50" xfId="0" applyFont="1" applyFill="1" applyBorder="1" applyAlignment="1">
      <alignment horizontal="center" vertical="center" wrapText="1"/>
    </xf>
    <xf numFmtId="0" fontId="31" fillId="13" borderId="48" xfId="0" applyFont="1" applyFill="1" applyBorder="1" applyAlignment="1">
      <alignment horizontal="center" vertical="center" wrapText="1"/>
    </xf>
    <xf numFmtId="0" fontId="31" fillId="13" borderId="52" xfId="0" applyFont="1" applyFill="1" applyBorder="1" applyAlignment="1">
      <alignment horizontal="center" vertical="center" wrapText="1"/>
    </xf>
    <xf numFmtId="0" fontId="31" fillId="13" borderId="51" xfId="0" applyFont="1" applyFill="1" applyBorder="1" applyAlignment="1">
      <alignment horizontal="center" vertical="center" wrapText="1"/>
    </xf>
    <xf numFmtId="0" fontId="31" fillId="13" borderId="54" xfId="0" applyFont="1" applyFill="1" applyBorder="1" applyAlignment="1">
      <alignment horizontal="center" vertical="center" wrapText="1"/>
    </xf>
    <xf numFmtId="0" fontId="31" fillId="13" borderId="55" xfId="0" applyFont="1" applyFill="1" applyBorder="1" applyAlignment="1">
      <alignment horizontal="center" vertical="center" wrapText="1"/>
    </xf>
    <xf numFmtId="0" fontId="31" fillId="13" borderId="53" xfId="0" applyFont="1" applyFill="1" applyBorder="1" applyAlignment="1">
      <alignment horizontal="center" vertical="center" wrapText="1"/>
    </xf>
    <xf numFmtId="0" fontId="32" fillId="0" borderId="56" xfId="0" applyFont="1" applyBorder="1" applyAlignment="1">
      <alignment horizontal="center" vertical="center"/>
    </xf>
    <xf numFmtId="0" fontId="32" fillId="0" borderId="57" xfId="0" applyFont="1" applyBorder="1" applyAlignment="1" applyProtection="1">
      <alignment vertical="center" wrapText="1"/>
      <protection locked="0"/>
    </xf>
    <xf numFmtId="0" fontId="32" fillId="0" borderId="57" xfId="0" applyFont="1" applyBorder="1" applyAlignment="1" applyProtection="1">
      <alignment horizontal="center" vertical="center" wrapText="1"/>
      <protection locked="0"/>
    </xf>
    <xf numFmtId="3" fontId="30" fillId="0" borderId="57" xfId="2" applyNumberFormat="1" applyFont="1" applyFill="1" applyBorder="1" applyAlignment="1">
      <alignment horizontal="center" vertical="center" wrapText="1" readingOrder="1"/>
    </xf>
    <xf numFmtId="164" fontId="30" fillId="0" borderId="58" xfId="5" applyFont="1" applyFill="1" applyBorder="1" applyAlignment="1">
      <alignment vertical="center" wrapText="1" readingOrder="1"/>
    </xf>
    <xf numFmtId="3" fontId="30" fillId="0" borderId="56" xfId="2" applyNumberFormat="1" applyFont="1" applyFill="1" applyBorder="1" applyAlignment="1">
      <alignment horizontal="center" vertical="center" wrapText="1" readingOrder="1"/>
    </xf>
    <xf numFmtId="164" fontId="30" fillId="0" borderId="59" xfId="5" applyFont="1" applyFill="1" applyBorder="1" applyAlignment="1">
      <alignment vertical="center" wrapText="1" readingOrder="1"/>
    </xf>
    <xf numFmtId="3" fontId="30" fillId="0" borderId="60" xfId="2" applyNumberFormat="1" applyFont="1" applyFill="1" applyBorder="1" applyAlignment="1">
      <alignment horizontal="center" vertical="center" wrapText="1" readingOrder="1"/>
    </xf>
    <xf numFmtId="0" fontId="32" fillId="0" borderId="46" xfId="0" applyFont="1" applyBorder="1" applyAlignment="1">
      <alignment horizontal="center" vertical="center"/>
    </xf>
    <xf numFmtId="0" fontId="32" fillId="0" borderId="47" xfId="0" applyFont="1" applyBorder="1" applyAlignment="1" applyProtection="1">
      <alignment vertical="center" wrapText="1"/>
      <protection locked="0"/>
    </xf>
    <xf numFmtId="0" fontId="32" fillId="0" borderId="47" xfId="0" applyFont="1" applyBorder="1" applyAlignment="1" applyProtection="1">
      <alignment horizontal="center" vertical="center" wrapText="1"/>
      <protection locked="0"/>
    </xf>
    <xf numFmtId="3" fontId="30" fillId="0" borderId="47" xfId="2" applyNumberFormat="1" applyFont="1" applyFill="1" applyBorder="1" applyAlignment="1">
      <alignment horizontal="center" vertical="center" wrapText="1" readingOrder="1"/>
    </xf>
    <xf numFmtId="164" fontId="30" fillId="0" borderId="48" xfId="1" applyFont="1" applyFill="1" applyBorder="1" applyAlignment="1">
      <alignment vertical="center" wrapText="1" readingOrder="1"/>
    </xf>
    <xf numFmtId="3" fontId="30" fillId="0" borderId="46" xfId="2" applyNumberFormat="1" applyFont="1" applyFill="1" applyBorder="1" applyAlignment="1">
      <alignment horizontal="center" vertical="center" wrapText="1" readingOrder="1"/>
    </xf>
    <xf numFmtId="164" fontId="30" fillId="0" borderId="49" xfId="5" applyFont="1" applyFill="1" applyBorder="1" applyAlignment="1">
      <alignment vertical="center" wrapText="1" readingOrder="1"/>
    </xf>
    <xf numFmtId="3" fontId="30" fillId="0" borderId="50" xfId="2" applyNumberFormat="1" applyFont="1" applyFill="1" applyBorder="1" applyAlignment="1">
      <alignment horizontal="center" vertical="center" wrapText="1" readingOrder="1"/>
    </xf>
    <xf numFmtId="164" fontId="30" fillId="0" borderId="48" xfId="5" applyFont="1" applyFill="1" applyBorder="1" applyAlignment="1">
      <alignment vertical="center" wrapText="1" readingOrder="1"/>
    </xf>
    <xf numFmtId="0" fontId="32" fillId="0" borderId="61" xfId="0" applyFont="1" applyBorder="1" applyAlignment="1">
      <alignment horizontal="center" vertical="center"/>
    </xf>
    <xf numFmtId="0" fontId="32" fillId="0" borderId="62" xfId="0" applyFont="1" applyBorder="1" applyAlignment="1" applyProtection="1">
      <alignment vertical="center" wrapText="1"/>
      <protection locked="0"/>
    </xf>
    <xf numFmtId="0" fontId="32" fillId="0" borderId="62" xfId="0" applyFont="1" applyBorder="1" applyAlignment="1" applyProtection="1">
      <alignment horizontal="center" vertical="center" wrapText="1"/>
      <protection locked="0"/>
    </xf>
    <xf numFmtId="3" fontId="30" fillId="0" borderId="62" xfId="2" applyNumberFormat="1" applyFont="1" applyFill="1" applyBorder="1" applyAlignment="1">
      <alignment horizontal="center" vertical="center" wrapText="1" readingOrder="1"/>
    </xf>
    <xf numFmtId="164" fontId="30" fillId="0" borderId="63" xfId="1" applyFont="1" applyFill="1" applyBorder="1" applyAlignment="1">
      <alignment vertical="center" wrapText="1" readingOrder="1"/>
    </xf>
    <xf numFmtId="3" fontId="30" fillId="0" borderId="61" xfId="2" applyNumberFormat="1" applyFont="1" applyFill="1" applyBorder="1" applyAlignment="1">
      <alignment horizontal="center" vertical="center" wrapText="1" readingOrder="1"/>
    </xf>
    <xf numFmtId="164" fontId="30" fillId="0" borderId="64" xfId="5" applyFont="1" applyFill="1" applyBorder="1" applyAlignment="1">
      <alignment vertical="center" wrapText="1" readingOrder="1"/>
    </xf>
    <xf numFmtId="3" fontId="30" fillId="0" borderId="65" xfId="2" applyNumberFormat="1" applyFont="1" applyFill="1" applyBorder="1" applyAlignment="1">
      <alignment horizontal="center" vertical="center" wrapText="1" readingOrder="1"/>
    </xf>
    <xf numFmtId="164" fontId="30" fillId="0" borderId="63" xfId="5" applyFont="1" applyFill="1" applyBorder="1" applyAlignment="1">
      <alignment vertical="center" wrapText="1" readingOrder="1"/>
    </xf>
    <xf numFmtId="0" fontId="33" fillId="3" borderId="0" xfId="0" applyFont="1" applyFill="1" applyAlignment="1">
      <alignment vertical="center"/>
    </xf>
    <xf numFmtId="3" fontId="34" fillId="3" borderId="0" xfId="4" applyNumberFormat="1" applyFont="1" applyFill="1" applyAlignment="1">
      <alignment vertical="center" wrapText="1" readingOrder="1"/>
    </xf>
    <xf numFmtId="3" fontId="34" fillId="3" borderId="0" xfId="4" applyNumberFormat="1" applyFont="1" applyFill="1" applyAlignment="1">
      <alignment vertical="center" readingOrder="1"/>
    </xf>
    <xf numFmtId="3" fontId="33" fillId="3" borderId="0" xfId="0" applyNumberFormat="1" applyFont="1" applyFill="1" applyAlignment="1">
      <alignment vertical="center"/>
    </xf>
    <xf numFmtId="0" fontId="33" fillId="0" borderId="0" xfId="0" applyFont="1" applyAlignment="1">
      <alignment vertical="center"/>
    </xf>
    <xf numFmtId="3" fontId="9" fillId="0" borderId="40" xfId="2" applyNumberFormat="1" applyFont="1" applyFill="1" applyBorder="1" applyAlignment="1">
      <alignment horizontal="center" vertical="center" wrapText="1" readingOrder="1"/>
    </xf>
    <xf numFmtId="164" fontId="9" fillId="0" borderId="40" xfId="5" applyFont="1" applyFill="1" applyBorder="1" applyAlignment="1">
      <alignment vertical="center" wrapText="1" readingOrder="1"/>
    </xf>
    <xf numFmtId="3" fontId="3" fillId="3" borderId="40" xfId="3" applyNumberFormat="1" applyFont="1" applyFill="1" applyBorder="1" applyAlignment="1">
      <alignment horizontal="center" vertical="center" wrapText="1" readingOrder="1"/>
    </xf>
    <xf numFmtId="164" fontId="42" fillId="3" borderId="22" xfId="1" applyFont="1" applyFill="1" applyBorder="1" applyAlignment="1">
      <alignment vertical="center" readingOrder="1"/>
    </xf>
    <xf numFmtId="0" fontId="46" fillId="4" borderId="69" xfId="0" applyFont="1" applyFill="1" applyBorder="1" applyAlignment="1">
      <alignment horizontal="center" vertical="center" wrapText="1"/>
    </xf>
    <xf numFmtId="169" fontId="46" fillId="5" borderId="70" xfId="0" applyNumberFormat="1" applyFont="1" applyFill="1" applyBorder="1" applyAlignment="1">
      <alignment horizontal="center"/>
    </xf>
    <xf numFmtId="165" fontId="4" fillId="5" borderId="70" xfId="0" applyNumberFormat="1" applyFont="1" applyFill="1" applyBorder="1" applyAlignment="1">
      <alignment horizontal="right" vertical="center"/>
    </xf>
    <xf numFmtId="164" fontId="39" fillId="5" borderId="70" xfId="0" applyNumberFormat="1" applyFont="1" applyFill="1" applyBorder="1" applyAlignment="1">
      <alignment vertical="center"/>
    </xf>
    <xf numFmtId="1" fontId="39" fillId="5" borderId="70" xfId="0" applyNumberFormat="1" applyFont="1" applyFill="1" applyBorder="1" applyAlignment="1">
      <alignment horizontal="center" vertical="center"/>
    </xf>
    <xf numFmtId="164" fontId="39" fillId="5" borderId="71" xfId="0" applyNumberFormat="1" applyFont="1" applyFill="1" applyBorder="1" applyAlignment="1">
      <alignment vertical="center"/>
    </xf>
    <xf numFmtId="0" fontId="46" fillId="4" borderId="72" xfId="0" applyFont="1" applyFill="1" applyBorder="1" applyAlignment="1">
      <alignment horizontal="center" vertical="center"/>
    </xf>
    <xf numFmtId="169" fontId="44" fillId="5" borderId="73" xfId="0" applyNumberFormat="1" applyFont="1" applyFill="1" applyBorder="1" applyAlignment="1">
      <alignment horizontal="right"/>
    </xf>
    <xf numFmtId="1" fontId="44" fillId="5" borderId="73" xfId="0" applyNumberFormat="1" applyFont="1" applyFill="1" applyBorder="1" applyAlignment="1">
      <alignment horizontal="center"/>
    </xf>
    <xf numFmtId="169" fontId="44" fillId="5" borderId="74" xfId="0" applyNumberFormat="1" applyFont="1" applyFill="1" applyBorder="1" applyAlignment="1">
      <alignment vertical="center"/>
    </xf>
    <xf numFmtId="0" fontId="46" fillId="4" borderId="75" xfId="0" applyFont="1" applyFill="1" applyBorder="1" applyAlignment="1">
      <alignment horizontal="center" vertical="center"/>
    </xf>
    <xf numFmtId="0" fontId="41" fillId="3" borderId="76" xfId="0" applyFont="1" applyFill="1" applyBorder="1" applyAlignment="1">
      <alignment vertical="center" wrapText="1"/>
    </xf>
    <xf numFmtId="0" fontId="41" fillId="3" borderId="76" xfId="0" applyFont="1" applyFill="1" applyBorder="1" applyAlignment="1">
      <alignment horizontal="center" vertical="center"/>
    </xf>
    <xf numFmtId="164" fontId="9" fillId="0" borderId="76" xfId="5" applyFont="1" applyFill="1" applyBorder="1" applyAlignment="1">
      <alignment vertical="center" wrapText="1" readingOrder="1"/>
    </xf>
    <xf numFmtId="3" fontId="9" fillId="0" borderId="76" xfId="2" applyNumberFormat="1" applyFont="1" applyFill="1" applyBorder="1" applyAlignment="1">
      <alignment horizontal="center" vertical="center" wrapText="1" readingOrder="1"/>
    </xf>
    <xf numFmtId="37" fontId="3" fillId="0" borderId="76" xfId="1" applyNumberFormat="1" applyFont="1" applyFill="1" applyBorder="1" applyAlignment="1">
      <alignment horizontal="center" vertical="center" wrapText="1" readingOrder="1"/>
    </xf>
    <xf numFmtId="169" fontId="17" fillId="3" borderId="76" xfId="1" applyNumberFormat="1" applyFont="1" applyFill="1" applyBorder="1" applyAlignment="1">
      <alignment horizontal="right" vertical="center"/>
    </xf>
    <xf numFmtId="164" fontId="42" fillId="3" borderId="76" xfId="1" applyFont="1" applyFill="1" applyBorder="1" applyAlignment="1">
      <alignment vertical="center" readingOrder="1"/>
    </xf>
    <xf numFmtId="169" fontId="42" fillId="3" borderId="77" xfId="1" applyNumberFormat="1" applyFont="1" applyFill="1" applyBorder="1" applyAlignment="1">
      <alignment vertical="center"/>
    </xf>
    <xf numFmtId="0" fontId="41" fillId="3" borderId="76" xfId="0" applyFont="1" applyFill="1" applyBorder="1" applyAlignment="1">
      <alignment horizontal="center" vertical="center" wrapText="1"/>
    </xf>
    <xf numFmtId="3" fontId="23" fillId="0" borderId="76" xfId="3" applyNumberFormat="1" applyFont="1" applyBorder="1" applyAlignment="1">
      <alignment horizontal="center" vertical="center" wrapText="1" readingOrder="1"/>
    </xf>
    <xf numFmtId="164" fontId="43" fillId="0" borderId="76" xfId="1" applyFont="1" applyFill="1" applyBorder="1" applyAlignment="1">
      <alignment vertical="center" wrapText="1" readingOrder="1"/>
    </xf>
    <xf numFmtId="3" fontId="23" fillId="3" borderId="76" xfId="3" applyNumberFormat="1" applyFont="1" applyFill="1" applyBorder="1" applyAlignment="1">
      <alignment horizontal="center" vertical="center" wrapText="1" readingOrder="1"/>
    </xf>
    <xf numFmtId="0" fontId="15" fillId="0" borderId="84" xfId="0" applyFont="1" applyBorder="1" applyAlignment="1">
      <alignment vertical="center"/>
    </xf>
    <xf numFmtId="0" fontId="10" fillId="0" borderId="84" xfId="0" applyFont="1" applyBorder="1" applyAlignment="1">
      <alignment vertical="center"/>
    </xf>
    <xf numFmtId="0" fontId="15" fillId="0" borderId="84" xfId="0" applyFont="1" applyBorder="1" applyAlignment="1">
      <alignment vertical="center" wrapText="1"/>
    </xf>
    <xf numFmtId="0" fontId="49" fillId="0" borderId="84" xfId="3" applyFont="1" applyBorder="1" applyAlignment="1">
      <alignment vertical="center" readingOrder="1"/>
    </xf>
    <xf numFmtId="0" fontId="53" fillId="0" borderId="84" xfId="0" applyFont="1" applyBorder="1" applyAlignment="1" applyProtection="1">
      <alignment horizontal="left" vertical="center" wrapText="1"/>
      <protection locked="0"/>
    </xf>
    <xf numFmtId="0" fontId="53" fillId="0" borderId="85" xfId="0" applyFont="1" applyBorder="1" applyAlignment="1" applyProtection="1">
      <alignment horizontal="left" vertical="center" wrapText="1"/>
      <protection locked="0"/>
    </xf>
    <xf numFmtId="3" fontId="52" fillId="0" borderId="85" xfId="2" applyNumberFormat="1" applyFont="1" applyFill="1" applyBorder="1" applyAlignment="1">
      <alignment horizontal="center" vertical="center" wrapText="1" readingOrder="1"/>
    </xf>
    <xf numFmtId="164" fontId="52" fillId="0" borderId="85" xfId="5" applyFont="1" applyFill="1" applyBorder="1" applyAlignment="1">
      <alignment vertical="center" wrapText="1" readingOrder="1"/>
    </xf>
    <xf numFmtId="37" fontId="25" fillId="0" borderId="85" xfId="1" applyNumberFormat="1" applyFont="1" applyFill="1" applyBorder="1" applyAlignment="1">
      <alignment horizontal="center" vertical="center" wrapText="1" readingOrder="1"/>
    </xf>
    <xf numFmtId="3" fontId="25" fillId="0" borderId="85" xfId="3" applyNumberFormat="1" applyFont="1" applyBorder="1" applyAlignment="1">
      <alignment horizontal="center" vertical="center" wrapText="1" readingOrder="1"/>
    </xf>
    <xf numFmtId="3" fontId="25" fillId="3" borderId="85" xfId="3" applyNumberFormat="1" applyFont="1" applyFill="1" applyBorder="1" applyAlignment="1">
      <alignment horizontal="center" vertical="center" wrapText="1" readingOrder="1"/>
    </xf>
    <xf numFmtId="0" fontId="15" fillId="15" borderId="84" xfId="0" applyFont="1" applyFill="1" applyBorder="1" applyAlignment="1" applyProtection="1">
      <alignment vertical="center" wrapText="1"/>
      <protection locked="0"/>
    </xf>
    <xf numFmtId="0" fontId="15" fillId="0" borderId="84" xfId="0" applyFont="1" applyBorder="1" applyAlignment="1" applyProtection="1">
      <alignment vertical="center" wrapText="1"/>
      <protection locked="0"/>
    </xf>
    <xf numFmtId="0" fontId="15" fillId="14" borderId="84" xfId="0" applyFont="1" applyFill="1" applyBorder="1" applyAlignment="1" applyProtection="1">
      <alignment vertical="center" wrapText="1"/>
      <protection locked="0"/>
    </xf>
    <xf numFmtId="0" fontId="16" fillId="15" borderId="85" xfId="0" applyFont="1" applyFill="1" applyBorder="1" applyAlignment="1">
      <alignment horizontal="center" vertical="center" wrapText="1"/>
    </xf>
    <xf numFmtId="0" fontId="16" fillId="15" borderId="85" xfId="0" applyFont="1" applyFill="1" applyBorder="1" applyAlignment="1">
      <alignment horizontal="center" vertical="center"/>
    </xf>
    <xf numFmtId="0" fontId="16" fillId="15" borderId="85" xfId="0" applyFont="1" applyFill="1" applyBorder="1" applyAlignment="1" applyProtection="1">
      <alignment horizontal="center" vertical="center" wrapText="1"/>
      <protection locked="0"/>
    </xf>
    <xf numFmtId="0" fontId="0" fillId="15" borderId="84" xfId="0" applyFill="1" applyBorder="1"/>
    <xf numFmtId="0" fontId="0" fillId="15" borderId="85" xfId="0" applyFill="1" applyBorder="1"/>
    <xf numFmtId="0" fontId="51" fillId="16" borderId="84" xfId="0" applyFont="1" applyFill="1" applyBorder="1" applyAlignment="1">
      <alignment horizontal="center" vertical="center" wrapText="1" readingOrder="1"/>
    </xf>
    <xf numFmtId="0" fontId="51" fillId="16" borderId="85" xfId="0" applyFont="1" applyFill="1" applyBorder="1" applyAlignment="1">
      <alignment horizontal="center" vertical="center" wrapText="1" readingOrder="1"/>
    </xf>
    <xf numFmtId="0" fontId="51" fillId="16" borderId="86" xfId="0" applyFont="1" applyFill="1" applyBorder="1" applyAlignment="1">
      <alignment horizontal="center" vertical="center" wrapText="1" readingOrder="1"/>
    </xf>
    <xf numFmtId="37" fontId="10" fillId="0" borderId="85" xfId="1" applyNumberFormat="1" applyFont="1" applyFill="1" applyBorder="1" applyAlignment="1">
      <alignment horizontal="center" vertical="center" wrapText="1" readingOrder="1"/>
    </xf>
    <xf numFmtId="164" fontId="49" fillId="0" borderId="85" xfId="1" applyFont="1" applyFill="1" applyBorder="1" applyAlignment="1">
      <alignment vertical="center" wrapText="1" readingOrder="1"/>
    </xf>
    <xf numFmtId="3" fontId="10" fillId="0" borderId="85" xfId="3" applyNumberFormat="1" applyFont="1" applyBorder="1" applyAlignment="1">
      <alignment horizontal="center" vertical="center" wrapText="1" readingOrder="1"/>
    </xf>
    <xf numFmtId="3" fontId="10" fillId="3" borderId="85" xfId="3" applyNumberFormat="1" applyFont="1" applyFill="1" applyBorder="1" applyAlignment="1">
      <alignment horizontal="center" vertical="center" wrapText="1" readingOrder="1"/>
    </xf>
    <xf numFmtId="10" fontId="49" fillId="15" borderId="85" xfId="2" applyNumberFormat="1" applyFont="1" applyFill="1" applyBorder="1" applyAlignment="1" applyProtection="1">
      <alignment horizontal="center" vertical="center" wrapText="1" readingOrder="1"/>
      <protection locked="0"/>
    </xf>
    <xf numFmtId="170" fontId="49" fillId="15" borderId="86" xfId="0" applyNumberFormat="1" applyFont="1" applyFill="1" applyBorder="1" applyAlignment="1" applyProtection="1">
      <alignment horizontal="center" vertical="center" wrapText="1" readingOrder="1"/>
      <protection locked="0"/>
    </xf>
    <xf numFmtId="0" fontId="25" fillId="0" borderId="87" xfId="3" applyFont="1" applyBorder="1" applyAlignment="1">
      <alignment vertical="center" wrapText="1" readingOrder="1"/>
    </xf>
    <xf numFmtId="0" fontId="25" fillId="0" borderId="88" xfId="3" applyFont="1" applyBorder="1" applyAlignment="1">
      <alignment vertical="center" wrapText="1" readingOrder="1"/>
    </xf>
    <xf numFmtId="0" fontId="25" fillId="0" borderId="89" xfId="3" applyFont="1" applyBorder="1" applyAlignment="1">
      <alignment vertical="center" wrapText="1" readingOrder="1"/>
    </xf>
    <xf numFmtId="0" fontId="25" fillId="0" borderId="85" xfId="3" applyFont="1" applyBorder="1" applyAlignment="1">
      <alignment horizontal="left" vertical="center" wrapText="1" readingOrder="1"/>
    </xf>
    <xf numFmtId="0" fontId="25" fillId="0" borderId="86" xfId="3" applyFont="1" applyBorder="1" applyAlignment="1">
      <alignment horizontal="left" vertical="center" wrapText="1" readingOrder="1"/>
    </xf>
    <xf numFmtId="0" fontId="25" fillId="0" borderId="85" xfId="0" applyFont="1" applyBorder="1" applyAlignment="1" applyProtection="1">
      <alignment horizontal="left" vertical="center" wrapText="1"/>
      <protection locked="0"/>
    </xf>
    <xf numFmtId="0" fontId="25" fillId="0" borderId="85" xfId="0" applyFont="1" applyBorder="1" applyAlignment="1" applyProtection="1">
      <alignment horizontal="left" vertical="center"/>
      <protection locked="0"/>
    </xf>
    <xf numFmtId="0" fontId="25" fillId="0" borderId="86" xfId="0" applyFont="1" applyBorder="1" applyAlignment="1" applyProtection="1">
      <alignment horizontal="left" vertical="center"/>
      <protection locked="0"/>
    </xf>
    <xf numFmtId="0" fontId="13" fillId="17" borderId="84" xfId="0" applyFont="1" applyFill="1" applyBorder="1" applyAlignment="1">
      <alignment horizontal="left" vertical="center"/>
    </xf>
    <xf numFmtId="0" fontId="13" fillId="17" borderId="85" xfId="0" applyFont="1" applyFill="1" applyBorder="1" applyAlignment="1">
      <alignment horizontal="left" vertical="center"/>
    </xf>
    <xf numFmtId="0" fontId="13" fillId="17" borderId="86" xfId="0" applyFont="1" applyFill="1" applyBorder="1" applyAlignment="1">
      <alignment horizontal="left" vertical="center"/>
    </xf>
    <xf numFmtId="0" fontId="14" fillId="7" borderId="84" xfId="0" applyFont="1" applyFill="1" applyBorder="1" applyAlignment="1">
      <alignment horizontal="left" vertical="center" wrapText="1"/>
    </xf>
    <xf numFmtId="0" fontId="14" fillId="7" borderId="85" xfId="0" applyFont="1" applyFill="1" applyBorder="1" applyAlignment="1">
      <alignment horizontal="left" vertical="center" wrapText="1"/>
    </xf>
    <xf numFmtId="0" fontId="14" fillId="7" borderId="86" xfId="0" applyFont="1" applyFill="1" applyBorder="1" applyAlignment="1">
      <alignment horizontal="left" vertical="center" wrapText="1"/>
    </xf>
    <xf numFmtId="0" fontId="15" fillId="15" borderId="85" xfId="0" applyFont="1" applyFill="1" applyBorder="1" applyAlignment="1" applyProtection="1">
      <alignment horizontal="left" vertical="center"/>
      <protection locked="0"/>
    </xf>
    <xf numFmtId="0" fontId="15" fillId="15" borderId="86" xfId="0" applyFont="1" applyFill="1" applyBorder="1" applyAlignment="1" applyProtection="1">
      <alignment horizontal="left" vertical="center"/>
      <protection locked="0"/>
    </xf>
    <xf numFmtId="49" fontId="25" fillId="0" borderId="85" xfId="3" applyNumberFormat="1" applyFont="1" applyBorder="1" applyAlignment="1">
      <alignment horizontal="left" vertical="center" wrapText="1" readingOrder="1"/>
    </xf>
    <xf numFmtId="49" fontId="25" fillId="0" borderId="86" xfId="3" applyNumberFormat="1" applyFont="1" applyBorder="1" applyAlignment="1">
      <alignment horizontal="left" vertical="center" wrapText="1" readingOrder="1"/>
    </xf>
    <xf numFmtId="49" fontId="24" fillId="0" borderId="85" xfId="3" applyNumberFormat="1" applyFont="1" applyBorder="1" applyAlignment="1">
      <alignment horizontal="left" vertical="center" wrapText="1" readingOrder="1"/>
    </xf>
    <xf numFmtId="49" fontId="24" fillId="0" borderId="86" xfId="3" applyNumberFormat="1" applyFont="1" applyBorder="1" applyAlignment="1">
      <alignment horizontal="left" vertical="center" wrapText="1" readingOrder="1"/>
    </xf>
    <xf numFmtId="0" fontId="24" fillId="0" borderId="85" xfId="3" applyFont="1" applyBorder="1" applyAlignment="1">
      <alignment horizontal="left" vertical="center" wrapText="1" readingOrder="1"/>
    </xf>
    <xf numFmtId="0" fontId="24" fillId="0" borderId="86" xfId="3" applyFont="1" applyBorder="1" applyAlignment="1">
      <alignment horizontal="left" vertical="center" wrapText="1" readingOrder="1"/>
    </xf>
    <xf numFmtId="0" fontId="51" fillId="14" borderId="85" xfId="0" applyFont="1" applyFill="1" applyBorder="1" applyAlignment="1" applyProtection="1">
      <alignment horizontal="left" vertical="center"/>
      <protection locked="0"/>
    </xf>
    <xf numFmtId="0" fontId="51" fillId="14" borderId="86" xfId="0" applyFont="1" applyFill="1" applyBorder="1" applyAlignment="1" applyProtection="1">
      <alignment horizontal="left" vertical="center"/>
      <protection locked="0"/>
    </xf>
    <xf numFmtId="0" fontId="25" fillId="3" borderId="85" xfId="3" applyFont="1" applyFill="1" applyBorder="1" applyAlignment="1">
      <alignment horizontal="left" vertical="center" wrapText="1" readingOrder="1"/>
    </xf>
    <xf numFmtId="0" fontId="24" fillId="3" borderId="85" xfId="3" applyFont="1" applyFill="1" applyBorder="1" applyAlignment="1">
      <alignment horizontal="left" vertical="center" wrapText="1" readingOrder="1"/>
    </xf>
    <xf numFmtId="0" fontId="24" fillId="3" borderId="86" xfId="3" applyFont="1" applyFill="1" applyBorder="1" applyAlignment="1">
      <alignment horizontal="left" vertical="center" wrapText="1" readingOrder="1"/>
    </xf>
    <xf numFmtId="39" fontId="49" fillId="0" borderId="84" xfId="1" applyNumberFormat="1" applyFont="1" applyFill="1" applyBorder="1" applyAlignment="1" applyProtection="1">
      <alignment horizontal="center" vertical="center" wrapText="1" readingOrder="1"/>
      <protection locked="0"/>
    </xf>
    <xf numFmtId="39" fontId="49" fillId="0" borderId="85" xfId="1" applyNumberFormat="1" applyFont="1" applyFill="1" applyBorder="1" applyAlignment="1" applyProtection="1">
      <alignment horizontal="center" vertical="center" wrapText="1" readingOrder="1"/>
      <protection locked="0"/>
    </xf>
    <xf numFmtId="10" fontId="49" fillId="9" borderId="85" xfId="2" applyNumberFormat="1" applyFont="1" applyFill="1" applyBorder="1" applyAlignment="1" applyProtection="1">
      <alignment horizontal="center" vertical="center" wrapText="1" readingOrder="1"/>
    </xf>
    <xf numFmtId="10" fontId="49" fillId="9" borderId="86" xfId="2" applyNumberFormat="1" applyFont="1" applyFill="1" applyBorder="1" applyAlignment="1" applyProtection="1">
      <alignment horizontal="center" vertical="center" wrapText="1" readingOrder="1"/>
    </xf>
    <xf numFmtId="0" fontId="15" fillId="16" borderId="85" xfId="0" applyFont="1" applyFill="1" applyBorder="1" applyAlignment="1">
      <alignment horizontal="center" vertical="center" wrapText="1" readingOrder="1"/>
    </xf>
    <xf numFmtId="0" fontId="25" fillId="15" borderId="85" xfId="0" applyFont="1" applyFill="1" applyBorder="1" applyAlignment="1">
      <alignment vertical="top" wrapText="1"/>
    </xf>
    <xf numFmtId="0" fontId="25" fillId="15" borderId="86" xfId="0" applyFont="1" applyFill="1" applyBorder="1" applyAlignment="1">
      <alignment vertical="top" wrapText="1"/>
    </xf>
    <xf numFmtId="0" fontId="14" fillId="7" borderId="84" xfId="0" applyFont="1" applyFill="1" applyBorder="1" applyAlignment="1">
      <alignment horizontal="left" vertical="center"/>
    </xf>
    <xf numFmtId="0" fontId="14" fillId="7" borderId="85" xfId="0" applyFont="1" applyFill="1" applyBorder="1" applyAlignment="1">
      <alignment horizontal="left" vertical="center"/>
    </xf>
    <xf numFmtId="0" fontId="14" fillId="7" borderId="86" xfId="0" applyFont="1" applyFill="1" applyBorder="1" applyAlignment="1">
      <alignment horizontal="left" vertical="center"/>
    </xf>
    <xf numFmtId="0" fontId="49" fillId="15" borderId="85" xfId="3" applyFont="1" applyFill="1" applyBorder="1" applyAlignment="1">
      <alignment horizontal="left" vertical="center" wrapText="1" readingOrder="1"/>
    </xf>
    <xf numFmtId="0" fontId="49" fillId="15" borderId="86" xfId="3" applyFont="1" applyFill="1" applyBorder="1" applyAlignment="1">
      <alignment horizontal="left" vertical="center" wrapText="1" readingOrder="1"/>
    </xf>
    <xf numFmtId="0" fontId="49" fillId="15" borderId="84" xfId="0" applyFont="1" applyFill="1" applyBorder="1" applyAlignment="1">
      <alignment horizontal="center" vertical="center" wrapText="1" readingOrder="1"/>
    </xf>
    <xf numFmtId="0" fontId="49" fillId="15" borderId="85" xfId="0" applyFont="1" applyFill="1" applyBorder="1" applyAlignment="1">
      <alignment horizontal="center" vertical="center" wrapText="1" readingOrder="1"/>
    </xf>
    <xf numFmtId="0" fontId="49" fillId="15" borderId="86" xfId="0" applyFont="1" applyFill="1" applyBorder="1" applyAlignment="1">
      <alignment horizontal="center" vertical="center" wrapText="1" readingOrder="1"/>
    </xf>
    <xf numFmtId="0" fontId="25" fillId="0" borderId="85" xfId="3" applyFont="1" applyBorder="1" applyAlignment="1">
      <alignment horizontal="left" vertical="center" readingOrder="1"/>
    </xf>
    <xf numFmtId="0" fontId="25" fillId="0" borderId="86" xfId="3" applyFont="1" applyBorder="1" applyAlignment="1">
      <alignment horizontal="left" vertical="center" readingOrder="1"/>
    </xf>
    <xf numFmtId="0" fontId="0" fillId="6" borderId="85" xfId="0" applyFill="1" applyBorder="1" applyAlignment="1" applyProtection="1">
      <alignment horizontal="left" vertical="center" wrapText="1"/>
      <protection locked="0"/>
    </xf>
    <xf numFmtId="0" fontId="0" fillId="6" borderId="86" xfId="0" applyFill="1" applyBorder="1" applyAlignment="1" applyProtection="1">
      <alignment horizontal="left" vertical="center" wrapText="1"/>
      <protection locked="0"/>
    </xf>
    <xf numFmtId="0" fontId="0" fillId="15" borderId="85" xfId="0" applyFill="1" applyBorder="1" applyAlignment="1" applyProtection="1">
      <alignment horizontal="left" vertical="center"/>
      <protection locked="0"/>
    </xf>
    <xf numFmtId="0" fontId="0" fillId="15" borderId="86" xfId="0" applyFill="1" applyBorder="1" applyAlignment="1" applyProtection="1">
      <alignment horizontal="left" vertical="center"/>
      <protection locked="0"/>
    </xf>
    <xf numFmtId="0" fontId="0" fillId="15" borderId="85" xfId="0" applyFill="1" applyBorder="1" applyAlignment="1" applyProtection="1">
      <alignment horizontal="left" vertical="center" wrapText="1"/>
      <protection locked="0"/>
    </xf>
    <xf numFmtId="0" fontId="0" fillId="15" borderId="86" xfId="0" applyFill="1" applyBorder="1" applyAlignment="1" applyProtection="1">
      <alignment horizontal="left" vertical="center" wrapText="1"/>
      <protection locked="0"/>
    </xf>
    <xf numFmtId="0" fontId="49" fillId="0" borderId="85" xfId="3" applyFont="1" applyBorder="1" applyAlignment="1">
      <alignment horizontal="left" vertical="center" readingOrder="1"/>
    </xf>
    <xf numFmtId="0" fontId="49" fillId="0" borderId="86" xfId="3" applyFont="1" applyBorder="1" applyAlignment="1">
      <alignment horizontal="left" vertical="center" readingOrder="1"/>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1" xfId="0" applyFont="1" applyBorder="1" applyAlignment="1">
      <alignment horizontal="center" vertical="center" wrapText="1"/>
    </xf>
    <xf numFmtId="0" fontId="54" fillId="0" borderId="0" xfId="0" applyFont="1" applyAlignment="1">
      <alignment horizontal="center" vertical="center" wrapText="1"/>
    </xf>
    <xf numFmtId="0" fontId="54" fillId="0" borderId="2" xfId="0" applyFont="1" applyBorder="1" applyAlignment="1">
      <alignment horizontal="center" vertical="center" wrapText="1"/>
    </xf>
    <xf numFmtId="0" fontId="54" fillId="0" borderId="15"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16" xfId="0" applyFont="1" applyBorder="1" applyAlignment="1">
      <alignment horizontal="center" vertical="center" wrapText="1"/>
    </xf>
    <xf numFmtId="0" fontId="0" fillId="8" borderId="66" xfId="0" applyFill="1" applyBorder="1" applyAlignment="1">
      <alignment horizontal="center"/>
    </xf>
    <xf numFmtId="0" fontId="0" fillId="8" borderId="67" xfId="0" applyFill="1" applyBorder="1" applyAlignment="1">
      <alignment horizontal="center"/>
    </xf>
    <xf numFmtId="0" fontId="0" fillId="8" borderId="68" xfId="0" applyFill="1" applyBorder="1" applyAlignment="1">
      <alignment horizontal="center"/>
    </xf>
    <xf numFmtId="0" fontId="13" fillId="17" borderId="81" xfId="0" applyFont="1" applyFill="1" applyBorder="1" applyAlignment="1">
      <alignment horizontal="left" vertical="center"/>
    </xf>
    <xf numFmtId="0" fontId="13" fillId="17" borderId="82" xfId="0" applyFont="1" applyFill="1" applyBorder="1" applyAlignment="1">
      <alignment horizontal="left" vertical="center"/>
    </xf>
    <xf numFmtId="0" fontId="13" fillId="17" borderId="83" xfId="0" applyFont="1" applyFill="1" applyBorder="1" applyAlignment="1">
      <alignment horizontal="left" vertical="center"/>
    </xf>
    <xf numFmtId="0" fontId="10" fillId="6" borderId="84" xfId="0" applyFont="1" applyFill="1" applyBorder="1" applyAlignment="1" applyProtection="1">
      <alignment horizontal="left" vertical="center" wrapText="1"/>
      <protection locked="0"/>
    </xf>
    <xf numFmtId="0" fontId="10" fillId="6" borderId="85" xfId="0" applyFont="1" applyFill="1" applyBorder="1" applyAlignment="1" applyProtection="1">
      <alignment horizontal="left" vertical="center" wrapText="1"/>
      <protection locked="0"/>
    </xf>
    <xf numFmtId="0" fontId="10" fillId="6" borderId="86" xfId="0" applyFont="1" applyFill="1" applyBorder="1" applyAlignment="1" applyProtection="1">
      <alignment horizontal="left" vertical="center" wrapText="1"/>
      <protection locked="0"/>
    </xf>
    <xf numFmtId="0" fontId="40" fillId="6" borderId="0" xfId="0" applyFont="1" applyFill="1" applyAlignment="1">
      <alignment horizontal="left" vertical="center" wrapText="1"/>
    </xf>
    <xf numFmtId="0" fontId="41" fillId="0" borderId="0" xfId="0" applyFont="1" applyAlignment="1">
      <alignment horizontal="left" vertical="center" wrapText="1"/>
    </xf>
    <xf numFmtId="0" fontId="46" fillId="5" borderId="36" xfId="0" applyFont="1" applyFill="1" applyBorder="1" applyAlignment="1">
      <alignment horizontal="center" vertical="center" wrapText="1"/>
    </xf>
    <xf numFmtId="0" fontId="46" fillId="5" borderId="38" xfId="0" applyFont="1" applyFill="1" applyBorder="1" applyAlignment="1">
      <alignment horizontal="center" vertical="center" wrapText="1"/>
    </xf>
    <xf numFmtId="0" fontId="46" fillId="5" borderId="36" xfId="0" applyFont="1" applyFill="1" applyBorder="1" applyAlignment="1">
      <alignment horizontal="center" vertical="center"/>
    </xf>
    <xf numFmtId="0" fontId="39" fillId="5" borderId="70" xfId="0" applyFont="1" applyFill="1" applyBorder="1" applyAlignment="1">
      <alignment horizontal="center" vertical="center" wrapText="1"/>
    </xf>
    <xf numFmtId="0" fontId="38" fillId="5" borderId="73" xfId="0" applyFont="1" applyFill="1" applyBorder="1" applyAlignment="1">
      <alignment vertical="center" wrapText="1"/>
    </xf>
    <xf numFmtId="0" fontId="46" fillId="4" borderId="78" xfId="0" applyFont="1" applyFill="1" applyBorder="1" applyAlignment="1">
      <alignment horizontal="center" vertical="center"/>
    </xf>
    <xf numFmtId="0" fontId="46" fillId="4" borderId="21" xfId="0" applyFont="1" applyFill="1" applyBorder="1" applyAlignment="1">
      <alignment horizontal="center" vertical="center"/>
    </xf>
    <xf numFmtId="0" fontId="46" fillId="4" borderId="31" xfId="0" applyFont="1" applyFill="1" applyBorder="1" applyAlignment="1">
      <alignment horizontal="center" vertical="center"/>
    </xf>
    <xf numFmtId="0" fontId="44" fillId="5" borderId="79" xfId="0" applyFont="1" applyFill="1" applyBorder="1" applyAlignment="1">
      <alignment horizontal="center" vertical="center" wrapText="1"/>
    </xf>
    <xf numFmtId="0" fontId="39" fillId="5" borderId="79" xfId="0" applyFont="1" applyFill="1" applyBorder="1" applyAlignment="1">
      <alignment horizontal="center" vertical="center" wrapText="1"/>
    </xf>
    <xf numFmtId="0" fontId="39" fillId="5" borderId="80" xfId="0" applyFont="1" applyFill="1" applyBorder="1" applyAlignment="1">
      <alignment horizontal="center" vertical="center" wrapText="1"/>
    </xf>
    <xf numFmtId="0" fontId="39" fillId="5" borderId="36" xfId="0" applyFont="1" applyFill="1" applyBorder="1" applyAlignment="1">
      <alignment horizontal="center" vertical="center" wrapText="1"/>
    </xf>
    <xf numFmtId="0" fontId="39" fillId="5" borderId="38" xfId="0" applyFont="1" applyFill="1" applyBorder="1" applyAlignment="1">
      <alignment horizontal="center" vertical="center" wrapText="1"/>
    </xf>
    <xf numFmtId="0" fontId="47" fillId="5" borderId="36" xfId="0" applyFont="1" applyFill="1" applyBorder="1" applyAlignment="1">
      <alignment horizontal="center" vertical="center" wrapText="1"/>
    </xf>
    <xf numFmtId="0" fontId="48" fillId="5" borderId="36" xfId="0" applyFont="1" applyFill="1" applyBorder="1" applyAlignment="1">
      <alignment horizontal="center" vertical="center" wrapText="1"/>
    </xf>
    <xf numFmtId="0" fontId="48" fillId="5" borderId="38" xfId="0" applyFont="1" applyFill="1" applyBorder="1" applyAlignment="1">
      <alignment horizontal="center" vertical="center" wrapText="1"/>
    </xf>
    <xf numFmtId="0" fontId="41" fillId="3" borderId="0" xfId="0" applyFont="1" applyFill="1" applyAlignment="1">
      <alignment horizontal="center"/>
    </xf>
    <xf numFmtId="0" fontId="38" fillId="3" borderId="0" xfId="0" applyFont="1" applyFill="1" applyAlignment="1">
      <alignment horizontal="center" vertical="center" wrapText="1"/>
    </xf>
    <xf numFmtId="0" fontId="42" fillId="3" borderId="0" xfId="0" applyFont="1" applyFill="1" applyAlignment="1">
      <alignment horizontal="center" vertical="center" wrapText="1"/>
    </xf>
    <xf numFmtId="0" fontId="7" fillId="3" borderId="0" xfId="0" applyFont="1" applyFill="1" applyAlignment="1">
      <alignment horizontal="left" vertical="center" wrapText="1"/>
    </xf>
    <xf numFmtId="0" fontId="31" fillId="13" borderId="46" xfId="0" applyFont="1" applyFill="1" applyBorder="1" applyAlignment="1">
      <alignment horizontal="center" vertical="center" wrapText="1"/>
    </xf>
    <xf numFmtId="0" fontId="31" fillId="13" borderId="51" xfId="0" applyFont="1" applyFill="1" applyBorder="1" applyAlignment="1">
      <alignment horizontal="center" vertical="center" wrapText="1"/>
    </xf>
    <xf numFmtId="0" fontId="31" fillId="13" borderId="47" xfId="0" applyFont="1" applyFill="1" applyBorder="1" applyAlignment="1">
      <alignment horizontal="center" vertical="center" wrapText="1"/>
    </xf>
    <xf numFmtId="0" fontId="31" fillId="13" borderId="52" xfId="0" applyFont="1" applyFill="1" applyBorder="1" applyAlignment="1">
      <alignment horizontal="center" vertical="center" wrapText="1"/>
    </xf>
    <xf numFmtId="0" fontId="31" fillId="13" borderId="47" xfId="0" applyFont="1" applyFill="1" applyBorder="1" applyAlignment="1">
      <alignment horizontal="center" vertical="center"/>
    </xf>
    <xf numFmtId="0" fontId="31" fillId="13" borderId="52" xfId="0" applyFont="1" applyFill="1" applyBorder="1" applyAlignment="1">
      <alignment horizontal="center" vertical="center"/>
    </xf>
    <xf numFmtId="0" fontId="31" fillId="13" borderId="48" xfId="0" applyFont="1" applyFill="1" applyBorder="1" applyAlignment="1">
      <alignment horizontal="center" vertical="center" wrapText="1"/>
    </xf>
    <xf numFmtId="0" fontId="31" fillId="13" borderId="53" xfId="0" applyFont="1" applyFill="1" applyBorder="1" applyAlignment="1">
      <alignment horizontal="center" vertical="center" wrapText="1"/>
    </xf>
    <xf numFmtId="0" fontId="26" fillId="12" borderId="0" xfId="4" applyFont="1" applyFill="1" applyAlignment="1">
      <alignment horizontal="left" vertical="center" wrapText="1" readingOrder="1"/>
    </xf>
    <xf numFmtId="0" fontId="30" fillId="3" borderId="0" xfId="4" applyFont="1" applyFill="1" applyAlignment="1">
      <alignment horizontal="left" vertical="center" wrapText="1" readingOrder="1"/>
    </xf>
    <xf numFmtId="0" fontId="31" fillId="13" borderId="41" xfId="0" applyFont="1" applyFill="1" applyBorder="1" applyAlignment="1">
      <alignment horizontal="center" vertical="center" wrapText="1"/>
    </xf>
    <xf numFmtId="0" fontId="31" fillId="13" borderId="42" xfId="0" applyFont="1" applyFill="1" applyBorder="1" applyAlignment="1">
      <alignment horizontal="center" vertical="center" wrapText="1"/>
    </xf>
    <xf numFmtId="0" fontId="31" fillId="13" borderId="43" xfId="0" applyFont="1" applyFill="1" applyBorder="1" applyAlignment="1">
      <alignment horizontal="center" vertical="center" wrapText="1"/>
    </xf>
    <xf numFmtId="0" fontId="31" fillId="13" borderId="44" xfId="0" applyFont="1" applyFill="1" applyBorder="1" applyAlignment="1">
      <alignment horizontal="center" vertical="center" wrapText="1"/>
    </xf>
    <xf numFmtId="0" fontId="31" fillId="13" borderId="45" xfId="0" applyFont="1" applyFill="1" applyBorder="1" applyAlignment="1">
      <alignment horizontal="center" vertical="center" wrapText="1"/>
    </xf>
    <xf numFmtId="0" fontId="39" fillId="5" borderId="34" xfId="0" applyFont="1" applyFill="1" applyBorder="1" applyAlignment="1">
      <alignment horizontal="center" vertical="center" wrapText="1"/>
    </xf>
    <xf numFmtId="0" fontId="38" fillId="5" borderId="25" xfId="0" applyFont="1" applyFill="1" applyBorder="1" applyAlignment="1">
      <alignment vertical="center" wrapText="1"/>
    </xf>
    <xf numFmtId="0" fontId="46" fillId="4" borderId="20" xfId="0" applyFont="1" applyFill="1" applyBorder="1" applyAlignment="1">
      <alignment horizontal="center" vertical="center"/>
    </xf>
    <xf numFmtId="0" fontId="39" fillId="5" borderId="27" xfId="0" applyFont="1" applyFill="1" applyBorder="1" applyAlignment="1">
      <alignment horizontal="center" vertical="center" wrapText="1"/>
    </xf>
    <xf numFmtId="0" fontId="46" fillId="5" borderId="27" xfId="0" applyFont="1" applyFill="1" applyBorder="1" applyAlignment="1">
      <alignment horizontal="center" vertical="center" wrapText="1"/>
    </xf>
    <xf numFmtId="0" fontId="46" fillId="5" borderId="28" xfId="0" applyFont="1" applyFill="1" applyBorder="1" applyAlignment="1">
      <alignment horizontal="center" vertical="center" wrapText="1"/>
    </xf>
    <xf numFmtId="0" fontId="23" fillId="6" borderId="3" xfId="0" applyFont="1" applyFill="1" applyBorder="1" applyAlignment="1" applyProtection="1">
      <alignment horizontal="left" vertical="center" wrapText="1"/>
      <protection locked="0"/>
    </xf>
    <xf numFmtId="0" fontId="23" fillId="6" borderId="13" xfId="0" applyFont="1" applyFill="1" applyBorder="1" applyAlignment="1" applyProtection="1">
      <alignment horizontal="left" vertical="center" wrapText="1"/>
      <protection locked="0"/>
    </xf>
    <xf numFmtId="0" fontId="23" fillId="11" borderId="9" xfId="0" applyFont="1" applyFill="1" applyBorder="1" applyAlignment="1" applyProtection="1">
      <alignment horizontal="left" vertical="center"/>
      <protection locked="0"/>
    </xf>
    <xf numFmtId="0" fontId="23" fillId="11" borderId="10" xfId="0" applyFont="1" applyFill="1" applyBorder="1" applyAlignment="1" applyProtection="1">
      <alignment horizontal="left" vertical="center"/>
      <protection locked="0"/>
    </xf>
    <xf numFmtId="0" fontId="23" fillId="11" borderId="14" xfId="0" applyFont="1" applyFill="1" applyBorder="1" applyAlignment="1" applyProtection="1">
      <alignment horizontal="left" vertical="center"/>
      <protection locked="0"/>
    </xf>
    <xf numFmtId="0" fontId="3" fillId="0" borderId="3" xfId="3" applyFont="1" applyBorder="1" applyAlignment="1">
      <alignment horizontal="left" vertical="center" readingOrder="1"/>
    </xf>
    <xf numFmtId="0" fontId="3" fillId="0" borderId="13" xfId="3" applyFont="1" applyBorder="1" applyAlignment="1">
      <alignment horizontal="left" vertical="center" readingOrder="1"/>
    </xf>
    <xf numFmtId="0" fontId="18" fillId="0" borderId="3" xfId="3" applyFont="1" applyBorder="1" applyAlignment="1">
      <alignment horizontal="left" vertical="center" readingOrder="1"/>
    </xf>
    <xf numFmtId="0" fontId="18" fillId="0" borderId="13" xfId="3" applyFont="1" applyBorder="1" applyAlignment="1">
      <alignment horizontal="left" vertical="center" readingOrder="1"/>
    </xf>
    <xf numFmtId="0" fontId="13" fillId="2" borderId="1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13" xfId="0" applyFont="1" applyFill="1" applyBorder="1" applyAlignment="1">
      <alignment horizontal="left" vertical="center"/>
    </xf>
    <xf numFmtId="0" fontId="23" fillId="11" borderId="3" xfId="0" applyFont="1" applyFill="1" applyBorder="1" applyAlignment="1" applyProtection="1">
      <alignment horizontal="left" vertical="center" wrapText="1"/>
      <protection locked="0"/>
    </xf>
    <xf numFmtId="0" fontId="23" fillId="11" borderId="13" xfId="0" applyFont="1" applyFill="1" applyBorder="1" applyAlignment="1" applyProtection="1">
      <alignment horizontal="left" vertical="center" wrapText="1"/>
      <protection locked="0"/>
    </xf>
    <xf numFmtId="0" fontId="3" fillId="0" borderId="3" xfId="3" applyFont="1" applyBorder="1" applyAlignment="1">
      <alignment horizontal="left" vertical="center" wrapText="1" readingOrder="1"/>
    </xf>
    <xf numFmtId="0" fontId="3" fillId="0" borderId="13" xfId="3" applyFont="1" applyBorder="1" applyAlignment="1">
      <alignment horizontal="left" vertical="center" wrapText="1" readingOrder="1"/>
    </xf>
    <xf numFmtId="0" fontId="0" fillId="8" borderId="12" xfId="0" applyFill="1" applyBorder="1" applyAlignment="1">
      <alignment horizontal="center"/>
    </xf>
    <xf numFmtId="0" fontId="0" fillId="8" borderId="3" xfId="0" applyFill="1" applyBorder="1" applyAlignment="1">
      <alignment horizontal="center"/>
    </xf>
    <xf numFmtId="0" fontId="0" fillId="8" borderId="13" xfId="0" applyFill="1" applyBorder="1" applyAlignment="1">
      <alignment horizontal="center"/>
    </xf>
    <xf numFmtId="0" fontId="36" fillId="6" borderId="12" xfId="0" applyFont="1" applyFill="1" applyBorder="1" applyAlignment="1" applyProtection="1">
      <alignment horizontal="left" vertical="center" wrapText="1"/>
      <protection locked="0"/>
    </xf>
    <xf numFmtId="0" fontId="36" fillId="6" borderId="3" xfId="0" applyFont="1" applyFill="1" applyBorder="1" applyAlignment="1" applyProtection="1">
      <alignment horizontal="left" vertical="center" wrapText="1"/>
      <protection locked="0"/>
    </xf>
    <xf numFmtId="0" fontId="36" fillId="6" borderId="13" xfId="0" applyFont="1" applyFill="1" applyBorder="1" applyAlignment="1" applyProtection="1">
      <alignment horizontal="left" vertical="center" wrapText="1"/>
      <protection locked="0"/>
    </xf>
    <xf numFmtId="0" fontId="14" fillId="4" borderId="12" xfId="0" applyFont="1" applyFill="1" applyBorder="1" applyAlignment="1">
      <alignment horizontal="left" vertical="center"/>
    </xf>
    <xf numFmtId="0" fontId="14" fillId="4" borderId="3" xfId="0" applyFont="1" applyFill="1" applyBorder="1" applyAlignment="1">
      <alignment horizontal="left" vertical="center"/>
    </xf>
    <xf numFmtId="0" fontId="14" fillId="4" borderId="13" xfId="0" applyFont="1" applyFill="1" applyBorder="1" applyAlignment="1">
      <alignment horizontal="left" vertical="center"/>
    </xf>
    <xf numFmtId="0" fontId="18" fillId="14" borderId="3" xfId="3" applyFont="1" applyFill="1" applyBorder="1" applyAlignment="1">
      <alignment horizontal="left" vertical="center" wrapText="1" readingOrder="1"/>
    </xf>
    <xf numFmtId="0" fontId="18" fillId="14" borderId="13" xfId="3" applyFont="1" applyFill="1" applyBorder="1" applyAlignment="1">
      <alignment horizontal="left" vertical="center" wrapText="1" readingOrder="1"/>
    </xf>
    <xf numFmtId="0" fontId="18" fillId="7" borderId="12" xfId="0" applyFont="1" applyFill="1" applyBorder="1" applyAlignment="1">
      <alignment horizontal="center" vertical="center" wrapText="1" readingOrder="1"/>
    </xf>
    <xf numFmtId="0" fontId="18" fillId="7" borderId="3" xfId="0" applyFont="1" applyFill="1" applyBorder="1" applyAlignment="1">
      <alignment horizontal="center" vertical="center" wrapText="1" readingOrder="1"/>
    </xf>
    <xf numFmtId="0" fontId="18" fillId="7" borderId="13" xfId="0" applyFont="1" applyFill="1" applyBorder="1" applyAlignment="1">
      <alignment horizontal="center" vertical="center" wrapText="1" readingOrder="1"/>
    </xf>
    <xf numFmtId="0" fontId="19" fillId="10" borderId="3" xfId="0" applyFont="1" applyFill="1" applyBorder="1" applyAlignment="1">
      <alignment horizontal="center" vertical="center" wrapText="1" readingOrder="1"/>
    </xf>
    <xf numFmtId="0" fontId="3" fillId="7" borderId="3" xfId="0" applyFont="1" applyFill="1" applyBorder="1" applyAlignment="1">
      <alignment vertical="top" wrapText="1"/>
    </xf>
    <xf numFmtId="0" fontId="3" fillId="7" borderId="13" xfId="0" applyFont="1" applyFill="1" applyBorder="1" applyAlignment="1">
      <alignment vertical="top" wrapText="1"/>
    </xf>
    <xf numFmtId="39" fontId="3" fillId="0" borderId="12" xfId="1" applyNumberFormat="1" applyFont="1" applyFill="1" applyBorder="1" applyAlignment="1" applyProtection="1">
      <alignment horizontal="center" vertical="center" wrapText="1" readingOrder="1"/>
      <protection locked="0"/>
    </xf>
    <xf numFmtId="39" fontId="3" fillId="0" borderId="3" xfId="1" applyNumberFormat="1" applyFont="1" applyFill="1" applyBorder="1" applyAlignment="1" applyProtection="1">
      <alignment horizontal="center" vertical="center" wrapText="1" readingOrder="1"/>
      <protection locked="0"/>
    </xf>
    <xf numFmtId="10" fontId="3" fillId="9" borderId="3" xfId="2" applyNumberFormat="1" applyFont="1" applyFill="1" applyBorder="1" applyAlignment="1" applyProtection="1">
      <alignment horizontal="center" vertical="center" wrapText="1" readingOrder="1"/>
    </xf>
    <xf numFmtId="10" fontId="3" fillId="9" borderId="13" xfId="2" applyNumberFormat="1" applyFont="1" applyFill="1" applyBorder="1" applyAlignment="1" applyProtection="1">
      <alignment horizontal="center" vertical="center" wrapText="1" readingOrder="1"/>
    </xf>
    <xf numFmtId="0" fontId="3" fillId="0" borderId="0" xfId="3" applyFont="1" applyAlignment="1">
      <alignment horizontal="left" vertical="center" wrapText="1" readingOrder="1"/>
    </xf>
    <xf numFmtId="0" fontId="25" fillId="3" borderId="3" xfId="3" applyFont="1" applyFill="1" applyBorder="1" applyAlignment="1">
      <alignment horizontal="left" vertical="center" wrapText="1" readingOrder="1"/>
    </xf>
    <xf numFmtId="0" fontId="24" fillId="3" borderId="3" xfId="3" applyFont="1" applyFill="1" applyBorder="1" applyAlignment="1">
      <alignment horizontal="left" vertical="center" wrapText="1" readingOrder="1"/>
    </xf>
    <xf numFmtId="0" fontId="24" fillId="3" borderId="13" xfId="3" applyFont="1" applyFill="1" applyBorder="1" applyAlignment="1">
      <alignment horizontal="left" vertical="center" wrapText="1" readingOrder="1"/>
    </xf>
    <xf numFmtId="0" fontId="19" fillId="14" borderId="9" xfId="0" applyFont="1" applyFill="1" applyBorder="1" applyAlignment="1" applyProtection="1">
      <alignment horizontal="left" vertical="center"/>
      <protection locked="0"/>
    </xf>
    <xf numFmtId="0" fontId="19" fillId="14" borderId="10" xfId="0" applyFont="1" applyFill="1" applyBorder="1" applyAlignment="1" applyProtection="1">
      <alignment horizontal="left" vertical="center"/>
      <protection locked="0"/>
    </xf>
    <xf numFmtId="0" fontId="19" fillId="14" borderId="14" xfId="0" applyFont="1" applyFill="1" applyBorder="1" applyAlignment="1" applyProtection="1">
      <alignment horizontal="left" vertical="center"/>
      <protection locked="0"/>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0" xfId="0" applyFont="1" applyAlignment="1">
      <alignment horizontal="center" vertical="center" wrapText="1"/>
    </xf>
    <xf numFmtId="0" fontId="37" fillId="0" borderId="2"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16" xfId="0" applyFont="1" applyBorder="1" applyAlignment="1">
      <alignment horizontal="center" vertical="center" wrapText="1"/>
    </xf>
    <xf numFmtId="0" fontId="12" fillId="0" borderId="3" xfId="3" applyFont="1" applyBorder="1" applyAlignment="1">
      <alignment horizontal="left" vertical="center" wrapText="1" readingOrder="1"/>
    </xf>
    <xf numFmtId="0" fontId="12" fillId="0" borderId="13" xfId="3" applyFont="1" applyBorder="1" applyAlignment="1">
      <alignment horizontal="left" vertical="center" wrapText="1" readingOrder="1"/>
    </xf>
    <xf numFmtId="0" fontId="14" fillId="4" borderId="1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3" fillId="0" borderId="7" xfId="3" applyFont="1" applyBorder="1" applyAlignment="1">
      <alignment horizontal="left" vertical="center" wrapText="1" readingOrder="1"/>
    </xf>
    <xf numFmtId="0" fontId="3" fillId="0" borderId="8" xfId="3" applyFont="1" applyBorder="1" applyAlignment="1">
      <alignment horizontal="left" vertical="center" wrapText="1" readingOrder="1"/>
    </xf>
    <xf numFmtId="0" fontId="3" fillId="0" borderId="17" xfId="3" applyFont="1" applyBorder="1" applyAlignment="1">
      <alignment vertical="center" wrapText="1" readingOrder="1"/>
    </xf>
    <xf numFmtId="0" fontId="3" fillId="0" borderId="18" xfId="3" applyFont="1" applyBorder="1" applyAlignment="1">
      <alignment vertical="center" wrapText="1" readingOrder="1"/>
    </xf>
    <xf numFmtId="0" fontId="3" fillId="0" borderId="19" xfId="3" applyFont="1" applyBorder="1" applyAlignment="1">
      <alignment vertical="center" wrapText="1" readingOrder="1"/>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8" fillId="14" borderId="9" xfId="0" applyFont="1" applyFill="1" applyBorder="1" applyAlignment="1" applyProtection="1">
      <alignment horizontal="left" vertical="center"/>
      <protection locked="0"/>
    </xf>
    <xf numFmtId="0" fontId="38" fillId="14" borderId="10" xfId="0" applyFont="1" applyFill="1" applyBorder="1" applyAlignment="1" applyProtection="1">
      <alignment horizontal="left" vertical="center"/>
      <protection locked="0"/>
    </xf>
    <xf numFmtId="0" fontId="38" fillId="14" borderId="14" xfId="0" applyFont="1" applyFill="1" applyBorder="1" applyAlignment="1" applyProtection="1">
      <alignment horizontal="left" vertical="center"/>
      <protection locked="0"/>
    </xf>
    <xf numFmtId="49" fontId="3" fillId="0" borderId="3" xfId="3" applyNumberFormat="1" applyFont="1" applyBorder="1" applyAlignment="1">
      <alignment horizontal="left" vertical="center" wrapText="1" readingOrder="1"/>
    </xf>
    <xf numFmtId="49" fontId="3" fillId="0" borderId="13" xfId="3" applyNumberFormat="1" applyFont="1" applyBorder="1" applyAlignment="1">
      <alignment horizontal="left" vertical="center" wrapText="1" readingOrder="1"/>
    </xf>
    <xf numFmtId="49" fontId="12" fillId="0" borderId="3" xfId="3" applyNumberFormat="1" applyFont="1" applyBorder="1" applyAlignment="1">
      <alignment horizontal="left" vertical="center" wrapText="1" readingOrder="1"/>
    </xf>
    <xf numFmtId="49" fontId="12" fillId="0" borderId="13" xfId="3" applyNumberFormat="1" applyFont="1" applyBorder="1" applyAlignment="1">
      <alignment horizontal="left" vertical="center" wrapText="1" readingOrder="1"/>
    </xf>
  </cellXfs>
  <cellStyles count="6">
    <cellStyle name="Comma" xfId="1" builtinId="3"/>
    <cellStyle name="Millares 2" xfId="5" xr:uid="{00000000-0005-0000-0000-000001000000}"/>
    <cellStyle name="Normal" xfId="0" builtinId="0"/>
    <cellStyle name="Normal 2" xfId="3" xr:uid="{00000000-0005-0000-0000-000003000000}"/>
    <cellStyle name="Normal 2 2" xfId="4" xr:uid="{00000000-0005-0000-0000-000004000000}"/>
    <cellStyle name="Percent" xfId="2" builtinId="5"/>
  </cellStyles>
  <dxfs count="30">
    <dxf>
      <font>
        <b val="0"/>
        <i val="0"/>
        <strike val="0"/>
        <condense val="0"/>
        <extend val="0"/>
        <outline val="0"/>
        <shadow val="0"/>
        <u val="none"/>
        <vertAlign val="baseline"/>
        <sz val="9"/>
        <color auto="1"/>
        <name val="Calibri"/>
        <scheme val="none"/>
      </font>
      <numFmt numFmtId="170"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4" formatCode="_(* #,##0.00_);_(* \(#,##0.00\);_(* &quot;-&quot;??_);_(@_)"/>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Montserrat"/>
        <scheme val="none"/>
      </font>
      <numFmt numFmtId="167" formatCode="[$-10409]#,##0.00;\-#,##0.00"/>
      <fill>
        <patternFill patternType="none">
          <fgColor indexed="64"/>
          <bgColor indexed="6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Montserrat"/>
        <scheme val="none"/>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Montserrat"/>
        <scheme val="none"/>
      </font>
      <numFmt numFmtId="167" formatCode="[$-10409]#,##0.00;\-#,##0.00"/>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theme="0" tint="-0.34998626667073579"/>
        </top>
      </border>
    </dxf>
    <dxf>
      <border outline="0">
        <bottom style="thin">
          <color theme="0" tint="-0.34998626667073579"/>
        </bottom>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i val="0"/>
        <strike val="0"/>
        <condense val="0"/>
        <extend val="0"/>
        <outline val="0"/>
        <shadow val="0"/>
        <u val="none"/>
        <vertAlign val="baseline"/>
        <sz val="11"/>
        <color auto="1"/>
        <name val="Calibri"/>
        <family val="2"/>
        <scheme val="minor"/>
      </font>
      <numFmt numFmtId="170" formatCode="[$-10409]0.00%"/>
      <fill>
        <patternFill patternType="solid">
          <fgColor indexed="64"/>
          <bgColor theme="0" tint="-4.9989318521683403E-2"/>
        </patternFill>
      </fill>
      <alignment horizontal="center" vertical="center" textRotation="0" wrapText="1" indent="0" justifyLastLine="0" shrinkToFit="0" readingOrder="1"/>
      <border diagonalUp="0" diagonalDown="0" outline="0">
        <left/>
        <right/>
        <top style="thin">
          <color theme="0" tint="-0.34998626667073579"/>
        </top>
        <bottom style="thin">
          <color theme="0" tint="-0.34998626667073579"/>
        </bottom>
      </border>
      <protection locked="0" hidden="0"/>
    </dxf>
    <dxf>
      <font>
        <b/>
        <i val="0"/>
        <strike val="0"/>
        <condense val="0"/>
        <extend val="0"/>
        <outline val="0"/>
        <shadow val="0"/>
        <u val="none"/>
        <vertAlign val="baseline"/>
        <sz val="11"/>
        <color auto="1"/>
        <name val="Calibri"/>
        <family val="2"/>
        <scheme val="minor"/>
      </font>
      <numFmt numFmtId="14" formatCode="0.00%"/>
      <fill>
        <patternFill patternType="solid">
          <fgColor indexed="64"/>
          <bgColor theme="0" tint="-4.9989318521683403E-2"/>
        </patternFill>
      </fill>
      <alignment horizontal="center" vertical="center" textRotation="0" wrapText="1" indent="0" justifyLastLine="0" shrinkToFit="0" readingOrder="1"/>
      <border diagonalUp="0" diagonalDown="0" outline="0">
        <left/>
        <right style="thin">
          <color theme="1" tint="0.499984740745262"/>
        </right>
        <top style="thin">
          <color theme="0" tint="-0.34998626667073579"/>
        </top>
        <bottom style="thin">
          <color theme="0" tint="-0.34998626667073579"/>
        </bottom>
      </border>
      <protection locked="0" hidden="0"/>
    </dxf>
    <dxf>
      <font>
        <b/>
        <i val="0"/>
        <strike val="0"/>
        <condense val="0"/>
        <extend val="0"/>
        <outline val="0"/>
        <shadow val="0"/>
        <u val="none"/>
        <vertAlign val="baseline"/>
        <sz val="9"/>
        <color auto="1"/>
        <name val="Calibri"/>
        <family val="2"/>
        <scheme val="minor"/>
      </font>
      <numFmt numFmtId="164" formatCode="_(* #,##0.00_);_(* \(#,##0.00\);_(* &quot;-&quot;??_);_(@_)"/>
      <fill>
        <patternFill patternType="none">
          <fgColor indexed="64"/>
          <bgColor indexed="65"/>
        </patternFill>
      </fill>
      <alignment horizontal="center" vertical="center" textRotation="0" wrapText="1" indent="0" justifyLastLine="0" shrinkToFit="0" readingOrder="1"/>
      <border diagonalUp="0" diagonalDown="0" outline="0">
        <left/>
        <right style="thin">
          <color theme="1" tint="0.499984740745262"/>
        </right>
        <top style="thin">
          <color theme="0" tint="-0.34998626667073579"/>
        </top>
        <bottom style="thin">
          <color theme="0" tint="-0.34998626667073579"/>
        </bottom>
      </border>
      <protection locked="0" hidden="0"/>
    </dxf>
    <dxf>
      <font>
        <b/>
        <i val="0"/>
        <strike val="0"/>
        <condense val="0"/>
        <extend val="0"/>
        <outline val="0"/>
        <shadow val="0"/>
        <u val="none"/>
        <vertAlign val="baseline"/>
        <sz val="11"/>
        <color rgb="FFFF0000"/>
        <name val="Calibri"/>
        <family val="2"/>
        <scheme val="minor"/>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1" tint="0.499984740745262"/>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minor"/>
      </font>
      <numFmt numFmtId="167" formatCode="[$-10409]#,##0.00;\-#,##0.00"/>
      <fill>
        <patternFill patternType="none">
          <fgColor indexed="64"/>
          <bgColor indexed="65"/>
        </patternFill>
      </fill>
      <alignment horizontal="general" vertical="center" textRotation="0" wrapText="1" indent="0" justifyLastLine="0" shrinkToFit="0" readingOrder="1"/>
      <border diagonalUp="0" diagonalDown="0" outline="0">
        <left style="thin">
          <color theme="1" tint="0.499984740745262"/>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10"/>
        <color auto="1"/>
        <name val="Calibri"/>
        <family val="2"/>
        <scheme val="minor"/>
      </font>
      <numFmt numFmtId="167" formatCode="[$-10409]#,##0.00;\-#,##0.00"/>
      <fill>
        <patternFill patternType="none">
          <fgColor indexed="64"/>
          <bgColor indexed="65"/>
        </patternFill>
      </fill>
      <alignment horizontal="general"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9"/>
        <color auto="1"/>
        <name val="Calibri"/>
        <family val="2"/>
        <scheme val="minor"/>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9"/>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theme="1" tint="0.499984740745262"/>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font>
        <b val="0"/>
        <i val="0"/>
        <strike val="0"/>
        <condense val="0"/>
        <extend val="0"/>
        <outline val="0"/>
        <shadow val="0"/>
        <u val="none"/>
        <vertAlign val="baseline"/>
        <sz val="9"/>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right style="thin">
          <color theme="1" tint="0.499984740745262"/>
        </right>
        <top style="thin">
          <color theme="0" tint="-0.34998626667073579"/>
        </top>
        <bottom style="thin">
          <color theme="0" tint="-0.34998626667073579"/>
        </bottom>
        <vertical style="thin">
          <color theme="1" tint="0.499984740745262"/>
        </vertical>
        <horizontal style="thin">
          <color theme="0" tint="-0.34998626667073579"/>
        </horizontal>
      </border>
      <protection locked="0" hidden="0"/>
    </dxf>
    <dxf>
      <border outline="0">
        <top style="thin">
          <color theme="0" tint="-0.34998626667073579"/>
        </top>
      </border>
    </dxf>
    <dxf>
      <border outline="0">
        <bottom style="thin">
          <color theme="0" tint="-0.34998626667073579"/>
        </bottom>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family val="2"/>
        <scheme val="minor"/>
      </font>
      <numFmt numFmtId="0" formatCode="General"/>
      <fill>
        <patternFill patternType="solid">
          <fgColor rgb="FFF5F5F5"/>
          <bgColor theme="0" tint="-4.9989318521683403E-2"/>
        </patternFill>
      </fill>
      <alignment horizontal="center" vertical="center" textRotation="0" wrapText="1" indent="0" justifyLastLine="0" shrinkToFit="0" readingOrder="1"/>
      <border diagonalUp="0" diagonalDown="0" outline="0">
        <left style="thin">
          <color theme="1" tint="0.499984740745262"/>
        </left>
        <right style="thin">
          <color theme="1" tint="0.499984740745262"/>
        </right>
        <top/>
        <bottom/>
      </border>
      <protection locked="1" hidden="0"/>
    </dxf>
  </dxfs>
  <tableStyles count="1" defaultTableStyle="TableStyleMedium2" defaultPivotStyle="PivotStyleLight16">
    <tableStyle name="Estilo de tabla 1" pivot="0" count="0" xr9:uid="{00000000-0011-0000-FFFF-FFFF00000000}"/>
  </tableStyles>
  <colors>
    <mruColors>
      <color rgb="FF0050DD"/>
      <color rgb="FFECF4FA"/>
      <color rgb="FF000000"/>
      <color rgb="FF16065A"/>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856077</xdr:colOff>
      <xdr:row>2</xdr:row>
      <xdr:rowOff>238125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89402"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194268</xdr:colOff>
      <xdr:row>0</xdr:row>
      <xdr:rowOff>209550</xdr:rowOff>
    </xdr:from>
    <xdr:to>
      <xdr:col>9</xdr:col>
      <xdr:colOff>1147590</xdr:colOff>
      <xdr:row>5</xdr:row>
      <xdr:rowOff>19050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8618" y="209550"/>
          <a:ext cx="953322"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19050</xdr:rowOff>
    </xdr:from>
    <xdr:to>
      <xdr:col>0</xdr:col>
      <xdr:colOff>1257300</xdr:colOff>
      <xdr:row>0</xdr:row>
      <xdr:rowOff>990600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9050"/>
          <a:ext cx="1019175" cy="97155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1424517</xdr:colOff>
      <xdr:row>0</xdr:row>
      <xdr:rowOff>1</xdr:rowOff>
    </xdr:from>
    <xdr:to>
      <xdr:col>9</xdr:col>
      <xdr:colOff>1168400</xdr:colOff>
      <xdr:row>5</xdr:row>
      <xdr:rowOff>21167</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67184" y="1"/>
          <a:ext cx="1169458" cy="11324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200026</xdr:colOff>
      <xdr:row>0</xdr:row>
      <xdr:rowOff>0</xdr:rowOff>
    </xdr:from>
    <xdr:to>
      <xdr:col>0</xdr:col>
      <xdr:colOff>996950</xdr:colOff>
      <xdr:row>3</xdr:row>
      <xdr:rowOff>30614</xdr:rowOff>
    </xdr:to>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6" y="0"/>
          <a:ext cx="796924" cy="830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amartinez\Downloads\Presup%202013\SAPRECI%20V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aflorentino\Escritorio\SAPRECI%2020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pcnpro21\Documents%20and%20Settings\enoviedo\Escritorio\Reunion%202309\POA%202011direcciones\Formularios%20de%20Proyectos%20POA%202011%20(2)DIRECCION%20FINANCIERA%20definitiv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gral por areas"/>
      <sheetName val="Solicitado"/>
      <sheetName val="listas"/>
      <sheetName val="gral por desglose"/>
      <sheetName val="gral por renglones"/>
      <sheetName val="Hoja1"/>
      <sheetName val="Intro"/>
      <sheetName val="Estimado 2011"/>
      <sheetName val="Presup y Proy"/>
      <sheetName val="Est Prog"/>
      <sheetName val="Est Prog Seg"/>
      <sheetName val="Obj Gast"/>
      <sheetName val="Proy Des Inst e Inv"/>
      <sheetName val="Proy de Tecn"/>
      <sheetName val="POA x Dir 2011"/>
      <sheetName val="Cons Dir"/>
      <sheetName val="Cons Far"/>
      <sheetName val="F1"/>
      <sheetName val="F2"/>
      <sheetName val="F3"/>
      <sheetName val="F4"/>
      <sheetName val="F5"/>
      <sheetName val="F6"/>
      <sheetName val="F7"/>
      <sheetName val="F8"/>
      <sheetName val="F9"/>
      <sheetName val="F10"/>
      <sheetName val="Cons por Obj del Gasto"/>
      <sheetName val="Cons por Depto Jud"/>
      <sheetName val="Trib. Sala por Dep Jud"/>
      <sheetName val="Detalle Dep Jud"/>
      <sheetName val="Detalle por Trib. Sala"/>
      <sheetName val="Detalle del Cons"/>
      <sheetName val="Base del Detalle"/>
      <sheetName val="Actualiz Mob y Equ"/>
      <sheetName val="Actualiz Seguro Medico"/>
      <sheetName val="Hoja3 (2)"/>
      <sheetName val="Estadisticas"/>
      <sheetName val="Estadistica 2"/>
      <sheetName val="PIB, PGN y PPJ América"/>
      <sheetName val="Hoja5"/>
      <sheetName val="Hoja2"/>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Gral"/>
      <sheetName val="Intro Budget"/>
      <sheetName val="Solicitado"/>
      <sheetName val="gral por areas"/>
      <sheetName val="gral por desglose"/>
      <sheetName val="gral por renglones"/>
      <sheetName val="listas"/>
      <sheetName val="botones"/>
      <sheetName val="Intro"/>
      <sheetName val="Est de Ing"/>
      <sheetName val="Est Prog"/>
      <sheetName val="Est Prog Seg"/>
      <sheetName val="Obj Gast"/>
      <sheetName val="Proy Des Inst e Inv"/>
      <sheetName val="Proy de Tecn"/>
      <sheetName val="POA x Dir 2011"/>
      <sheetName val="Cons Dir"/>
      <sheetName val="Cons Far"/>
      <sheetName val="F1"/>
      <sheetName val="F3"/>
      <sheetName val="F4"/>
      <sheetName val="F5"/>
      <sheetName val="F6"/>
      <sheetName val="F8"/>
      <sheetName val="F9"/>
      <sheetName val="F10"/>
      <sheetName val="Cons por Obj del Gasto"/>
      <sheetName val="Cons por Depto Jud"/>
      <sheetName val="Trib. Sala por Dep Jud"/>
      <sheetName val="Detalle Dep Jud"/>
      <sheetName val="Detalle por Trib. Sala"/>
      <sheetName val="Detalle del Cons"/>
      <sheetName val="Actualiz Seguro Medico"/>
      <sheetName val="Actualiz Mob y Equ"/>
      <sheetName val="Base del Detalle"/>
      <sheetName val="Actual Sueldos"/>
      <sheetName val="Estadisticas"/>
      <sheetName val="Estadistica 2"/>
      <sheetName val="PIB, PGN y PPJ Améric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ormulario Proyectos y Activid."/>
      <sheetName val="Formulario de Presupuesto (1)"/>
      <sheetName val="Formulario de Presupuesto (2)"/>
      <sheetName val="Formulario de Presupuesto (3)"/>
      <sheetName val="Formulario de Presupuesto (4)"/>
      <sheetName val="Formulario de Presupuesto (5)"/>
      <sheetName val="Formulario de Presupuesto (6)"/>
      <sheetName val="Formulario de Presupuesto (7)"/>
      <sheetName val="Formulario de Presupuesto (8)"/>
      <sheetName val="Formulario de Presupuesto (9)"/>
      <sheetName val="Formulario de Presupuesto (10)"/>
      <sheetName val="Formulario de Presupuesto (11)"/>
      <sheetName val="Formulario de Presupuesto (12)"/>
      <sheetName val="Formulario de Presupuesto (13)"/>
      <sheetName val="Formulario de Presupuesto (14)"/>
      <sheetName val="Formulario de Presupuesto (15)"/>
      <sheetName val="Perfil Proyecto"/>
      <sheetName val="Matriz poa"/>
      <sheetName val="lista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452" displayName="Tabla13452" ref="A27:J30" totalsRowShown="0" headerRowDxfId="29" dataDxfId="28" headerRowBorderDxfId="26" tableBorderDxfId="27" totalsRowBorderDxfId="25">
  <autoFilter ref="A27:J30" xr:uid="{00000000-0009-0000-0100-000001000000}"/>
  <tableColumns count="10">
    <tableColumn id="1" xr3:uid="{00000000-0010-0000-0000-000001000000}" name="Producto" dataDxfId="24"/>
    <tableColumn id="2" xr3:uid="{00000000-0010-0000-0000-000002000000}" name="Indicador" dataDxfId="23"/>
    <tableColumn id="3" xr3:uid="{00000000-0010-0000-0000-000003000000}" name="Física_x000a_(A)" dataDxfId="22"/>
    <tableColumn id="4" xr3:uid="{00000000-0010-0000-0000-000004000000}" name="Financiera_x000a_(B)" dataDxfId="21" dataCellStyle="Millares 2"/>
    <tableColumn id="9" xr3:uid="{00000000-0010-0000-0000-000009000000}" name="Física_x000a_(C)" dataDxfId="20"/>
    <tableColumn id="10" xr3:uid="{00000000-0010-0000-0000-00000A000000}" name="Financiera_x000a_(D)" dataDxfId="19" dataCellStyle="Millares 2">
      <calculatedColumnFormula>+D28/4</calculatedColumnFormula>
    </tableColumn>
    <tableColumn id="5" xr3:uid="{00000000-0010-0000-0000-000005000000}" name="Física _x000a_(E)" dataDxfId="18"/>
    <tableColumn id="6" xr3:uid="{00000000-0010-0000-0000-000006000000}" name="Financiera _x000a_ (F)" dataDxfId="17">
      <calculatedColumnFormula>+Tabla13452[[#This Row],[Financiera
(D)]]</calculatedColumnFormula>
    </tableColumn>
    <tableColumn id="7" xr3:uid="{00000000-0010-0000-0000-000007000000}" name="Física _x000a_(%)_x000a_ G=E/C" dataDxfId="16">
      <calculatedColumnFormula>IF(G28&gt;0,G28/E28,0)</calculatedColumnFormula>
    </tableColumn>
    <tableColumn id="8" xr3:uid="{00000000-0010-0000-0000-000008000000}" name="Financiero _x000a_(%) _x000a_H=F/D" dataDxfId="15">
      <calculatedColumnFormula>IF(H28&gt;0,H28/D28,0)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1345" displayName="Tabla1345" ref="A27:J30" totalsRowShown="0" headerRowDxfId="14" dataDxfId="13" headerRowBorderDxfId="11" tableBorderDxfId="12" totalsRowBorderDxfId="10">
  <autoFilter ref="A27:J30" xr:uid="{00000000-0009-0000-0100-00000400000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dataCellStyle="Millares 2"/>
    <tableColumn id="9" xr3:uid="{00000000-0010-0000-0100-000009000000}" name="Física_x000a_(C)" dataDxfId="5"/>
    <tableColumn id="10" xr3:uid="{00000000-0010-0000-0100-00000A000000}" name="Financiera_x000a_(D)" dataDxfId="4" dataCellStyle="Millares 2">
      <calculatedColumnFormula>+D28/4</calculatedColumnFormula>
    </tableColumn>
    <tableColumn id="5" xr3:uid="{00000000-0010-0000-0100-000005000000}" name="Física _x000a_(E)" dataDxfId="3"/>
    <tableColumn id="6" xr3:uid="{00000000-0010-0000-0100-000006000000}" name="Financiera _x000a_ (F)" dataDxfId="2">
      <calculatedColumnFormula>+Tabla1345[[#This Row],[Financiera
(D)]]</calculatedColumnFormula>
    </tableColumn>
    <tableColumn id="7" xr3:uid="{00000000-0010-0000-0100-000007000000}" name="Física _x000a_(%)_x000a_ G=E/C" dataDxfId="1">
      <calculatedColumnFormula>IF(G28&gt;0,G28/E28,0)</calculatedColumnFormula>
    </tableColumn>
    <tableColumn id="8" xr3:uid="{00000000-0010-0000-0100-000008000000}" name="Financiero _x000a_(%) _x000a_H=F/D" dataDxfId="0">
      <calculatedColumnFormula>IF(H28&gt;0,H28/D28,0)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J47"/>
  <sheetViews>
    <sheetView tabSelected="1" workbookViewId="0">
      <selection activeCell="P49" sqref="P49"/>
    </sheetView>
  </sheetViews>
  <sheetFormatPr defaultColWidth="11.42578125" defaultRowHeight="15"/>
  <cols>
    <col min="1" max="1" width="23" style="6" customWidth="1"/>
    <col min="2" max="2" width="20.5703125" style="6" customWidth="1"/>
    <col min="3" max="3" width="12.7109375" style="6" customWidth="1"/>
    <col min="4" max="4" width="16.7109375" style="6" customWidth="1"/>
    <col min="5" max="5" width="12.7109375" style="6" customWidth="1"/>
    <col min="6" max="6" width="16.7109375" style="6" customWidth="1"/>
    <col min="7" max="7" width="13.85546875" style="6" customWidth="1"/>
    <col min="8" max="8" width="17.42578125" style="6" customWidth="1"/>
    <col min="9" max="10" width="10.140625" style="6" customWidth="1"/>
  </cols>
  <sheetData>
    <row r="1" spans="1:10" ht="21" customHeight="1">
      <c r="A1" s="243" t="s">
        <v>0</v>
      </c>
      <c r="B1" s="244"/>
      <c r="C1" s="244"/>
      <c r="D1" s="244"/>
      <c r="E1" s="244"/>
      <c r="F1" s="244"/>
      <c r="G1" s="244"/>
      <c r="H1" s="244"/>
      <c r="I1" s="244"/>
      <c r="J1" s="245"/>
    </row>
    <row r="2" spans="1:10" ht="21" customHeight="1">
      <c r="A2" s="246"/>
      <c r="B2" s="247"/>
      <c r="C2" s="247"/>
      <c r="D2" s="247"/>
      <c r="E2" s="247"/>
      <c r="F2" s="247"/>
      <c r="G2" s="247"/>
      <c r="H2" s="247"/>
      <c r="I2" s="247"/>
      <c r="J2" s="248"/>
    </row>
    <row r="3" spans="1:10" ht="21" customHeight="1">
      <c r="A3" s="249"/>
      <c r="B3" s="250"/>
      <c r="C3" s="250"/>
      <c r="D3" s="250"/>
      <c r="E3" s="250"/>
      <c r="F3" s="250"/>
      <c r="G3" s="250"/>
      <c r="H3" s="250"/>
      <c r="I3" s="250"/>
      <c r="J3" s="251"/>
    </row>
    <row r="4" spans="1:10" ht="3" customHeight="1" thickBot="1">
      <c r="A4" s="252"/>
      <c r="B4" s="253"/>
      <c r="C4" s="253"/>
      <c r="D4" s="253"/>
      <c r="E4" s="253"/>
      <c r="F4" s="253"/>
      <c r="G4" s="253"/>
      <c r="H4" s="253"/>
      <c r="I4" s="253"/>
      <c r="J4" s="254"/>
    </row>
    <row r="5" spans="1:10" ht="15.75">
      <c r="A5" s="255" t="s">
        <v>1</v>
      </c>
      <c r="B5" s="256"/>
      <c r="C5" s="256"/>
      <c r="D5" s="256"/>
      <c r="E5" s="256"/>
      <c r="F5" s="256"/>
      <c r="G5" s="256"/>
      <c r="H5" s="256"/>
      <c r="I5" s="256"/>
      <c r="J5" s="257"/>
    </row>
    <row r="6" spans="1:10" ht="14.45" customHeight="1">
      <c r="A6" s="258" t="s">
        <v>2</v>
      </c>
      <c r="B6" s="259"/>
      <c r="C6" s="259"/>
      <c r="D6" s="259"/>
      <c r="E6" s="259"/>
      <c r="F6" s="259"/>
      <c r="G6" s="259"/>
      <c r="H6" s="259"/>
      <c r="I6" s="259"/>
      <c r="J6" s="260"/>
    </row>
    <row r="7" spans="1:10" ht="15" customHeight="1">
      <c r="A7" s="163" t="s">
        <v>3</v>
      </c>
      <c r="B7" s="235" t="s">
        <v>4</v>
      </c>
      <c r="C7" s="235"/>
      <c r="D7" s="235"/>
      <c r="E7" s="235"/>
      <c r="F7" s="235"/>
      <c r="G7" s="235"/>
      <c r="H7" s="235"/>
      <c r="I7" s="235"/>
      <c r="J7" s="236"/>
    </row>
    <row r="8" spans="1:10" ht="15" customHeight="1">
      <c r="A8" s="164" t="s">
        <v>5</v>
      </c>
      <c r="B8" s="235" t="s">
        <v>6</v>
      </c>
      <c r="C8" s="235"/>
      <c r="D8" s="235"/>
      <c r="E8" s="235"/>
      <c r="F8" s="235"/>
      <c r="G8" s="235"/>
      <c r="H8" s="235"/>
      <c r="I8" s="235"/>
      <c r="J8" s="236"/>
    </row>
    <row r="9" spans="1:10" ht="15" customHeight="1">
      <c r="A9" s="164" t="s">
        <v>7</v>
      </c>
      <c r="B9" s="235">
        <v>1</v>
      </c>
      <c r="C9" s="235"/>
      <c r="D9" s="235"/>
      <c r="E9" s="235"/>
      <c r="F9" s="235"/>
      <c r="G9" s="235"/>
      <c r="H9" s="235"/>
      <c r="I9" s="235"/>
      <c r="J9" s="236"/>
    </row>
    <row r="10" spans="1:10" ht="31.5" customHeight="1">
      <c r="A10" s="163" t="s">
        <v>8</v>
      </c>
      <c r="B10" s="235" t="s">
        <v>9</v>
      </c>
      <c r="C10" s="235"/>
      <c r="D10" s="235"/>
      <c r="E10" s="235"/>
      <c r="F10" s="235"/>
      <c r="G10" s="235"/>
      <c r="H10" s="235"/>
      <c r="I10" s="235"/>
      <c r="J10" s="236"/>
    </row>
    <row r="11" spans="1:10" ht="33" customHeight="1">
      <c r="A11" s="163" t="s">
        <v>10</v>
      </c>
      <c r="B11" s="235" t="s">
        <v>11</v>
      </c>
      <c r="C11" s="235"/>
      <c r="D11" s="235"/>
      <c r="E11" s="235"/>
      <c r="F11" s="235"/>
      <c r="G11" s="235"/>
      <c r="H11" s="235"/>
      <c r="I11" s="235"/>
      <c r="J11" s="236"/>
    </row>
    <row r="12" spans="1:10" ht="15.75">
      <c r="A12" s="199" t="s">
        <v>12</v>
      </c>
      <c r="B12" s="200"/>
      <c r="C12" s="200"/>
      <c r="D12" s="200"/>
      <c r="E12" s="200"/>
      <c r="F12" s="200"/>
      <c r="G12" s="200"/>
      <c r="H12" s="200"/>
      <c r="I12" s="200"/>
      <c r="J12" s="201"/>
    </row>
    <row r="13" spans="1:10" ht="18" customHeight="1">
      <c r="A13" s="163" t="s">
        <v>13</v>
      </c>
      <c r="B13" s="177">
        <v>1</v>
      </c>
      <c r="C13" s="237" t="s">
        <v>14</v>
      </c>
      <c r="D13" s="237"/>
      <c r="E13" s="237"/>
      <c r="F13" s="237"/>
      <c r="G13" s="237"/>
      <c r="H13" s="237"/>
      <c r="I13" s="237"/>
      <c r="J13" s="238"/>
    </row>
    <row r="14" spans="1:10" ht="18" customHeight="1">
      <c r="A14" s="163" t="s">
        <v>15</v>
      </c>
      <c r="B14" s="178">
        <v>1.2</v>
      </c>
      <c r="C14" s="237" t="s">
        <v>16</v>
      </c>
      <c r="D14" s="237"/>
      <c r="E14" s="237"/>
      <c r="F14" s="237"/>
      <c r="G14" s="237"/>
      <c r="H14" s="237"/>
      <c r="I14" s="237"/>
      <c r="J14" s="238"/>
    </row>
    <row r="15" spans="1:10" ht="30.6" customHeight="1">
      <c r="A15" s="163" t="s">
        <v>17</v>
      </c>
      <c r="B15" s="179" t="s">
        <v>18</v>
      </c>
      <c r="C15" s="239" t="s">
        <v>19</v>
      </c>
      <c r="D15" s="239"/>
      <c r="E15" s="239"/>
      <c r="F15" s="239"/>
      <c r="G15" s="239"/>
      <c r="H15" s="239"/>
      <c r="I15" s="239"/>
      <c r="J15" s="240"/>
    </row>
    <row r="16" spans="1:10" ht="15.75">
      <c r="A16" s="199" t="s">
        <v>20</v>
      </c>
      <c r="B16" s="200"/>
      <c r="C16" s="200"/>
      <c r="D16" s="200"/>
      <c r="E16" s="200"/>
      <c r="F16" s="200"/>
      <c r="G16" s="200"/>
      <c r="H16" s="200"/>
      <c r="I16" s="200"/>
      <c r="J16" s="201"/>
    </row>
    <row r="17" spans="1:10">
      <c r="A17" s="163" t="s">
        <v>21</v>
      </c>
      <c r="B17" s="241" t="s">
        <v>22</v>
      </c>
      <c r="C17" s="241"/>
      <c r="D17" s="241"/>
      <c r="E17" s="241"/>
      <c r="F17" s="241"/>
      <c r="G17" s="241"/>
      <c r="H17" s="241"/>
      <c r="I17" s="241"/>
      <c r="J17" s="242"/>
    </row>
    <row r="18" spans="1:10" ht="30" customHeight="1">
      <c r="A18" s="165" t="s">
        <v>23</v>
      </c>
      <c r="B18" s="194" t="s">
        <v>24</v>
      </c>
      <c r="C18" s="194"/>
      <c r="D18" s="194"/>
      <c r="E18" s="194"/>
      <c r="F18" s="194"/>
      <c r="G18" s="194"/>
      <c r="H18" s="194"/>
      <c r="I18" s="194"/>
      <c r="J18" s="195"/>
    </row>
    <row r="19" spans="1:10">
      <c r="A19" s="165" t="s">
        <v>25</v>
      </c>
      <c r="B19" s="233" t="s">
        <v>26</v>
      </c>
      <c r="C19" s="233"/>
      <c r="D19" s="233"/>
      <c r="E19" s="233"/>
      <c r="F19" s="233"/>
      <c r="G19" s="233"/>
      <c r="H19" s="233"/>
      <c r="I19" s="233"/>
      <c r="J19" s="234"/>
    </row>
    <row r="20" spans="1:10">
      <c r="A20" s="166" t="s">
        <v>27</v>
      </c>
      <c r="B20" s="233" t="s">
        <v>28</v>
      </c>
      <c r="C20" s="233"/>
      <c r="D20" s="233"/>
      <c r="E20" s="233"/>
      <c r="F20" s="233"/>
      <c r="G20" s="233"/>
      <c r="H20" s="233"/>
      <c r="I20" s="233"/>
      <c r="J20" s="234"/>
    </row>
    <row r="21" spans="1:10" ht="15.75">
      <c r="A21" s="199" t="s">
        <v>29</v>
      </c>
      <c r="B21" s="200"/>
      <c r="C21" s="200"/>
      <c r="D21" s="200"/>
      <c r="E21" s="200"/>
      <c r="F21" s="200"/>
      <c r="G21" s="200"/>
      <c r="H21" s="200"/>
      <c r="I21" s="200"/>
      <c r="J21" s="201"/>
    </row>
    <row r="22" spans="1:10" ht="15.75">
      <c r="A22" s="225" t="s">
        <v>30</v>
      </c>
      <c r="B22" s="226"/>
      <c r="C22" s="226"/>
      <c r="D22" s="226"/>
      <c r="E22" s="226"/>
      <c r="F22" s="226"/>
      <c r="G22" s="226"/>
      <c r="H22" s="226"/>
      <c r="I22" s="226"/>
      <c r="J22" s="227"/>
    </row>
    <row r="23" spans="1:10" ht="27" customHeight="1">
      <c r="A23" s="230" t="s">
        <v>31</v>
      </c>
      <c r="B23" s="231"/>
      <c r="C23" s="231" t="s">
        <v>32</v>
      </c>
      <c r="D23" s="231"/>
      <c r="E23" s="231"/>
      <c r="F23" s="231" t="s">
        <v>33</v>
      </c>
      <c r="G23" s="231"/>
      <c r="H23" s="231"/>
      <c r="I23" s="231" t="s">
        <v>34</v>
      </c>
      <c r="J23" s="232"/>
    </row>
    <row r="24" spans="1:10">
      <c r="A24" s="218">
        <f>SUM(Tabla13452[Financiera
(B)])</f>
        <v>6544619206</v>
      </c>
      <c r="B24" s="219"/>
      <c r="C24" s="219">
        <f>SUM(Tabla13452[Financiera
(B)])</f>
        <v>6544619206</v>
      </c>
      <c r="D24" s="219"/>
      <c r="E24" s="219"/>
      <c r="F24" s="219">
        <f>SUM(Tabla13452[Financiera 
 (F)])</f>
        <v>1636154801.5</v>
      </c>
      <c r="G24" s="219"/>
      <c r="H24" s="219"/>
      <c r="I24" s="220">
        <f>+F24/C24</f>
        <v>0.25</v>
      </c>
      <c r="J24" s="221"/>
    </row>
    <row r="25" spans="1:10" ht="15.75">
      <c r="A25" s="199" t="s">
        <v>35</v>
      </c>
      <c r="B25" s="200"/>
      <c r="C25" s="200"/>
      <c r="D25" s="200"/>
      <c r="E25" s="200"/>
      <c r="F25" s="200"/>
      <c r="G25" s="200"/>
      <c r="H25" s="200"/>
      <c r="I25" s="200"/>
      <c r="J25" s="201"/>
    </row>
    <row r="26" spans="1:10">
      <c r="A26" s="180"/>
      <c r="B26" s="181"/>
      <c r="C26" s="222" t="s">
        <v>36</v>
      </c>
      <c r="D26" s="223"/>
      <c r="E26" s="222" t="s">
        <v>37</v>
      </c>
      <c r="F26" s="223"/>
      <c r="G26" s="222" t="s">
        <v>38</v>
      </c>
      <c r="H26" s="222"/>
      <c r="I26" s="222" t="s">
        <v>39</v>
      </c>
      <c r="J26" s="224"/>
    </row>
    <row r="27" spans="1:10" ht="38.25">
      <c r="A27" s="182" t="s">
        <v>40</v>
      </c>
      <c r="B27" s="183" t="s">
        <v>41</v>
      </c>
      <c r="C27" s="183" t="s">
        <v>42</v>
      </c>
      <c r="D27" s="183" t="s">
        <v>43</v>
      </c>
      <c r="E27" s="183" t="s">
        <v>44</v>
      </c>
      <c r="F27" s="183" t="s">
        <v>45</v>
      </c>
      <c r="G27" s="183" t="s">
        <v>46</v>
      </c>
      <c r="H27" s="183" t="s">
        <v>47</v>
      </c>
      <c r="I27" s="183" t="s">
        <v>48</v>
      </c>
      <c r="J27" s="184" t="s">
        <v>49</v>
      </c>
    </row>
    <row r="28" spans="1:10" ht="48.75" customHeight="1">
      <c r="A28" s="167" t="s">
        <v>50</v>
      </c>
      <c r="B28" s="168" t="s">
        <v>51</v>
      </c>
      <c r="C28" s="169">
        <v>973731</v>
      </c>
      <c r="D28" s="170">
        <v>5426092990</v>
      </c>
      <c r="E28" s="171">
        <v>252401</v>
      </c>
      <c r="F28" s="170">
        <f>+D28/4</f>
        <v>1356523247.5</v>
      </c>
      <c r="G28" s="185">
        <v>255319</v>
      </c>
      <c r="H28" s="186">
        <f>+Tabla13452[[#This Row],[Financiera
(D)]]</f>
        <v>1356523247.5</v>
      </c>
      <c r="I28" s="189">
        <f t="shared" ref="I28:I30" si="0">IF(G28&gt;0,G28/E28,0)</f>
        <v>1.0115609684589206</v>
      </c>
      <c r="J28" s="190">
        <f t="shared" ref="J28:J30" si="1">IF(H28&gt;0,H28/D28,0)</f>
        <v>0.25</v>
      </c>
    </row>
    <row r="29" spans="1:10" ht="44.25" customHeight="1">
      <c r="A29" s="167" t="s">
        <v>52</v>
      </c>
      <c r="B29" s="168" t="s">
        <v>53</v>
      </c>
      <c r="C29" s="169">
        <v>395722</v>
      </c>
      <c r="D29" s="170">
        <v>905619916</v>
      </c>
      <c r="E29" s="172">
        <v>99661</v>
      </c>
      <c r="F29" s="170">
        <f>+D29/4</f>
        <v>226404979</v>
      </c>
      <c r="G29" s="187">
        <v>106259</v>
      </c>
      <c r="H29" s="186">
        <f>+Tabla13452[[#This Row],[Financiera
(D)]]</f>
        <v>226404979</v>
      </c>
      <c r="I29" s="189">
        <f t="shared" si="0"/>
        <v>1.0662044330279647</v>
      </c>
      <c r="J29" s="190">
        <f t="shared" si="1"/>
        <v>0.25</v>
      </c>
    </row>
    <row r="30" spans="1:10" ht="62.25" customHeight="1">
      <c r="A30" s="167" t="s">
        <v>54</v>
      </c>
      <c r="B30" s="168" t="s">
        <v>55</v>
      </c>
      <c r="C30" s="169">
        <v>785</v>
      </c>
      <c r="D30" s="170">
        <v>212906300</v>
      </c>
      <c r="E30" s="173">
        <v>195</v>
      </c>
      <c r="F30" s="170">
        <f>+D30/4</f>
        <v>53226575</v>
      </c>
      <c r="G30" s="188">
        <v>361</v>
      </c>
      <c r="H30" s="186">
        <f>+Tabla13452[[#This Row],[Financiera
(D)]]</f>
        <v>53226575</v>
      </c>
      <c r="I30" s="189">
        <f t="shared" si="0"/>
        <v>1.8512820512820514</v>
      </c>
      <c r="J30" s="190">
        <f t="shared" si="1"/>
        <v>0.25</v>
      </c>
    </row>
    <row r="31" spans="1:10" ht="17.25" customHeight="1">
      <c r="A31" s="199" t="s">
        <v>56</v>
      </c>
      <c r="B31" s="200"/>
      <c r="C31" s="200"/>
      <c r="D31" s="200"/>
      <c r="E31" s="200"/>
      <c r="F31" s="200"/>
      <c r="G31" s="200"/>
      <c r="H31" s="200"/>
      <c r="I31" s="200"/>
      <c r="J31" s="201"/>
    </row>
    <row r="32" spans="1:10" ht="18" customHeight="1">
      <c r="A32" s="225" t="s">
        <v>57</v>
      </c>
      <c r="B32" s="226"/>
      <c r="C32" s="226"/>
      <c r="D32" s="226"/>
      <c r="E32" s="226"/>
      <c r="F32" s="226"/>
      <c r="G32" s="226"/>
      <c r="H32" s="226"/>
      <c r="I32" s="226"/>
      <c r="J32" s="227"/>
    </row>
    <row r="33" spans="1:10">
      <c r="A33" s="174" t="s">
        <v>58</v>
      </c>
      <c r="B33" s="228" t="s">
        <v>59</v>
      </c>
      <c r="C33" s="228"/>
      <c r="D33" s="228"/>
      <c r="E33" s="228"/>
      <c r="F33" s="228"/>
      <c r="G33" s="228"/>
      <c r="H33" s="228"/>
      <c r="I33" s="228"/>
      <c r="J33" s="229"/>
    </row>
    <row r="34" spans="1:10" ht="51" customHeight="1">
      <c r="A34" s="175" t="s">
        <v>60</v>
      </c>
      <c r="B34" s="194" t="s">
        <v>61</v>
      </c>
      <c r="C34" s="194"/>
      <c r="D34" s="194"/>
      <c r="E34" s="194"/>
      <c r="F34" s="194"/>
      <c r="G34" s="194"/>
      <c r="H34" s="194"/>
      <c r="I34" s="194"/>
      <c r="J34" s="195"/>
    </row>
    <row r="35" spans="1:10" ht="54.75" customHeight="1">
      <c r="A35" s="175" t="s">
        <v>62</v>
      </c>
      <c r="B35" s="194" t="s">
        <v>63</v>
      </c>
      <c r="C35" s="194"/>
      <c r="D35" s="194"/>
      <c r="E35" s="194"/>
      <c r="F35" s="194"/>
      <c r="G35" s="194"/>
      <c r="H35" s="194"/>
      <c r="I35" s="194"/>
      <c r="J35" s="195"/>
    </row>
    <row r="36" spans="1:10" ht="63" customHeight="1">
      <c r="A36" s="175" t="s">
        <v>64</v>
      </c>
      <c r="B36" s="215" t="s">
        <v>65</v>
      </c>
      <c r="C36" s="216"/>
      <c r="D36" s="216"/>
      <c r="E36" s="216"/>
      <c r="F36" s="216"/>
      <c r="G36" s="216"/>
      <c r="H36" s="216"/>
      <c r="I36" s="216"/>
      <c r="J36" s="217"/>
    </row>
    <row r="37" spans="1:10">
      <c r="A37" s="174" t="s">
        <v>58</v>
      </c>
      <c r="B37" s="205" t="s">
        <v>66</v>
      </c>
      <c r="C37" s="205"/>
      <c r="D37" s="205"/>
      <c r="E37" s="205"/>
      <c r="F37" s="205"/>
      <c r="G37" s="205"/>
      <c r="H37" s="205"/>
      <c r="I37" s="205"/>
      <c r="J37" s="206"/>
    </row>
    <row r="38" spans="1:10" ht="33.950000000000003" customHeight="1">
      <c r="A38" s="175" t="s">
        <v>60</v>
      </c>
      <c r="B38" s="207" t="s">
        <v>67</v>
      </c>
      <c r="C38" s="207"/>
      <c r="D38" s="207"/>
      <c r="E38" s="207"/>
      <c r="F38" s="207"/>
      <c r="G38" s="207"/>
      <c r="H38" s="207"/>
      <c r="I38" s="207"/>
      <c r="J38" s="208"/>
    </row>
    <row r="39" spans="1:10" ht="48.6" customHeight="1">
      <c r="A39" s="175" t="s">
        <v>62</v>
      </c>
      <c r="B39" s="207" t="s">
        <v>68</v>
      </c>
      <c r="C39" s="209"/>
      <c r="D39" s="209"/>
      <c r="E39" s="209"/>
      <c r="F39" s="209"/>
      <c r="G39" s="209"/>
      <c r="H39" s="209"/>
      <c r="I39" s="209"/>
      <c r="J39" s="210"/>
    </row>
    <row r="40" spans="1:10" ht="45.75" customHeight="1">
      <c r="A40" s="175" t="s">
        <v>64</v>
      </c>
      <c r="B40" s="194" t="s">
        <v>69</v>
      </c>
      <c r="C40" s="211"/>
      <c r="D40" s="211"/>
      <c r="E40" s="211"/>
      <c r="F40" s="211"/>
      <c r="G40" s="211"/>
      <c r="H40" s="211"/>
      <c r="I40" s="211"/>
      <c r="J40" s="212"/>
    </row>
    <row r="41" spans="1:10">
      <c r="A41" s="176" t="s">
        <v>58</v>
      </c>
      <c r="B41" s="213" t="s">
        <v>70</v>
      </c>
      <c r="C41" s="213"/>
      <c r="D41" s="213"/>
      <c r="E41" s="213"/>
      <c r="F41" s="213"/>
      <c r="G41" s="213"/>
      <c r="H41" s="213"/>
      <c r="I41" s="213"/>
      <c r="J41" s="214"/>
    </row>
    <row r="42" spans="1:10" ht="45.95" customHeight="1">
      <c r="A42" s="175" t="s">
        <v>60</v>
      </c>
      <c r="B42" s="194" t="s">
        <v>71</v>
      </c>
      <c r="C42" s="194"/>
      <c r="D42" s="194"/>
      <c r="E42" s="194"/>
      <c r="F42" s="194"/>
      <c r="G42" s="194"/>
      <c r="H42" s="194"/>
      <c r="I42" s="194"/>
      <c r="J42" s="195"/>
    </row>
    <row r="43" spans="1:10" ht="59.25" customHeight="1">
      <c r="A43" s="175" t="s">
        <v>62</v>
      </c>
      <c r="B43" s="194" t="s">
        <v>72</v>
      </c>
      <c r="C43" s="194"/>
      <c r="D43" s="194"/>
      <c r="E43" s="194"/>
      <c r="F43" s="194"/>
      <c r="G43" s="194"/>
      <c r="H43" s="194"/>
      <c r="I43" s="194"/>
      <c r="J43" s="195"/>
    </row>
    <row r="44" spans="1:10" ht="44.1" customHeight="1">
      <c r="A44" s="175" t="s">
        <v>64</v>
      </c>
      <c r="B44" s="196" t="s">
        <v>73</v>
      </c>
      <c r="C44" s="197"/>
      <c r="D44" s="197"/>
      <c r="E44" s="197"/>
      <c r="F44" s="197"/>
      <c r="G44" s="197"/>
      <c r="H44" s="197"/>
      <c r="I44" s="197"/>
      <c r="J44" s="198"/>
    </row>
    <row r="45" spans="1:10" ht="16.5" customHeight="1">
      <c r="A45" s="199" t="s">
        <v>74</v>
      </c>
      <c r="B45" s="200"/>
      <c r="C45" s="200"/>
      <c r="D45" s="200"/>
      <c r="E45" s="200"/>
      <c r="F45" s="200"/>
      <c r="G45" s="200"/>
      <c r="H45" s="200"/>
      <c r="I45" s="200"/>
      <c r="J45" s="201"/>
    </row>
    <row r="46" spans="1:10" ht="16.5" customHeight="1">
      <c r="A46" s="202" t="s">
        <v>75</v>
      </c>
      <c r="B46" s="203"/>
      <c r="C46" s="203"/>
      <c r="D46" s="203"/>
      <c r="E46" s="203"/>
      <c r="F46" s="203"/>
      <c r="G46" s="203"/>
      <c r="H46" s="203"/>
      <c r="I46" s="203"/>
      <c r="J46" s="204"/>
    </row>
    <row r="47" spans="1:10" ht="82.5" customHeight="1" thickBot="1">
      <c r="A47" s="191" t="s">
        <v>76</v>
      </c>
      <c r="B47" s="192"/>
      <c r="C47" s="192"/>
      <c r="D47" s="192"/>
      <c r="E47" s="192"/>
      <c r="F47" s="192"/>
      <c r="G47" s="192"/>
      <c r="H47" s="192"/>
      <c r="I47" s="192"/>
      <c r="J47" s="193"/>
    </row>
  </sheetData>
  <mergeCells count="50">
    <mergeCell ref="B8:J8"/>
    <mergeCell ref="A1:J3"/>
    <mergeCell ref="A4:J4"/>
    <mergeCell ref="A5:J5"/>
    <mergeCell ref="A6:J6"/>
    <mergeCell ref="B7:J7"/>
    <mergeCell ref="B20:J20"/>
    <mergeCell ref="B9:J9"/>
    <mergeCell ref="B10:J10"/>
    <mergeCell ref="B11:J11"/>
    <mergeCell ref="A12:J12"/>
    <mergeCell ref="C13:J13"/>
    <mergeCell ref="C14:J14"/>
    <mergeCell ref="C15:J15"/>
    <mergeCell ref="A16:J16"/>
    <mergeCell ref="B17:J17"/>
    <mergeCell ref="B18:J18"/>
    <mergeCell ref="B19:J19"/>
    <mergeCell ref="A21:J21"/>
    <mergeCell ref="A22:J22"/>
    <mergeCell ref="A23:B23"/>
    <mergeCell ref="C23:E23"/>
    <mergeCell ref="F23:H23"/>
    <mergeCell ref="I23:J23"/>
    <mergeCell ref="B36:J36"/>
    <mergeCell ref="A24:B24"/>
    <mergeCell ref="C24:E24"/>
    <mergeCell ref="F24:H24"/>
    <mergeCell ref="I24:J24"/>
    <mergeCell ref="A25:J25"/>
    <mergeCell ref="C26:D26"/>
    <mergeCell ref="E26:F26"/>
    <mergeCell ref="G26:H26"/>
    <mergeCell ref="I26:J26"/>
    <mergeCell ref="A31:J31"/>
    <mergeCell ref="A32:J32"/>
    <mergeCell ref="B33:J33"/>
    <mergeCell ref="B34:J34"/>
    <mergeCell ref="B35:J35"/>
    <mergeCell ref="B37:J37"/>
    <mergeCell ref="B38:J38"/>
    <mergeCell ref="B39:J39"/>
    <mergeCell ref="B40:J40"/>
    <mergeCell ref="B41:J41"/>
    <mergeCell ref="A47:J47"/>
    <mergeCell ref="B43:J43"/>
    <mergeCell ref="B44:J44"/>
    <mergeCell ref="B42:J42"/>
    <mergeCell ref="A45:J45"/>
    <mergeCell ref="A46:J46"/>
  </mergeCells>
  <dataValidations count="14">
    <dataValidation allowBlank="1" showInputMessage="1" showErrorMessage="1" prompt="Nombre de cada producto" sqref="A27:A30" xr:uid="{00000000-0002-0000-0000-000000000000}"/>
    <dataValidation allowBlank="1" showInputMessage="1" showErrorMessage="1" prompt="Nombre del indicador" sqref="B27:B30" xr:uid="{00000000-0002-0000-0000-000001000000}"/>
    <dataValidation allowBlank="1" showInputMessage="1" showErrorMessage="1" prompt="Meta alcanzada en el trimestre" sqref="G27:G30" xr:uid="{00000000-0002-0000-0000-000002000000}"/>
    <dataValidation allowBlank="1" showInputMessage="1" showErrorMessage="1" prompt="Monto ejecutado en el trimestre" sqref="H27:H30" xr:uid="{00000000-0002-0000-0000-000003000000}"/>
    <dataValidation allowBlank="1" showInputMessage="1" showErrorMessage="1" prompt="De existir desvío, explicar razones." sqref="C42:J43 C38:J40 B36:B43" xr:uid="{00000000-0002-0000-0000-000004000000}"/>
    <dataValidation allowBlank="1" sqref="A7" xr:uid="{00000000-0002-0000-0000-000005000000}"/>
    <dataValidation allowBlank="1" showInputMessage="1" prompt="Nombre del capítulo" sqref="B7:B9 C8:J9" xr:uid="{00000000-0002-0000-0000-000006000000}"/>
    <dataValidation allowBlank="1" showInputMessage="1" showErrorMessage="1" prompt="¿A quién va dirigido el programa?, ¿qué característica tiene esta población que requiere ser beneficiada?" sqref="B19" xr:uid="{00000000-0002-0000-0000-000007000000}"/>
    <dataValidation allowBlank="1" showInputMessage="1" showErrorMessage="1" prompt="Nombre del producto" sqref="B33:J33" xr:uid="{00000000-0002-0000-0000-000008000000}"/>
    <dataValidation allowBlank="1" showInputMessage="1" showErrorMessage="1" prompt="¿En qué consiste el producto? su objetivo" sqref="B34" xr:uid="{00000000-0002-0000-0000-000009000000}"/>
    <dataValidation allowBlank="1" showInputMessage="1" showErrorMessage="1" prompt="1. Describir lo plasmado en el presupuesto_x000a_2. Describir lo alcanzado en términos financieros y de producción " sqref="B35" xr:uid="{00000000-0002-0000-0000-00000A000000}"/>
    <dataValidation allowBlank="1" showInputMessage="1" showErrorMessage="1" prompt="Presupuesto del programa" sqref="A24:C24 F24" xr:uid="{00000000-0002-0000-0000-00000B000000}"/>
    <dataValidation allowBlank="1" showInputMessage="1" showErrorMessage="1" prompt="Meta anual del indicador" sqref="E27 C27:C30" xr:uid="{00000000-0002-0000-0000-00000C000000}"/>
    <dataValidation allowBlank="1" showInputMessage="1" showErrorMessage="1" prompt="Monto presupuestado para el producto" sqref="F27 E28:F30 D27:D30" xr:uid="{00000000-0002-0000-0000-00000D000000}"/>
  </dataValidations>
  <pageMargins left="0.31496062992125984" right="0.31496062992125984" top="0.55118110236220474" bottom="0.74803149606299213" header="0.31496062992125984" footer="0.31496062992125984"/>
  <pageSetup paperSize="5" scale="6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5"/>
  <sheetViews>
    <sheetView workbookViewId="0">
      <selection activeCell="H18" sqref="H18"/>
    </sheetView>
  </sheetViews>
  <sheetFormatPr defaultColWidth="24" defaultRowHeight="17.25"/>
  <cols>
    <col min="1" max="1" width="10.42578125" style="54" customWidth="1"/>
    <col min="2" max="2" width="24.28515625" style="54" customWidth="1"/>
    <col min="3" max="4" width="6" style="50" customWidth="1"/>
    <col min="5" max="5" width="6.5703125" style="50" customWidth="1"/>
    <col min="6" max="6" width="13.5703125" style="50" customWidth="1"/>
    <col min="7" max="7" width="16.42578125" style="50" customWidth="1"/>
    <col min="8" max="8" width="20.5703125" style="75" customWidth="1"/>
    <col min="9" max="9" width="18.140625" style="50" customWidth="1"/>
    <col min="10" max="10" width="19.42578125" style="50" customWidth="1"/>
    <col min="11" max="11" width="22" style="50" customWidth="1"/>
    <col min="12" max="12" width="24.7109375" style="50" customWidth="1"/>
    <col min="13" max="13" width="19.140625" style="50" customWidth="1"/>
    <col min="14" max="14" width="24.28515625" style="50" customWidth="1"/>
    <col min="15" max="15" width="16.28515625" style="50" customWidth="1"/>
    <col min="16" max="16" width="14" style="50" customWidth="1"/>
    <col min="17" max="16384" width="24" style="50"/>
  </cols>
  <sheetData>
    <row r="1" spans="1:16">
      <c r="A1" s="47"/>
      <c r="B1" s="47"/>
      <c r="C1" s="48"/>
      <c r="D1" s="48"/>
      <c r="E1" s="48"/>
      <c r="F1" s="48"/>
      <c r="G1" s="48"/>
      <c r="H1" s="49"/>
      <c r="I1" s="48"/>
      <c r="J1" s="48"/>
      <c r="K1" s="48"/>
      <c r="L1" s="48"/>
      <c r="M1" s="48"/>
      <c r="N1" s="48"/>
      <c r="O1" s="48"/>
      <c r="P1" s="48"/>
    </row>
    <row r="2" spans="1:16">
      <c r="A2" s="47"/>
      <c r="B2" s="47"/>
      <c r="C2" s="48"/>
      <c r="D2" s="48"/>
      <c r="E2" s="48"/>
      <c r="F2" s="48"/>
      <c r="G2" s="48"/>
      <c r="H2" s="49"/>
      <c r="I2" s="48"/>
      <c r="J2" s="48"/>
      <c r="K2" s="48"/>
      <c r="L2" s="48"/>
      <c r="M2" s="48"/>
      <c r="N2" s="48"/>
      <c r="O2" s="48"/>
      <c r="P2" s="48"/>
    </row>
    <row r="3" spans="1:16">
      <c r="A3" s="47"/>
      <c r="B3" s="47"/>
      <c r="C3" s="48"/>
      <c r="D3" s="48"/>
      <c r="E3" s="48"/>
      <c r="F3" s="48"/>
      <c r="G3" s="48"/>
      <c r="H3" s="49"/>
      <c r="I3" s="48"/>
      <c r="J3" s="48"/>
      <c r="K3" s="48"/>
      <c r="L3" s="48"/>
      <c r="M3" s="48"/>
      <c r="N3" s="48"/>
      <c r="O3" s="48"/>
      <c r="P3" s="48"/>
    </row>
    <row r="4" spans="1:16">
      <c r="A4" s="47"/>
      <c r="B4" s="47"/>
      <c r="C4" s="48"/>
      <c r="D4" s="48"/>
      <c r="E4" s="48"/>
      <c r="F4" s="48"/>
      <c r="G4" s="48"/>
      <c r="H4" s="49"/>
      <c r="I4" s="48"/>
      <c r="J4" s="48"/>
      <c r="K4" s="48"/>
      <c r="L4" s="48"/>
      <c r="M4" s="48"/>
      <c r="N4" s="48"/>
      <c r="O4" s="48"/>
      <c r="P4" s="48"/>
    </row>
    <row r="5" spans="1:16">
      <c r="A5" s="280"/>
      <c r="B5" s="280"/>
      <c r="C5" s="280"/>
      <c r="D5" s="280"/>
      <c r="E5" s="280"/>
      <c r="F5" s="280"/>
      <c r="G5" s="280"/>
      <c r="H5" s="280"/>
      <c r="I5" s="280"/>
      <c r="J5" s="280"/>
      <c r="K5" s="280"/>
      <c r="L5" s="280"/>
      <c r="M5" s="280"/>
      <c r="N5" s="280"/>
      <c r="O5" s="280"/>
      <c r="P5" s="280"/>
    </row>
    <row r="6" spans="1:16">
      <c r="A6" s="281" t="s">
        <v>77</v>
      </c>
      <c r="B6" s="281"/>
      <c r="C6" s="281"/>
      <c r="D6" s="281"/>
      <c r="E6" s="281"/>
      <c r="F6" s="281"/>
      <c r="G6" s="281"/>
      <c r="H6" s="281"/>
      <c r="I6" s="281"/>
      <c r="J6" s="281"/>
      <c r="K6" s="281"/>
      <c r="L6" s="281"/>
      <c r="M6" s="281"/>
      <c r="N6" s="281"/>
      <c r="O6" s="281"/>
      <c r="P6" s="281"/>
    </row>
    <row r="7" spans="1:16">
      <c r="A7" s="281" t="s">
        <v>78</v>
      </c>
      <c r="B7" s="281"/>
      <c r="C7" s="281"/>
      <c r="D7" s="281"/>
      <c r="E7" s="281"/>
      <c r="F7" s="281"/>
      <c r="G7" s="281"/>
      <c r="H7" s="281"/>
      <c r="I7" s="281"/>
      <c r="J7" s="281"/>
      <c r="K7" s="281"/>
      <c r="L7" s="281"/>
      <c r="M7" s="281"/>
      <c r="N7" s="281"/>
      <c r="O7" s="281"/>
      <c r="P7" s="281"/>
    </row>
    <row r="8" spans="1:16" ht="5.25" customHeight="1">
      <c r="A8" s="51"/>
      <c r="B8" s="51"/>
      <c r="C8" s="52"/>
      <c r="D8" s="52"/>
      <c r="E8" s="52"/>
      <c r="F8" s="52"/>
      <c r="G8" s="52"/>
      <c r="H8" s="53"/>
      <c r="I8" s="52"/>
      <c r="J8" s="52"/>
      <c r="K8" s="52"/>
      <c r="L8" s="52"/>
      <c r="M8" s="52"/>
      <c r="N8" s="52"/>
      <c r="O8" s="52"/>
      <c r="P8" s="52"/>
    </row>
    <row r="9" spans="1:16" ht="16.5" customHeight="1">
      <c r="A9" s="282" t="s">
        <v>79</v>
      </c>
      <c r="B9" s="282"/>
      <c r="C9" s="282"/>
      <c r="D9" s="282"/>
      <c r="E9" s="282"/>
      <c r="F9" s="282"/>
      <c r="G9" s="282"/>
      <c r="H9" s="282"/>
      <c r="I9" s="282"/>
      <c r="J9" s="282"/>
      <c r="K9" s="282"/>
      <c r="L9" s="282"/>
      <c r="M9" s="282"/>
      <c r="N9" s="282"/>
      <c r="O9" s="282"/>
      <c r="P9" s="282"/>
    </row>
    <row r="10" spans="1:16" ht="16.5" customHeight="1">
      <c r="A10" s="282" t="s">
        <v>80</v>
      </c>
      <c r="B10" s="282"/>
      <c r="C10" s="282"/>
      <c r="D10" s="282"/>
      <c r="E10" s="282"/>
      <c r="F10" s="282"/>
      <c r="G10" s="282"/>
      <c r="H10" s="282"/>
      <c r="I10" s="282"/>
      <c r="J10" s="282"/>
      <c r="K10" s="282"/>
      <c r="L10" s="282"/>
      <c r="M10" s="282"/>
      <c r="N10" s="282"/>
      <c r="O10" s="282"/>
      <c r="P10" s="282"/>
    </row>
    <row r="11" spans="1:16" ht="8.25" customHeight="1" thickBot="1">
      <c r="A11" s="279"/>
      <c r="B11" s="279"/>
      <c r="C11" s="279"/>
      <c r="D11" s="279"/>
      <c r="E11" s="279"/>
      <c r="F11" s="279"/>
      <c r="G11" s="279"/>
      <c r="H11" s="279"/>
      <c r="I11" s="279"/>
      <c r="J11" s="279"/>
      <c r="K11" s="279"/>
      <c r="L11" s="279"/>
      <c r="M11" s="279"/>
      <c r="N11" s="279"/>
      <c r="O11" s="279"/>
      <c r="P11" s="279"/>
    </row>
    <row r="12" spans="1:16" s="54" customFormat="1" ht="42.95" customHeight="1" thickBot="1">
      <c r="A12" s="268" t="s">
        <v>81</v>
      </c>
      <c r="B12" s="271" t="s">
        <v>82</v>
      </c>
      <c r="C12" s="271"/>
      <c r="D12" s="271"/>
      <c r="E12" s="271"/>
      <c r="F12" s="271"/>
      <c r="G12" s="271"/>
      <c r="H12" s="271"/>
      <c r="I12" s="271"/>
      <c r="J12" s="271" t="s">
        <v>83</v>
      </c>
      <c r="K12" s="271"/>
      <c r="L12" s="271"/>
      <c r="M12" s="271" t="s">
        <v>84</v>
      </c>
      <c r="N12" s="271"/>
      <c r="O12" s="272" t="s">
        <v>85</v>
      </c>
      <c r="P12" s="273"/>
    </row>
    <row r="13" spans="1:16" s="54" customFormat="1" ht="37.5" customHeight="1">
      <c r="A13" s="269"/>
      <c r="B13" s="274" t="s">
        <v>86</v>
      </c>
      <c r="C13" s="276" t="s">
        <v>87</v>
      </c>
      <c r="D13" s="276"/>
      <c r="E13" s="276"/>
      <c r="F13" s="277" t="s">
        <v>88</v>
      </c>
      <c r="G13" s="277" t="s">
        <v>89</v>
      </c>
      <c r="H13" s="263" t="s">
        <v>90</v>
      </c>
      <c r="I13" s="263" t="s">
        <v>91</v>
      </c>
      <c r="J13" s="263" t="s">
        <v>92</v>
      </c>
      <c r="K13" s="265"/>
      <c r="L13" s="263" t="s">
        <v>93</v>
      </c>
      <c r="M13" s="263" t="s">
        <v>94</v>
      </c>
      <c r="N13" s="265"/>
      <c r="O13" s="86" t="s">
        <v>95</v>
      </c>
      <c r="P13" s="87" t="s">
        <v>96</v>
      </c>
    </row>
    <row r="14" spans="1:16" s="54" customFormat="1" ht="39" customHeight="1" thickBot="1">
      <c r="A14" s="270"/>
      <c r="B14" s="275"/>
      <c r="C14" s="88" t="s">
        <v>97</v>
      </c>
      <c r="D14" s="88" t="s">
        <v>98</v>
      </c>
      <c r="E14" s="88" t="s">
        <v>99</v>
      </c>
      <c r="F14" s="278"/>
      <c r="G14" s="278"/>
      <c r="H14" s="264"/>
      <c r="I14" s="264"/>
      <c r="J14" s="89" t="s">
        <v>100</v>
      </c>
      <c r="K14" s="89" t="s">
        <v>101</v>
      </c>
      <c r="L14" s="264"/>
      <c r="M14" s="89" t="s">
        <v>102</v>
      </c>
      <c r="N14" s="89" t="s">
        <v>103</v>
      </c>
      <c r="O14" s="89" t="s">
        <v>104</v>
      </c>
      <c r="P14" s="90" t="s">
        <v>105</v>
      </c>
    </row>
    <row r="15" spans="1:16">
      <c r="A15" s="140" t="s">
        <v>106</v>
      </c>
      <c r="B15" s="266" t="s">
        <v>107</v>
      </c>
      <c r="C15" s="266"/>
      <c r="D15" s="266"/>
      <c r="E15" s="266"/>
      <c r="F15" s="266"/>
      <c r="G15" s="266"/>
      <c r="H15" s="141">
        <f>+H16+H17+H18</f>
        <v>6544619206</v>
      </c>
      <c r="I15" s="142">
        <f>SUM(I16:I18)</f>
        <v>1370238</v>
      </c>
      <c r="J15" s="143">
        <f>J16+J17+J18</f>
        <v>352257</v>
      </c>
      <c r="K15" s="143">
        <f>K16+K17+K18</f>
        <v>1636154801.5</v>
      </c>
      <c r="L15" s="143">
        <f t="shared" ref="L15:N15" si="0">L16+L17+L18</f>
        <v>6544619206</v>
      </c>
      <c r="M15" s="143">
        <f t="shared" si="0"/>
        <v>361939</v>
      </c>
      <c r="N15" s="143">
        <f t="shared" si="0"/>
        <v>1636154801.5</v>
      </c>
      <c r="O15" s="144">
        <f>M15/J15*100</f>
        <v>102.74856141964533</v>
      </c>
      <c r="P15" s="145">
        <f>N15/K15*100</f>
        <v>100</v>
      </c>
    </row>
    <row r="16" spans="1:16" s="48" customFormat="1" ht="54">
      <c r="A16" s="150">
        <v>6473</v>
      </c>
      <c r="B16" s="151" t="s">
        <v>50</v>
      </c>
      <c r="C16" s="152">
        <v>1</v>
      </c>
      <c r="D16" s="152">
        <v>1.2</v>
      </c>
      <c r="E16" s="152" t="s">
        <v>108</v>
      </c>
      <c r="F16" s="151" t="s">
        <v>109</v>
      </c>
      <c r="G16" s="151" t="s">
        <v>51</v>
      </c>
      <c r="H16" s="153">
        <v>5426092990</v>
      </c>
      <c r="I16" s="154">
        <v>973731</v>
      </c>
      <c r="J16" s="154">
        <v>252401</v>
      </c>
      <c r="K16" s="153">
        <f>+H16/4</f>
        <v>1356523247.5</v>
      </c>
      <c r="L16" s="153">
        <v>5426092990</v>
      </c>
      <c r="M16" s="155">
        <v>255319</v>
      </c>
      <c r="N16" s="156">
        <f>+K16</f>
        <v>1356523247.5</v>
      </c>
      <c r="O16" s="157">
        <f>M16/J16*100</f>
        <v>101.15609684589207</v>
      </c>
      <c r="P16" s="158">
        <f>N16/L16*100</f>
        <v>25</v>
      </c>
    </row>
    <row r="17" spans="1:16" ht="43.5" customHeight="1">
      <c r="A17" s="150">
        <v>6521</v>
      </c>
      <c r="B17" s="151" t="s">
        <v>52</v>
      </c>
      <c r="C17" s="159">
        <v>1</v>
      </c>
      <c r="D17" s="159">
        <v>1.2</v>
      </c>
      <c r="E17" s="159" t="s">
        <v>108</v>
      </c>
      <c r="F17" s="151" t="s">
        <v>109</v>
      </c>
      <c r="G17" s="151" t="s">
        <v>53</v>
      </c>
      <c r="H17" s="153">
        <v>905619916</v>
      </c>
      <c r="I17" s="154">
        <v>395722</v>
      </c>
      <c r="J17" s="154">
        <v>99661</v>
      </c>
      <c r="K17" s="153">
        <f>+H17/4</f>
        <v>226404979</v>
      </c>
      <c r="L17" s="153">
        <v>905619916</v>
      </c>
      <c r="M17" s="160">
        <v>106259</v>
      </c>
      <c r="N17" s="161">
        <v>226404979</v>
      </c>
      <c r="O17" s="157">
        <f>M17/J17*100</f>
        <v>106.62044330279647</v>
      </c>
      <c r="P17" s="158">
        <f>N17/L17*100</f>
        <v>25</v>
      </c>
    </row>
    <row r="18" spans="1:16" ht="73.5" customHeight="1">
      <c r="A18" s="150">
        <v>6523</v>
      </c>
      <c r="B18" s="151" t="s">
        <v>54</v>
      </c>
      <c r="C18" s="159">
        <v>1</v>
      </c>
      <c r="D18" s="159">
        <v>1.2</v>
      </c>
      <c r="E18" s="159" t="s">
        <v>108</v>
      </c>
      <c r="F18" s="151" t="s">
        <v>109</v>
      </c>
      <c r="G18" s="151" t="s">
        <v>110</v>
      </c>
      <c r="H18" s="153">
        <v>212906300</v>
      </c>
      <c r="I18" s="154">
        <v>785</v>
      </c>
      <c r="J18" s="154">
        <v>195</v>
      </c>
      <c r="K18" s="153">
        <f>+H18/4</f>
        <v>53226575</v>
      </c>
      <c r="L18" s="153">
        <v>212906300</v>
      </c>
      <c r="M18" s="162">
        <v>361</v>
      </c>
      <c r="N18" s="156">
        <f>+K18</f>
        <v>53226575</v>
      </c>
      <c r="O18" s="157">
        <f>M18/J18*100</f>
        <v>185.12820512820514</v>
      </c>
      <c r="P18" s="158">
        <f>N18/L18*100</f>
        <v>25</v>
      </c>
    </row>
    <row r="19" spans="1:16" ht="18" thickBot="1">
      <c r="A19" s="146"/>
      <c r="B19" s="267" t="s">
        <v>111</v>
      </c>
      <c r="C19" s="267"/>
      <c r="D19" s="267"/>
      <c r="E19" s="267"/>
      <c r="F19" s="267"/>
      <c r="G19" s="267"/>
      <c r="H19" s="147">
        <f>H15</f>
        <v>6544619206</v>
      </c>
      <c r="I19" s="147">
        <f t="shared" ref="I19:N19" si="1">I15</f>
        <v>1370238</v>
      </c>
      <c r="J19" s="147">
        <f t="shared" si="1"/>
        <v>352257</v>
      </c>
      <c r="K19" s="147">
        <f t="shared" si="1"/>
        <v>1636154801.5</v>
      </c>
      <c r="L19" s="147">
        <f t="shared" si="1"/>
        <v>6544619206</v>
      </c>
      <c r="M19" s="147">
        <f t="shared" si="1"/>
        <v>361939</v>
      </c>
      <c r="N19" s="147">
        <f t="shared" si="1"/>
        <v>1636154801.5</v>
      </c>
      <c r="O19" s="148">
        <f>M19/J19*100</f>
        <v>102.74856141964533</v>
      </c>
      <c r="P19" s="149">
        <f>N19/L19*100</f>
        <v>25</v>
      </c>
    </row>
    <row r="20" spans="1:16" s="64" customFormat="1">
      <c r="A20" s="63"/>
      <c r="B20" s="261" t="s">
        <v>112</v>
      </c>
      <c r="C20" s="261"/>
      <c r="D20" s="261"/>
      <c r="E20" s="261"/>
      <c r="F20" s="261"/>
      <c r="G20" s="261"/>
      <c r="H20" s="261"/>
      <c r="I20" s="261"/>
      <c r="J20" s="261"/>
      <c r="K20" s="261"/>
      <c r="L20" s="261"/>
      <c r="M20" s="261"/>
      <c r="N20" s="261"/>
      <c r="O20" s="261"/>
      <c r="P20" s="261"/>
    </row>
    <row r="21" spans="1:16" ht="38.1" customHeight="1">
      <c r="A21" s="65"/>
      <c r="B21" s="262" t="s">
        <v>113</v>
      </c>
      <c r="C21" s="262"/>
      <c r="D21" s="262"/>
      <c r="E21" s="262"/>
      <c r="F21" s="262"/>
      <c r="G21" s="262"/>
      <c r="H21" s="262"/>
      <c r="I21" s="262"/>
      <c r="J21" s="262"/>
      <c r="K21" s="262"/>
      <c r="L21" s="262"/>
      <c r="M21" s="262"/>
      <c r="N21" s="262"/>
      <c r="O21" s="262"/>
      <c r="P21" s="262"/>
    </row>
    <row r="22" spans="1:16">
      <c r="A22" s="65"/>
      <c r="B22" s="66"/>
      <c r="C22" s="67"/>
      <c r="D22" s="67"/>
      <c r="E22" s="68"/>
      <c r="F22" s="68"/>
      <c r="G22" s="68"/>
      <c r="H22" s="69"/>
      <c r="I22" s="70"/>
      <c r="J22" s="70"/>
      <c r="K22" s="68"/>
      <c r="L22" s="68"/>
      <c r="M22" s="68"/>
      <c r="N22" s="68"/>
      <c r="O22" s="68"/>
      <c r="P22" s="68"/>
    </row>
    <row r="23" spans="1:16">
      <c r="A23" s="65"/>
      <c r="B23" s="71" t="s">
        <v>114</v>
      </c>
      <c r="C23" s="67"/>
      <c r="D23" s="67"/>
      <c r="E23" s="68"/>
      <c r="F23" s="68"/>
      <c r="G23" s="68"/>
      <c r="H23" s="69"/>
      <c r="I23" s="70"/>
      <c r="J23" s="72" t="s">
        <v>115</v>
      </c>
      <c r="K23" s="70"/>
      <c r="L23" s="70"/>
      <c r="M23" s="70"/>
      <c r="N23" s="70"/>
      <c r="O23" s="68"/>
      <c r="P23" s="73"/>
    </row>
    <row r="24" spans="1:16">
      <c r="A24" s="65"/>
      <c r="B24" s="65" t="s">
        <v>116</v>
      </c>
      <c r="C24" s="68"/>
      <c r="D24" s="68"/>
      <c r="E24" s="68"/>
      <c r="F24" s="70"/>
      <c r="G24" s="70"/>
      <c r="H24" s="74"/>
      <c r="I24" s="70"/>
      <c r="J24" s="68" t="s">
        <v>117</v>
      </c>
      <c r="K24" s="70"/>
      <c r="L24" s="70"/>
      <c r="M24" s="70"/>
      <c r="N24" s="70"/>
      <c r="O24" s="68"/>
      <c r="P24" s="68"/>
    </row>
    <row r="25" spans="1:16">
      <c r="J25" s="76"/>
    </row>
  </sheetData>
  <mergeCells count="24">
    <mergeCell ref="A11:P11"/>
    <mergeCell ref="A5:P5"/>
    <mergeCell ref="A6:P6"/>
    <mergeCell ref="A7:P7"/>
    <mergeCell ref="A9:P9"/>
    <mergeCell ref="A10:P10"/>
    <mergeCell ref="A12:A14"/>
    <mergeCell ref="B12:I12"/>
    <mergeCell ref="J12:L12"/>
    <mergeCell ref="M12:N12"/>
    <mergeCell ref="O12:P12"/>
    <mergeCell ref="B13:B14"/>
    <mergeCell ref="C13:E13"/>
    <mergeCell ref="F13:F14"/>
    <mergeCell ref="G13:G14"/>
    <mergeCell ref="H13:H14"/>
    <mergeCell ref="B20:P20"/>
    <mergeCell ref="B21:P21"/>
    <mergeCell ref="I13:I14"/>
    <mergeCell ref="J13:K13"/>
    <mergeCell ref="L13:L14"/>
    <mergeCell ref="M13:N13"/>
    <mergeCell ref="B15:G15"/>
    <mergeCell ref="B19:G19"/>
  </mergeCells>
  <dataValidations count="3">
    <dataValidation allowBlank="1" showInputMessage="1" showErrorMessage="1" prompt="Meta alcanzada en el trimestre" sqref="M16:M18" xr:uid="{00000000-0002-0000-0100-000000000000}"/>
    <dataValidation allowBlank="1" showInputMessage="1" showErrorMessage="1" prompt="Meta anual del indicador" sqref="I16:I18" xr:uid="{00000000-0002-0000-0100-000001000000}"/>
    <dataValidation allowBlank="1" showInputMessage="1" showErrorMessage="1" prompt="Monto presupuestado para el producto" sqref="H16:H18 J16:L18" xr:uid="{00000000-0002-0000-0100-000002000000}"/>
  </dataValidations>
  <printOptions horizontalCentered="1"/>
  <pageMargins left="0.11811023622047245" right="0.11811023622047245" top="0.55118110236220474"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8"/>
  <sheetViews>
    <sheetView showGridLines="0" zoomScale="60" zoomScaleNormal="60" workbookViewId="0">
      <selection activeCell="B14" sqref="B14"/>
    </sheetView>
  </sheetViews>
  <sheetFormatPr defaultColWidth="11.42578125" defaultRowHeight="15"/>
  <cols>
    <col min="1" max="1" width="20.42578125" style="20" customWidth="1"/>
    <col min="2" max="2" width="38.7109375" style="20" customWidth="1"/>
    <col min="3" max="3" width="27.5703125" style="20" customWidth="1"/>
    <col min="4" max="4" width="20.28515625" style="20" customWidth="1"/>
    <col min="5" max="5" width="26.42578125" style="20" customWidth="1"/>
    <col min="6" max="6" width="24.7109375" style="20" bestFit="1" customWidth="1"/>
    <col min="7" max="7" width="27.140625" style="20" customWidth="1"/>
    <col min="8" max="8" width="24.7109375" style="20" bestFit="1" customWidth="1"/>
    <col min="9" max="9" width="30.85546875" style="20" customWidth="1"/>
    <col min="10" max="10" width="21.42578125" style="20" customWidth="1"/>
    <col min="11" max="11" width="28.7109375" style="20" customWidth="1"/>
    <col min="12" max="12" width="23.7109375" style="20" customWidth="1"/>
    <col min="13" max="13" width="26.5703125" style="20" customWidth="1"/>
    <col min="14" max="16384" width="11.42578125" style="20"/>
  </cols>
  <sheetData>
    <row r="1" spans="1:13" ht="82.5" customHeight="1">
      <c r="A1" s="291" t="s">
        <v>118</v>
      </c>
      <c r="B1" s="291"/>
      <c r="C1" s="291"/>
      <c r="D1" s="291"/>
      <c r="E1" s="291"/>
      <c r="F1" s="291"/>
      <c r="G1" s="291"/>
      <c r="H1" s="291"/>
      <c r="I1" s="291"/>
      <c r="J1" s="291"/>
      <c r="K1" s="291"/>
      <c r="L1" s="291"/>
      <c r="M1" s="94"/>
    </row>
    <row r="2" spans="1:13" ht="23.25" customHeight="1">
      <c r="A2" s="11" t="s">
        <v>119</v>
      </c>
      <c r="B2" s="12" t="s">
        <v>120</v>
      </c>
      <c r="C2" s="13"/>
      <c r="D2" s="13"/>
      <c r="E2" s="13"/>
      <c r="F2" s="13"/>
      <c r="G2" s="13"/>
      <c r="H2" s="13"/>
      <c r="I2" s="13"/>
      <c r="J2" s="13"/>
      <c r="K2" s="13"/>
      <c r="L2" s="13"/>
      <c r="M2" s="13"/>
    </row>
    <row r="3" spans="1:13" ht="32.25" customHeight="1">
      <c r="A3" s="11" t="s">
        <v>121</v>
      </c>
      <c r="B3" s="14" t="s">
        <v>122</v>
      </c>
      <c r="C3" s="14"/>
      <c r="D3" s="14"/>
      <c r="E3" s="14"/>
      <c r="F3" s="14"/>
      <c r="G3" s="14"/>
      <c r="H3" s="14"/>
      <c r="I3" s="14"/>
      <c r="J3" s="14"/>
      <c r="K3" s="14"/>
      <c r="L3" s="14"/>
      <c r="M3" s="14"/>
    </row>
    <row r="4" spans="1:13" ht="45.75" customHeight="1" thickBot="1">
      <c r="A4" s="11" t="s">
        <v>123</v>
      </c>
      <c r="B4" s="292" t="s">
        <v>124</v>
      </c>
      <c r="C4" s="292"/>
      <c r="D4" s="14"/>
      <c r="E4" s="14"/>
      <c r="F4" s="14"/>
      <c r="G4" s="14"/>
      <c r="H4" s="14"/>
      <c r="I4" s="14"/>
      <c r="J4" s="14"/>
      <c r="K4" s="14"/>
      <c r="L4" s="14"/>
      <c r="M4" s="14"/>
    </row>
    <row r="5" spans="1:13" ht="27" customHeight="1">
      <c r="A5" s="293" t="s">
        <v>40</v>
      </c>
      <c r="B5" s="294"/>
      <c r="C5" s="294"/>
      <c r="D5" s="294"/>
      <c r="E5" s="295"/>
      <c r="F5" s="293" t="s">
        <v>125</v>
      </c>
      <c r="G5" s="296"/>
      <c r="H5" s="297" t="s">
        <v>126</v>
      </c>
      <c r="I5" s="295"/>
      <c r="J5" s="293" t="s">
        <v>127</v>
      </c>
      <c r="K5" s="296"/>
      <c r="L5" s="293" t="s">
        <v>128</v>
      </c>
      <c r="M5" s="296"/>
    </row>
    <row r="6" spans="1:13" ht="49.5" customHeight="1">
      <c r="A6" s="283" t="s">
        <v>129</v>
      </c>
      <c r="B6" s="285" t="s">
        <v>130</v>
      </c>
      <c r="C6" s="95" t="s">
        <v>131</v>
      </c>
      <c r="D6" s="287" t="s">
        <v>132</v>
      </c>
      <c r="E6" s="289" t="s">
        <v>133</v>
      </c>
      <c r="F6" s="96" t="s">
        <v>134</v>
      </c>
      <c r="G6" s="97" t="s">
        <v>135</v>
      </c>
      <c r="H6" s="98" t="s">
        <v>134</v>
      </c>
      <c r="I6" s="99" t="s">
        <v>135</v>
      </c>
      <c r="J6" s="96" t="s">
        <v>134</v>
      </c>
      <c r="K6" s="97" t="s">
        <v>135</v>
      </c>
      <c r="L6" s="96" t="s">
        <v>134</v>
      </c>
      <c r="M6" s="97" t="s">
        <v>135</v>
      </c>
    </row>
    <row r="7" spans="1:13" ht="27" customHeight="1" thickBot="1">
      <c r="A7" s="284"/>
      <c r="B7" s="286"/>
      <c r="C7" s="100" t="s">
        <v>136</v>
      </c>
      <c r="D7" s="288"/>
      <c r="E7" s="290"/>
      <c r="F7" s="101" t="s">
        <v>136</v>
      </c>
      <c r="G7" s="102" t="s">
        <v>137</v>
      </c>
      <c r="H7" s="103" t="s">
        <v>136</v>
      </c>
      <c r="I7" s="104" t="s">
        <v>137</v>
      </c>
      <c r="J7" s="101" t="s">
        <v>136</v>
      </c>
      <c r="K7" s="102" t="s">
        <v>137</v>
      </c>
      <c r="L7" s="101" t="s">
        <v>136</v>
      </c>
      <c r="M7" s="102" t="s">
        <v>137</v>
      </c>
    </row>
    <row r="8" spans="1:13" ht="78.75" customHeight="1" thickTop="1">
      <c r="A8" s="105">
        <v>6473</v>
      </c>
      <c r="B8" s="106" t="s">
        <v>50</v>
      </c>
      <c r="C8" s="107" t="s">
        <v>51</v>
      </c>
      <c r="D8" s="108">
        <v>973731</v>
      </c>
      <c r="E8" s="109">
        <v>5426092990</v>
      </c>
      <c r="F8" s="110">
        <v>266922</v>
      </c>
      <c r="G8" s="111">
        <f>+$E$8/4</f>
        <v>1356523247.5</v>
      </c>
      <c r="H8" s="112">
        <v>252401</v>
      </c>
      <c r="I8" s="109">
        <f>+$E$8/4</f>
        <v>1356523247.5</v>
      </c>
      <c r="J8" s="110">
        <v>259662</v>
      </c>
      <c r="K8" s="111">
        <f>+$E$8/4</f>
        <v>1356523247.5</v>
      </c>
      <c r="L8" s="110">
        <v>194746</v>
      </c>
      <c r="M8" s="111">
        <f>+$E$8/4</f>
        <v>1356523247.5</v>
      </c>
    </row>
    <row r="9" spans="1:13" ht="78.75" customHeight="1">
      <c r="A9" s="113">
        <v>6521</v>
      </c>
      <c r="B9" s="114" t="s">
        <v>52</v>
      </c>
      <c r="C9" s="115" t="s">
        <v>53</v>
      </c>
      <c r="D9" s="116">
        <v>395722</v>
      </c>
      <c r="E9" s="117">
        <v>905619916</v>
      </c>
      <c r="F9" s="118">
        <v>100590</v>
      </c>
      <c r="G9" s="119">
        <f>+$E$9/4</f>
        <v>226404979</v>
      </c>
      <c r="H9" s="120">
        <v>99661</v>
      </c>
      <c r="I9" s="121">
        <f>+$E$9/4</f>
        <v>226404979</v>
      </c>
      <c r="J9" s="118">
        <v>97474</v>
      </c>
      <c r="K9" s="119">
        <f>+$E$9/4</f>
        <v>226404979</v>
      </c>
      <c r="L9" s="118">
        <v>97997</v>
      </c>
      <c r="M9" s="119">
        <f>+$E$9/4</f>
        <v>226404979</v>
      </c>
    </row>
    <row r="10" spans="1:13" ht="78.75" customHeight="1" thickBot="1">
      <c r="A10" s="122">
        <v>6523</v>
      </c>
      <c r="B10" s="123" t="s">
        <v>54</v>
      </c>
      <c r="C10" s="124" t="s">
        <v>110</v>
      </c>
      <c r="D10" s="125">
        <v>785</v>
      </c>
      <c r="E10" s="126">
        <v>212906300</v>
      </c>
      <c r="F10" s="127">
        <v>193</v>
      </c>
      <c r="G10" s="128">
        <f>+E10/4</f>
        <v>53226575</v>
      </c>
      <c r="H10" s="129">
        <v>195</v>
      </c>
      <c r="I10" s="130">
        <v>38750000</v>
      </c>
      <c r="J10" s="127">
        <v>197</v>
      </c>
      <c r="K10" s="128">
        <v>38750000</v>
      </c>
      <c r="L10" s="127">
        <v>200</v>
      </c>
      <c r="M10" s="128">
        <v>38750000</v>
      </c>
    </row>
    <row r="11" spans="1:13" ht="18.75">
      <c r="A11" s="131"/>
      <c r="B11" s="131"/>
      <c r="C11" s="131"/>
      <c r="D11" s="131"/>
      <c r="E11" s="131"/>
      <c r="F11" s="131"/>
      <c r="G11" s="131"/>
      <c r="H11" s="131"/>
      <c r="I11" s="131"/>
      <c r="J11" s="131"/>
      <c r="K11" s="131"/>
      <c r="L11" s="131"/>
      <c r="M11" s="131"/>
    </row>
    <row r="12" spans="1:13" ht="18.75">
      <c r="A12" s="131"/>
      <c r="B12" s="15"/>
      <c r="C12" s="15"/>
      <c r="D12" s="16"/>
      <c r="E12" s="15"/>
      <c r="F12" s="132"/>
      <c r="G12" s="17"/>
      <c r="H12" s="17"/>
      <c r="I12" s="17"/>
      <c r="J12" s="15"/>
      <c r="K12" s="18"/>
      <c r="L12" s="131"/>
      <c r="M12" s="131"/>
    </row>
    <row r="13" spans="1:13" ht="18.75">
      <c r="A13" s="131"/>
      <c r="B13" s="19"/>
      <c r="C13" s="19"/>
      <c r="D13" s="133"/>
      <c r="E13" s="133"/>
      <c r="F13" s="19"/>
      <c r="G13" s="19"/>
      <c r="H13" s="19"/>
      <c r="I13" s="19"/>
      <c r="J13" s="19"/>
      <c r="K13" s="19"/>
      <c r="L13" s="131"/>
      <c r="M13" s="131"/>
    </row>
    <row r="14" spans="1:13" ht="18.75">
      <c r="A14" s="131"/>
      <c r="B14" s="131"/>
      <c r="C14" s="131"/>
      <c r="D14" s="131"/>
      <c r="E14" s="131"/>
      <c r="F14" s="134"/>
      <c r="G14" s="131"/>
      <c r="H14" s="131"/>
      <c r="I14" s="131"/>
      <c r="J14" s="131"/>
      <c r="K14" s="131"/>
      <c r="L14" s="131"/>
      <c r="M14" s="131"/>
    </row>
    <row r="15" spans="1:13" ht="18.75">
      <c r="A15" s="131"/>
      <c r="B15" s="131"/>
      <c r="C15" s="131"/>
      <c r="D15" s="131"/>
      <c r="E15" s="131"/>
      <c r="F15" s="134"/>
      <c r="H15" s="134"/>
      <c r="I15" s="131"/>
      <c r="J15" s="131"/>
      <c r="K15" s="131"/>
      <c r="L15" s="131"/>
      <c r="M15" s="131"/>
    </row>
    <row r="16" spans="1:13" ht="18.75">
      <c r="A16" s="131"/>
      <c r="B16" s="131"/>
      <c r="C16" s="131"/>
      <c r="D16" s="131"/>
      <c r="E16" s="131"/>
      <c r="F16" s="131"/>
      <c r="G16" s="131"/>
      <c r="H16" s="131"/>
      <c r="I16" s="131"/>
      <c r="J16" s="131"/>
      <c r="K16" s="131"/>
      <c r="L16" s="131"/>
      <c r="M16" s="131"/>
    </row>
    <row r="17" spans="1:13" ht="18.75">
      <c r="A17" s="131"/>
      <c r="B17" s="131"/>
      <c r="C17" s="131"/>
      <c r="D17" s="131"/>
      <c r="E17" s="131"/>
      <c r="F17" s="131"/>
      <c r="G17" s="131"/>
      <c r="H17" s="131"/>
      <c r="I17" s="131"/>
      <c r="J17" s="131"/>
      <c r="K17" s="131"/>
      <c r="L17" s="131"/>
      <c r="M17" s="131"/>
    </row>
    <row r="18" spans="1:13" ht="18.75">
      <c r="A18" s="135"/>
      <c r="B18" s="135"/>
      <c r="C18" s="135"/>
      <c r="D18" s="135"/>
      <c r="E18" s="135"/>
      <c r="F18" s="135"/>
      <c r="G18" s="135"/>
      <c r="H18" s="135"/>
      <c r="I18" s="135"/>
      <c r="J18" s="135"/>
      <c r="K18" s="135"/>
      <c r="L18" s="135"/>
      <c r="M18" s="135"/>
    </row>
  </sheetData>
  <mergeCells count="11">
    <mergeCell ref="A6:A7"/>
    <mergeCell ref="B6:B7"/>
    <mergeCell ref="D6:D7"/>
    <mergeCell ref="E6:E7"/>
    <mergeCell ref="A1:L1"/>
    <mergeCell ref="B4:C4"/>
    <mergeCell ref="A5:E5"/>
    <mergeCell ref="F5:G5"/>
    <mergeCell ref="H5:I5"/>
    <mergeCell ref="J5:K5"/>
    <mergeCell ref="L5:M5"/>
  </mergeCells>
  <printOptions horizontalCentered="1"/>
  <pageMargins left="0.31496062992125984" right="0.31496062992125984" top="0.74803149606299213" bottom="0.74803149606299213" header="0.31496062992125984" footer="0.31496062992125984"/>
  <pageSetup paperSize="5"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5"/>
  <sheetViews>
    <sheetView showGridLines="0" topLeftCell="G13" zoomScale="90" zoomScaleNormal="90" workbookViewId="0">
      <selection activeCell="O25" sqref="O25"/>
    </sheetView>
  </sheetViews>
  <sheetFormatPr defaultColWidth="24" defaultRowHeight="17.25"/>
  <cols>
    <col min="1" max="1" width="10.42578125" style="54" customWidth="1"/>
    <col min="2" max="2" width="24.28515625" style="54" customWidth="1"/>
    <col min="3" max="4" width="6" style="50" customWidth="1"/>
    <col min="5" max="5" width="6.5703125" style="50" customWidth="1"/>
    <col min="6" max="6" width="13.5703125" style="50" customWidth="1"/>
    <col min="7" max="7" width="16.42578125" style="50" customWidth="1"/>
    <col min="8" max="8" width="20.5703125" style="75" customWidth="1"/>
    <col min="9" max="9" width="18.140625" style="50" customWidth="1"/>
    <col min="10" max="10" width="19.42578125" style="50" customWidth="1"/>
    <col min="11" max="11" width="22" style="50" customWidth="1"/>
    <col min="12" max="12" width="24.7109375" style="50" customWidth="1"/>
    <col min="13" max="13" width="19.140625" style="50" customWidth="1"/>
    <col min="14" max="14" width="24.28515625" style="50" customWidth="1"/>
    <col min="15" max="16" width="16.28515625" style="50" customWidth="1"/>
    <col min="17" max="16384" width="24" style="50"/>
  </cols>
  <sheetData>
    <row r="1" spans="1:16">
      <c r="A1" s="47"/>
      <c r="B1" s="47"/>
      <c r="C1" s="48"/>
      <c r="D1" s="48"/>
      <c r="E1" s="48"/>
      <c r="F1" s="48"/>
      <c r="G1" s="48"/>
      <c r="H1" s="49"/>
      <c r="I1" s="48"/>
      <c r="J1" s="48"/>
      <c r="K1" s="48"/>
      <c r="L1" s="48"/>
      <c r="M1" s="48"/>
      <c r="N1" s="48"/>
      <c r="O1" s="48"/>
      <c r="P1" s="48"/>
    </row>
    <row r="2" spans="1:16">
      <c r="A2" s="47"/>
      <c r="B2" s="47"/>
      <c r="C2" s="48"/>
      <c r="D2" s="48"/>
      <c r="E2" s="48"/>
      <c r="F2" s="48"/>
      <c r="G2" s="48"/>
      <c r="H2" s="49"/>
      <c r="I2" s="48"/>
      <c r="J2" s="48"/>
      <c r="K2" s="48"/>
      <c r="L2" s="48"/>
      <c r="M2" s="48"/>
      <c r="N2" s="48"/>
      <c r="O2" s="48"/>
      <c r="P2" s="48"/>
    </row>
    <row r="3" spans="1:16">
      <c r="A3" s="47"/>
      <c r="B3" s="47"/>
      <c r="C3" s="48"/>
      <c r="D3" s="48"/>
      <c r="E3" s="48"/>
      <c r="F3" s="48"/>
      <c r="G3" s="48"/>
      <c r="H3" s="49"/>
      <c r="I3" s="48"/>
      <c r="J3" s="48"/>
      <c r="K3" s="48"/>
      <c r="L3" s="48"/>
      <c r="M3" s="48"/>
      <c r="N3" s="48"/>
      <c r="O3" s="48"/>
      <c r="P3" s="48"/>
    </row>
    <row r="4" spans="1:16">
      <c r="A4" s="47"/>
      <c r="B4" s="47"/>
      <c r="C4" s="48"/>
      <c r="D4" s="48"/>
      <c r="E4" s="48"/>
      <c r="F4" s="48"/>
      <c r="G4" s="48"/>
      <c r="H4" s="49"/>
      <c r="I4" s="48"/>
      <c r="J4" s="48"/>
      <c r="K4" s="48"/>
      <c r="L4" s="48"/>
      <c r="M4" s="48"/>
      <c r="N4" s="48"/>
      <c r="O4" s="48"/>
      <c r="P4" s="48"/>
    </row>
    <row r="5" spans="1:16">
      <c r="A5" s="280"/>
      <c r="B5" s="280"/>
      <c r="C5" s="280"/>
      <c r="D5" s="280"/>
      <c r="E5" s="280"/>
      <c r="F5" s="280"/>
      <c r="G5" s="280"/>
      <c r="H5" s="280"/>
      <c r="I5" s="280"/>
      <c r="J5" s="280"/>
      <c r="K5" s="280"/>
      <c r="L5" s="280"/>
      <c r="M5" s="280"/>
      <c r="N5" s="280"/>
      <c r="O5" s="280"/>
      <c r="P5" s="280"/>
    </row>
    <row r="6" spans="1:16">
      <c r="A6" s="281" t="s">
        <v>77</v>
      </c>
      <c r="B6" s="281"/>
      <c r="C6" s="281"/>
      <c r="D6" s="281"/>
      <c r="E6" s="281"/>
      <c r="F6" s="281"/>
      <c r="G6" s="281"/>
      <c r="H6" s="281"/>
      <c r="I6" s="281"/>
      <c r="J6" s="281"/>
      <c r="K6" s="281"/>
      <c r="L6" s="281"/>
      <c r="M6" s="281"/>
      <c r="N6" s="281"/>
      <c r="O6" s="281"/>
      <c r="P6" s="281"/>
    </row>
    <row r="7" spans="1:16">
      <c r="A7" s="281" t="s">
        <v>138</v>
      </c>
      <c r="B7" s="281"/>
      <c r="C7" s="281"/>
      <c r="D7" s="281"/>
      <c r="E7" s="281"/>
      <c r="F7" s="281"/>
      <c r="G7" s="281"/>
      <c r="H7" s="281"/>
      <c r="I7" s="281"/>
      <c r="J7" s="281"/>
      <c r="K7" s="281"/>
      <c r="L7" s="281"/>
      <c r="M7" s="281"/>
      <c r="N7" s="281"/>
      <c r="O7" s="281"/>
      <c r="P7" s="281"/>
    </row>
    <row r="8" spans="1:16" ht="5.25" customHeight="1">
      <c r="A8" s="51"/>
      <c r="B8" s="51"/>
      <c r="C8" s="52"/>
      <c r="D8" s="52"/>
      <c r="E8" s="52"/>
      <c r="F8" s="52"/>
      <c r="G8" s="52"/>
      <c r="H8" s="53"/>
      <c r="I8" s="52"/>
      <c r="J8" s="52"/>
      <c r="K8" s="52"/>
      <c r="L8" s="52"/>
      <c r="M8" s="52"/>
      <c r="N8" s="52"/>
      <c r="O8" s="52"/>
      <c r="P8" s="52"/>
    </row>
    <row r="9" spans="1:16" ht="16.5" customHeight="1">
      <c r="A9" s="282" t="s">
        <v>79</v>
      </c>
      <c r="B9" s="282"/>
      <c r="C9" s="282"/>
      <c r="D9" s="282"/>
      <c r="E9" s="282"/>
      <c r="F9" s="282"/>
      <c r="G9" s="282"/>
      <c r="H9" s="282"/>
      <c r="I9" s="282"/>
      <c r="J9" s="282"/>
      <c r="K9" s="282"/>
      <c r="L9" s="282"/>
      <c r="M9" s="282"/>
      <c r="N9" s="282"/>
      <c r="O9" s="282"/>
      <c r="P9" s="282"/>
    </row>
    <row r="10" spans="1:16" ht="16.5" customHeight="1">
      <c r="A10" s="282" t="s">
        <v>80</v>
      </c>
      <c r="B10" s="282"/>
      <c r="C10" s="282"/>
      <c r="D10" s="282"/>
      <c r="E10" s="282"/>
      <c r="F10" s="282"/>
      <c r="G10" s="282"/>
      <c r="H10" s="282"/>
      <c r="I10" s="282"/>
      <c r="J10" s="282"/>
      <c r="K10" s="282"/>
      <c r="L10" s="282"/>
      <c r="M10" s="282"/>
      <c r="N10" s="282"/>
      <c r="O10" s="282"/>
      <c r="P10" s="282"/>
    </row>
    <row r="11" spans="1:16" ht="8.25" customHeight="1" thickBot="1">
      <c r="A11" s="279"/>
      <c r="B11" s="279"/>
      <c r="C11" s="279"/>
      <c r="D11" s="279"/>
      <c r="E11" s="279"/>
      <c r="F11" s="279"/>
      <c r="G11" s="279"/>
      <c r="H11" s="279"/>
      <c r="I11" s="279"/>
      <c r="J11" s="279"/>
      <c r="K11" s="279"/>
      <c r="L11" s="279"/>
      <c r="M11" s="279"/>
      <c r="N11" s="279"/>
      <c r="O11" s="279"/>
      <c r="P11" s="279"/>
    </row>
    <row r="12" spans="1:16" s="54" customFormat="1" ht="42.95" customHeight="1" thickBot="1">
      <c r="A12" s="300" t="s">
        <v>81</v>
      </c>
      <c r="B12" s="301" t="s">
        <v>82</v>
      </c>
      <c r="C12" s="301"/>
      <c r="D12" s="301"/>
      <c r="E12" s="301"/>
      <c r="F12" s="301"/>
      <c r="G12" s="301"/>
      <c r="H12" s="301"/>
      <c r="I12" s="301"/>
      <c r="J12" s="302" t="s">
        <v>139</v>
      </c>
      <c r="K12" s="302"/>
      <c r="L12" s="302"/>
      <c r="M12" s="302" t="s">
        <v>140</v>
      </c>
      <c r="N12" s="302"/>
      <c r="O12" s="302" t="s">
        <v>141</v>
      </c>
      <c r="P12" s="303"/>
    </row>
    <row r="13" spans="1:16" s="54" customFormat="1" ht="37.5" customHeight="1">
      <c r="A13" s="269"/>
      <c r="B13" s="274" t="s">
        <v>86</v>
      </c>
      <c r="C13" s="276" t="s">
        <v>87</v>
      </c>
      <c r="D13" s="276"/>
      <c r="E13" s="276"/>
      <c r="F13" s="277" t="s">
        <v>88</v>
      </c>
      <c r="G13" s="277" t="s">
        <v>89</v>
      </c>
      <c r="H13" s="263" t="s">
        <v>90</v>
      </c>
      <c r="I13" s="263" t="s">
        <v>91</v>
      </c>
      <c r="J13" s="263" t="s">
        <v>142</v>
      </c>
      <c r="K13" s="265"/>
      <c r="L13" s="263" t="s">
        <v>93</v>
      </c>
      <c r="M13" s="263" t="s">
        <v>142</v>
      </c>
      <c r="N13" s="265"/>
      <c r="O13" s="86" t="s">
        <v>95</v>
      </c>
      <c r="P13" s="87" t="s">
        <v>96</v>
      </c>
    </row>
    <row r="14" spans="1:16" s="54" customFormat="1" ht="39" customHeight="1" thickBot="1">
      <c r="A14" s="270"/>
      <c r="B14" s="275"/>
      <c r="C14" s="88" t="s">
        <v>97</v>
      </c>
      <c r="D14" s="88" t="s">
        <v>98</v>
      </c>
      <c r="E14" s="88" t="s">
        <v>99</v>
      </c>
      <c r="F14" s="278"/>
      <c r="G14" s="278"/>
      <c r="H14" s="264"/>
      <c r="I14" s="264"/>
      <c r="J14" s="89" t="s">
        <v>100</v>
      </c>
      <c r="K14" s="89" t="s">
        <v>101</v>
      </c>
      <c r="L14" s="264"/>
      <c r="M14" s="89" t="s">
        <v>102</v>
      </c>
      <c r="N14" s="89" t="s">
        <v>103</v>
      </c>
      <c r="O14" s="89" t="s">
        <v>104</v>
      </c>
      <c r="P14" s="90" t="s">
        <v>105</v>
      </c>
    </row>
    <row r="15" spans="1:16" ht="18" thickBot="1">
      <c r="A15" s="56" t="s">
        <v>106</v>
      </c>
      <c r="B15" s="298" t="s">
        <v>107</v>
      </c>
      <c r="C15" s="298"/>
      <c r="D15" s="298"/>
      <c r="E15" s="298"/>
      <c r="F15" s="298"/>
      <c r="G15" s="298"/>
      <c r="H15" s="81">
        <f>+H16+H17+H18</f>
        <v>6544619206</v>
      </c>
      <c r="I15" s="82">
        <f>SUM(I16:I18)</f>
        <v>1370238</v>
      </c>
      <c r="J15" s="83">
        <f>J16+J17+J18</f>
        <v>367705</v>
      </c>
      <c r="K15" s="83">
        <f>K16+K17+K18</f>
        <v>1636154801.5</v>
      </c>
      <c r="L15" s="83">
        <f t="shared" ref="L15:N15" si="0">L16+L17+L18</f>
        <v>6544619206</v>
      </c>
      <c r="M15" s="83">
        <f t="shared" si="0"/>
        <v>336706</v>
      </c>
      <c r="N15" s="83">
        <f t="shared" si="0"/>
        <v>1636154801.5</v>
      </c>
      <c r="O15" s="84">
        <f>M15/J15*100</f>
        <v>91.569600630940556</v>
      </c>
      <c r="P15" s="85">
        <f>N15/K15*100</f>
        <v>100</v>
      </c>
    </row>
    <row r="16" spans="1:16" s="48" customFormat="1" ht="54">
      <c r="A16" s="57">
        <v>6473</v>
      </c>
      <c r="B16" s="58" t="s">
        <v>50</v>
      </c>
      <c r="C16" s="59">
        <v>1</v>
      </c>
      <c r="D16" s="59">
        <v>1.2</v>
      </c>
      <c r="E16" s="59" t="s">
        <v>108</v>
      </c>
      <c r="F16" s="58" t="s">
        <v>109</v>
      </c>
      <c r="G16" s="58" t="s">
        <v>51</v>
      </c>
      <c r="H16" s="33">
        <v>5426092990</v>
      </c>
      <c r="I16" s="29">
        <v>973731</v>
      </c>
      <c r="J16" s="29">
        <v>266922</v>
      </c>
      <c r="K16" s="33">
        <f>+H16/4</f>
        <v>1356523247.5</v>
      </c>
      <c r="L16" s="33">
        <v>5426092990</v>
      </c>
      <c r="M16" s="38">
        <v>236127</v>
      </c>
      <c r="N16" s="77">
        <f>+K16</f>
        <v>1356523247.5</v>
      </c>
      <c r="O16" s="139">
        <f>M16/J16*100</f>
        <v>88.462921752422048</v>
      </c>
      <c r="P16" s="91">
        <f>N16/L16*100</f>
        <v>25</v>
      </c>
    </row>
    <row r="17" spans="1:16" ht="54">
      <c r="A17" s="55">
        <v>6521</v>
      </c>
      <c r="B17" s="60" t="s">
        <v>52</v>
      </c>
      <c r="C17" s="61">
        <v>1</v>
      </c>
      <c r="D17" s="61">
        <v>1.2</v>
      </c>
      <c r="E17" s="61" t="s">
        <v>108</v>
      </c>
      <c r="F17" s="60" t="s">
        <v>109</v>
      </c>
      <c r="G17" s="60" t="s">
        <v>53</v>
      </c>
      <c r="H17" s="33">
        <v>905619916</v>
      </c>
      <c r="I17" s="29">
        <v>395722</v>
      </c>
      <c r="J17" s="29">
        <v>100590</v>
      </c>
      <c r="K17" s="33">
        <f>+H17/4</f>
        <v>226404979</v>
      </c>
      <c r="L17" s="33">
        <v>905619916</v>
      </c>
      <c r="M17" s="42">
        <v>100386</v>
      </c>
      <c r="N17" s="46">
        <v>226404979</v>
      </c>
      <c r="O17" s="139">
        <f>M17/J17*100</f>
        <v>99.797196540411576</v>
      </c>
      <c r="P17" s="91">
        <f>N17/L17*100</f>
        <v>25</v>
      </c>
    </row>
    <row r="18" spans="1:16" ht="73.5" customHeight="1">
      <c r="A18" s="55">
        <v>6523</v>
      </c>
      <c r="B18" s="60" t="s">
        <v>54</v>
      </c>
      <c r="C18" s="61">
        <v>1</v>
      </c>
      <c r="D18" s="61">
        <v>1.2</v>
      </c>
      <c r="E18" s="61" t="s">
        <v>108</v>
      </c>
      <c r="F18" s="60" t="s">
        <v>109</v>
      </c>
      <c r="G18" s="60" t="s">
        <v>110</v>
      </c>
      <c r="H18" s="137">
        <v>212906300</v>
      </c>
      <c r="I18" s="136">
        <v>785</v>
      </c>
      <c r="J18" s="136">
        <v>193</v>
      </c>
      <c r="K18" s="137">
        <f>+H18/4</f>
        <v>53226575</v>
      </c>
      <c r="L18" s="137">
        <v>212906300</v>
      </c>
      <c r="M18" s="138">
        <v>193</v>
      </c>
      <c r="N18" s="78">
        <f>+K18</f>
        <v>53226575</v>
      </c>
      <c r="O18" s="139">
        <f>M18/J18*100</f>
        <v>100</v>
      </c>
      <c r="P18" s="92">
        <f>N18/L18*100</f>
        <v>25</v>
      </c>
    </row>
    <row r="19" spans="1:16" ht="18" thickBot="1">
      <c r="A19" s="62"/>
      <c r="B19" s="299" t="s">
        <v>111</v>
      </c>
      <c r="C19" s="299"/>
      <c r="D19" s="299"/>
      <c r="E19" s="299"/>
      <c r="F19" s="299"/>
      <c r="G19" s="299"/>
      <c r="H19" s="80">
        <f>H15</f>
        <v>6544619206</v>
      </c>
      <c r="I19" s="80">
        <f t="shared" ref="I19:N19" si="1">I15</f>
        <v>1370238</v>
      </c>
      <c r="J19" s="80">
        <f t="shared" si="1"/>
        <v>367705</v>
      </c>
      <c r="K19" s="80">
        <f t="shared" si="1"/>
        <v>1636154801.5</v>
      </c>
      <c r="L19" s="80">
        <f t="shared" si="1"/>
        <v>6544619206</v>
      </c>
      <c r="M19" s="80">
        <f t="shared" si="1"/>
        <v>336706</v>
      </c>
      <c r="N19" s="80">
        <f t="shared" si="1"/>
        <v>1636154801.5</v>
      </c>
      <c r="O19" s="79">
        <f>M19/J19*100</f>
        <v>91.569600630940556</v>
      </c>
      <c r="P19" s="93">
        <f>N19/L19*100</f>
        <v>25</v>
      </c>
    </row>
    <row r="20" spans="1:16" s="64" customFormat="1">
      <c r="A20" s="63"/>
      <c r="B20" s="261" t="s">
        <v>112</v>
      </c>
      <c r="C20" s="261"/>
      <c r="D20" s="261"/>
      <c r="E20" s="261"/>
      <c r="F20" s="261"/>
      <c r="G20" s="261"/>
      <c r="H20" s="261"/>
      <c r="I20" s="261"/>
      <c r="J20" s="261"/>
      <c r="K20" s="261"/>
      <c r="L20" s="261"/>
      <c r="M20" s="261"/>
      <c r="N20" s="261"/>
      <c r="O20" s="261"/>
      <c r="P20" s="261"/>
    </row>
    <row r="21" spans="1:16" ht="38.1" customHeight="1">
      <c r="A21" s="65"/>
      <c r="B21" s="262" t="s">
        <v>113</v>
      </c>
      <c r="C21" s="262"/>
      <c r="D21" s="262"/>
      <c r="E21" s="262"/>
      <c r="F21" s="262"/>
      <c r="G21" s="262"/>
      <c r="H21" s="262"/>
      <c r="I21" s="262"/>
      <c r="J21" s="262"/>
      <c r="K21" s="262"/>
      <c r="L21" s="262"/>
      <c r="M21" s="262"/>
      <c r="N21" s="262"/>
      <c r="O21" s="262"/>
      <c r="P21" s="262"/>
    </row>
    <row r="22" spans="1:16">
      <c r="A22" s="65"/>
      <c r="B22" s="66"/>
      <c r="C22" s="67"/>
      <c r="D22" s="67"/>
      <c r="E22" s="68"/>
      <c r="F22" s="68"/>
      <c r="G22" s="68"/>
      <c r="H22" s="69"/>
      <c r="I22" s="70"/>
      <c r="J22" s="70"/>
      <c r="K22" s="68"/>
      <c r="L22" s="68"/>
      <c r="M22" s="68"/>
      <c r="N22" s="68"/>
      <c r="O22" s="68"/>
      <c r="P22" s="68"/>
    </row>
    <row r="23" spans="1:16">
      <c r="A23" s="65"/>
      <c r="B23" s="71" t="s">
        <v>114</v>
      </c>
      <c r="C23" s="67"/>
      <c r="D23" s="67"/>
      <c r="E23" s="68"/>
      <c r="F23" s="68"/>
      <c r="G23" s="68"/>
      <c r="H23" s="69"/>
      <c r="I23" s="70"/>
      <c r="J23" s="72" t="s">
        <v>115</v>
      </c>
      <c r="K23" s="70"/>
      <c r="L23" s="70"/>
      <c r="M23" s="70"/>
      <c r="N23" s="70"/>
      <c r="O23" s="68"/>
      <c r="P23" s="73"/>
    </row>
    <row r="24" spans="1:16">
      <c r="A24" s="65"/>
      <c r="B24" s="65" t="s">
        <v>116</v>
      </c>
      <c r="C24" s="68"/>
      <c r="D24" s="68"/>
      <c r="E24" s="68"/>
      <c r="F24" s="70"/>
      <c r="G24" s="70"/>
      <c r="H24" s="74"/>
      <c r="I24" s="70"/>
      <c r="J24" s="68" t="s">
        <v>117</v>
      </c>
      <c r="K24" s="70"/>
      <c r="L24" s="70"/>
      <c r="M24" s="70"/>
      <c r="N24" s="70"/>
      <c r="O24" s="68"/>
      <c r="P24" s="68"/>
    </row>
    <row r="25" spans="1:16">
      <c r="J25" s="76"/>
    </row>
  </sheetData>
  <mergeCells count="24">
    <mergeCell ref="A11:P11"/>
    <mergeCell ref="A5:P5"/>
    <mergeCell ref="A6:P6"/>
    <mergeCell ref="A7:P7"/>
    <mergeCell ref="A9:P9"/>
    <mergeCell ref="A10:P10"/>
    <mergeCell ref="A12:A14"/>
    <mergeCell ref="B12:I12"/>
    <mergeCell ref="J12:L12"/>
    <mergeCell ref="M12:N12"/>
    <mergeCell ref="O12:P12"/>
    <mergeCell ref="B13:B14"/>
    <mergeCell ref="C13:E13"/>
    <mergeCell ref="F13:F14"/>
    <mergeCell ref="G13:G14"/>
    <mergeCell ref="H13:H14"/>
    <mergeCell ref="B20:P20"/>
    <mergeCell ref="B21:P21"/>
    <mergeCell ref="I13:I14"/>
    <mergeCell ref="J13:K13"/>
    <mergeCell ref="L13:L14"/>
    <mergeCell ref="M13:N13"/>
    <mergeCell ref="B15:G15"/>
    <mergeCell ref="B19:G19"/>
  </mergeCells>
  <dataValidations xWindow="565" yWindow="419" count="3">
    <dataValidation allowBlank="1" showInputMessage="1" showErrorMessage="1" prompt="Monto presupuestado para el producto" sqref="H16:H18 J16:L18" xr:uid="{00000000-0002-0000-0300-000000000000}"/>
    <dataValidation allowBlank="1" showInputMessage="1" showErrorMessage="1" prompt="Meta anual del indicador" sqref="I16:I18" xr:uid="{00000000-0002-0000-0300-000001000000}"/>
    <dataValidation allowBlank="1" showInputMessage="1" showErrorMessage="1" prompt="Meta alcanzada en el trimestre" sqref="M16:M18" xr:uid="{00000000-0002-0000-0300-000002000000}"/>
  </dataValidations>
  <printOptions horizontalCentered="1"/>
  <pageMargins left="0.23622047244094491" right="0.23622047244094491" top="0.74803149606299213" bottom="0.74803149606299213" header="0.31496062992125984" footer="0.31496062992125984"/>
  <pageSetup paperSize="5"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S47"/>
  <sheetViews>
    <sheetView showGridLines="0" topLeftCell="A10" workbookViewId="0">
      <selection activeCell="M30" sqref="M30"/>
    </sheetView>
  </sheetViews>
  <sheetFormatPr defaultColWidth="11.42578125" defaultRowHeight="15"/>
  <cols>
    <col min="1" max="1" width="23" style="6" customWidth="1"/>
    <col min="2" max="2" width="18.28515625" style="6" customWidth="1"/>
    <col min="3" max="3" width="12.7109375" style="6" customWidth="1"/>
    <col min="4" max="4" width="18.7109375" style="6" customWidth="1"/>
    <col min="5" max="5" width="12.7109375" style="6" customWidth="1"/>
    <col min="6" max="6" width="16.7109375" style="6" customWidth="1"/>
    <col min="7" max="7" width="13.85546875" style="6" customWidth="1"/>
    <col min="8" max="8" width="17.42578125" style="6" customWidth="1"/>
    <col min="9" max="10" width="12.7109375" style="6" customWidth="1"/>
    <col min="11" max="11" width="14.28515625" style="6" customWidth="1"/>
    <col min="13" max="13" width="14" customWidth="1"/>
    <col min="14" max="14" width="15.42578125" customWidth="1"/>
    <col min="15" max="17" width="15.140625" bestFit="1" customWidth="1"/>
    <col min="18" max="18" width="15.85546875" bestFit="1" customWidth="1"/>
  </cols>
  <sheetData>
    <row r="1" spans="1:37" ht="21" customHeight="1">
      <c r="A1" s="348" t="s">
        <v>143</v>
      </c>
      <c r="B1" s="349"/>
      <c r="C1" s="349"/>
      <c r="D1" s="349"/>
      <c r="E1" s="349"/>
      <c r="F1" s="349"/>
      <c r="G1" s="349"/>
      <c r="H1" s="349"/>
      <c r="I1" s="349"/>
      <c r="J1" s="350"/>
      <c r="K1" s="5"/>
    </row>
    <row r="2" spans="1:37" ht="21" customHeight="1">
      <c r="A2" s="351"/>
      <c r="B2" s="352"/>
      <c r="C2" s="352"/>
      <c r="D2" s="352"/>
      <c r="E2" s="352"/>
      <c r="F2" s="352"/>
      <c r="G2" s="352"/>
      <c r="H2" s="352"/>
      <c r="I2" s="352"/>
      <c r="J2" s="353"/>
      <c r="K2" s="5"/>
    </row>
    <row r="3" spans="1:37" ht="21" customHeight="1">
      <c r="A3" s="354"/>
      <c r="B3" s="355"/>
      <c r="C3" s="355"/>
      <c r="D3" s="355"/>
      <c r="E3" s="355"/>
      <c r="F3" s="355"/>
      <c r="G3" s="355"/>
      <c r="H3" s="355"/>
      <c r="I3" s="355"/>
      <c r="J3" s="356"/>
      <c r="K3" s="5"/>
    </row>
    <row r="4" spans="1:37" ht="3" customHeight="1">
      <c r="A4" s="320"/>
      <c r="B4" s="321"/>
      <c r="C4" s="321"/>
      <c r="D4" s="321"/>
      <c r="E4" s="321"/>
      <c r="F4" s="321"/>
      <c r="G4" s="321"/>
      <c r="H4" s="321"/>
      <c r="I4" s="321"/>
      <c r="J4" s="322"/>
      <c r="K4" s="5"/>
    </row>
    <row r="5" spans="1:37" ht="15.75">
      <c r="A5" s="313" t="s">
        <v>144</v>
      </c>
      <c r="B5" s="314"/>
      <c r="C5" s="314"/>
      <c r="D5" s="314"/>
      <c r="E5" s="314"/>
      <c r="F5" s="314"/>
      <c r="G5" s="314"/>
      <c r="H5" s="314"/>
      <c r="I5" s="314"/>
      <c r="J5" s="315"/>
      <c r="K5" s="5"/>
    </row>
    <row r="6" spans="1:37" ht="14.45" customHeight="1">
      <c r="A6" s="323" t="s">
        <v>2</v>
      </c>
      <c r="B6" s="324"/>
      <c r="C6" s="324"/>
      <c r="D6" s="324"/>
      <c r="E6" s="324"/>
      <c r="F6" s="324"/>
      <c r="G6" s="324"/>
      <c r="H6" s="324"/>
      <c r="I6" s="324"/>
      <c r="J6" s="325"/>
      <c r="K6" s="5"/>
    </row>
    <row r="7" spans="1:37" ht="15" customHeight="1">
      <c r="A7" s="22" t="s">
        <v>3</v>
      </c>
      <c r="B7" s="304" t="s">
        <v>4</v>
      </c>
      <c r="C7" s="304"/>
      <c r="D7" s="304"/>
      <c r="E7" s="304"/>
      <c r="F7" s="304"/>
      <c r="G7" s="304"/>
      <c r="H7" s="304"/>
      <c r="I7" s="304"/>
      <c r="J7" s="305"/>
      <c r="K7" s="45"/>
      <c r="L7" s="45"/>
      <c r="M7" s="45"/>
      <c r="N7" s="45"/>
      <c r="O7" s="45"/>
      <c r="P7" s="45"/>
      <c r="Q7" s="45"/>
      <c r="R7" s="45"/>
      <c r="S7" s="45"/>
      <c r="T7" s="45"/>
      <c r="U7" s="45"/>
      <c r="V7" s="45"/>
      <c r="W7" s="45"/>
      <c r="X7" s="45"/>
      <c r="Y7" s="45"/>
      <c r="Z7" s="45"/>
      <c r="AA7" s="45"/>
      <c r="AB7" s="45"/>
      <c r="AC7" s="45"/>
      <c r="AD7" s="45"/>
      <c r="AE7" s="45"/>
      <c r="AF7" s="45"/>
    </row>
    <row r="8" spans="1:37" ht="15" customHeight="1">
      <c r="A8" s="28" t="s">
        <v>5</v>
      </c>
      <c r="B8" s="304" t="s">
        <v>6</v>
      </c>
      <c r="C8" s="304"/>
      <c r="D8" s="304"/>
      <c r="E8" s="304"/>
      <c r="F8" s="304"/>
      <c r="G8" s="304"/>
      <c r="H8" s="304"/>
      <c r="I8" s="304"/>
      <c r="J8" s="305"/>
      <c r="K8" s="45"/>
      <c r="L8" s="45"/>
      <c r="M8" s="45"/>
      <c r="N8" s="45"/>
      <c r="O8" s="45"/>
      <c r="P8" s="45"/>
      <c r="Q8" s="45"/>
      <c r="R8" s="45"/>
      <c r="S8" s="45"/>
      <c r="T8" s="45"/>
      <c r="U8" s="45"/>
      <c r="V8" s="45"/>
      <c r="W8" s="45"/>
      <c r="X8" s="45"/>
      <c r="Y8" s="45"/>
      <c r="Z8" s="45"/>
      <c r="AA8" s="45"/>
      <c r="AB8" s="45"/>
      <c r="AC8" s="45"/>
      <c r="AD8" s="45"/>
      <c r="AE8" s="45"/>
      <c r="AF8" s="45"/>
    </row>
    <row r="9" spans="1:37" ht="15" customHeight="1">
      <c r="A9" s="28" t="s">
        <v>7</v>
      </c>
      <c r="B9" s="304">
        <v>1</v>
      </c>
      <c r="C9" s="304"/>
      <c r="D9" s="304"/>
      <c r="E9" s="304"/>
      <c r="F9" s="304"/>
      <c r="G9" s="304"/>
      <c r="H9" s="304"/>
      <c r="I9" s="304"/>
      <c r="J9" s="305"/>
      <c r="K9" s="45"/>
      <c r="L9" s="45"/>
      <c r="M9" s="45"/>
      <c r="N9" s="45"/>
      <c r="O9" s="45"/>
      <c r="P9" s="45"/>
      <c r="Q9" s="45"/>
      <c r="R9" s="45"/>
      <c r="S9" s="45"/>
      <c r="T9" s="45"/>
      <c r="U9" s="45"/>
      <c r="V9" s="45"/>
      <c r="W9" s="45"/>
      <c r="X9" s="45"/>
      <c r="Y9" s="45"/>
      <c r="Z9" s="45"/>
      <c r="AA9" s="45"/>
      <c r="AB9" s="45"/>
      <c r="AC9" s="45"/>
      <c r="AD9" s="45"/>
      <c r="AE9" s="45"/>
      <c r="AF9" s="45"/>
    </row>
    <row r="10" spans="1:37" ht="31.5" customHeight="1">
      <c r="A10" s="22" t="s">
        <v>8</v>
      </c>
      <c r="B10" s="304" t="s">
        <v>9</v>
      </c>
      <c r="C10" s="304"/>
      <c r="D10" s="304"/>
      <c r="E10" s="304"/>
      <c r="F10" s="304"/>
      <c r="G10" s="304"/>
      <c r="H10" s="304"/>
      <c r="I10" s="304"/>
      <c r="J10" s="305"/>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1:37" ht="33" customHeight="1">
      <c r="A11" s="22" t="s">
        <v>10</v>
      </c>
      <c r="B11" s="304" t="s">
        <v>11</v>
      </c>
      <c r="C11" s="304"/>
      <c r="D11" s="304"/>
      <c r="E11" s="304"/>
      <c r="F11" s="304"/>
      <c r="G11" s="304"/>
      <c r="H11" s="304"/>
      <c r="I11" s="304"/>
      <c r="J11" s="305"/>
      <c r="K11" s="7"/>
      <c r="L11" s="7"/>
      <c r="M11" s="7"/>
      <c r="N11" s="7"/>
      <c r="O11" s="7"/>
      <c r="P11" s="7"/>
      <c r="Q11" s="7"/>
      <c r="R11" s="7"/>
      <c r="S11" s="7"/>
      <c r="T11" s="7"/>
      <c r="U11" s="7"/>
      <c r="V11" s="7"/>
      <c r="W11" s="7"/>
      <c r="X11" s="7"/>
      <c r="Y11" s="7"/>
      <c r="Z11" s="7"/>
    </row>
    <row r="12" spans="1:37" ht="15.75">
      <c r="A12" s="313" t="s">
        <v>12</v>
      </c>
      <c r="B12" s="314"/>
      <c r="C12" s="314"/>
      <c r="D12" s="314"/>
      <c r="E12" s="314"/>
      <c r="F12" s="314"/>
      <c r="G12" s="314"/>
      <c r="H12" s="314"/>
      <c r="I12" s="314"/>
      <c r="J12" s="315"/>
    </row>
    <row r="13" spans="1:37" ht="18" customHeight="1">
      <c r="A13" s="22" t="s">
        <v>13</v>
      </c>
      <c r="B13" s="30">
        <v>1</v>
      </c>
      <c r="C13" s="306" t="s">
        <v>14</v>
      </c>
      <c r="D13" s="307"/>
      <c r="E13" s="307"/>
      <c r="F13" s="307"/>
      <c r="G13" s="307"/>
      <c r="H13" s="307"/>
      <c r="I13" s="307"/>
      <c r="J13" s="308"/>
    </row>
    <row r="14" spans="1:37" ht="18" customHeight="1">
      <c r="A14" s="22" t="s">
        <v>15</v>
      </c>
      <c r="B14" s="31">
        <v>1.2</v>
      </c>
      <c r="C14" s="306" t="s">
        <v>16</v>
      </c>
      <c r="D14" s="307"/>
      <c r="E14" s="307"/>
      <c r="F14" s="307"/>
      <c r="G14" s="307"/>
      <c r="H14" s="307"/>
      <c r="I14" s="307"/>
      <c r="J14" s="308"/>
    </row>
    <row r="15" spans="1:37" ht="30.6" customHeight="1">
      <c r="A15" s="22" t="s">
        <v>17</v>
      </c>
      <c r="B15" s="32" t="s">
        <v>18</v>
      </c>
      <c r="C15" s="316" t="s">
        <v>19</v>
      </c>
      <c r="D15" s="316"/>
      <c r="E15" s="316"/>
      <c r="F15" s="316"/>
      <c r="G15" s="316"/>
      <c r="H15" s="316"/>
      <c r="I15" s="316"/>
      <c r="J15" s="317"/>
      <c r="K15" s="9"/>
      <c r="L15" s="9"/>
      <c r="M15" s="9"/>
      <c r="N15" s="9"/>
      <c r="O15" s="9"/>
      <c r="P15" s="9"/>
      <c r="Q15" s="9"/>
      <c r="R15" s="9"/>
      <c r="S15" s="9"/>
      <c r="T15" s="9"/>
      <c r="U15" s="9"/>
      <c r="V15" s="9"/>
      <c r="W15" s="9"/>
      <c r="X15" s="9"/>
      <c r="Y15" s="9"/>
      <c r="Z15" s="9"/>
      <c r="AA15" s="9"/>
    </row>
    <row r="16" spans="1:37" ht="15.75">
      <c r="A16" s="313" t="s">
        <v>20</v>
      </c>
      <c r="B16" s="314"/>
      <c r="C16" s="314"/>
      <c r="D16" s="314"/>
      <c r="E16" s="314"/>
      <c r="F16" s="314"/>
      <c r="G16" s="314"/>
      <c r="H16" s="314"/>
      <c r="I16" s="314"/>
      <c r="J16" s="315"/>
    </row>
    <row r="17" spans="1:29">
      <c r="A17" s="22" t="s">
        <v>21</v>
      </c>
      <c r="B17" s="311" t="s">
        <v>22</v>
      </c>
      <c r="C17" s="311"/>
      <c r="D17" s="311"/>
      <c r="E17" s="311"/>
      <c r="F17" s="311"/>
      <c r="G17" s="311"/>
      <c r="H17" s="311"/>
      <c r="I17" s="311"/>
      <c r="J17" s="312"/>
      <c r="K17" s="1"/>
      <c r="L17" s="1"/>
      <c r="M17" s="1"/>
      <c r="N17" s="1"/>
      <c r="O17" s="1"/>
      <c r="P17" s="1"/>
      <c r="Q17" s="1"/>
      <c r="R17" s="1"/>
      <c r="S17" s="1"/>
      <c r="T17" s="1"/>
      <c r="U17" s="1"/>
      <c r="V17" s="1"/>
      <c r="W17" s="1"/>
      <c r="X17" s="1"/>
      <c r="Y17" s="1"/>
      <c r="Z17" s="1"/>
      <c r="AA17" s="1"/>
      <c r="AB17" s="1"/>
      <c r="AC17" s="1"/>
    </row>
    <row r="18" spans="1:29" ht="26.1" customHeight="1">
      <c r="A18" s="23" t="s">
        <v>23</v>
      </c>
      <c r="B18" s="318" t="s">
        <v>145</v>
      </c>
      <c r="C18" s="318"/>
      <c r="D18" s="318"/>
      <c r="E18" s="318"/>
      <c r="F18" s="318"/>
      <c r="G18" s="318"/>
      <c r="H18" s="318"/>
      <c r="I18" s="318"/>
      <c r="J18" s="319"/>
    </row>
    <row r="19" spans="1:29">
      <c r="A19" s="23" t="s">
        <v>146</v>
      </c>
      <c r="B19" s="309" t="s">
        <v>26</v>
      </c>
      <c r="C19" s="309"/>
      <c r="D19" s="309"/>
      <c r="E19" s="309"/>
      <c r="F19" s="309"/>
      <c r="G19" s="309"/>
      <c r="H19" s="309"/>
      <c r="I19" s="309"/>
      <c r="J19" s="310"/>
      <c r="K19" s="1"/>
      <c r="L19" s="1"/>
      <c r="M19" s="1"/>
      <c r="N19" s="1"/>
      <c r="O19" s="1"/>
      <c r="P19" s="1"/>
      <c r="Q19" s="1"/>
      <c r="R19" s="1"/>
      <c r="S19" s="1"/>
      <c r="T19" s="1"/>
      <c r="U19" s="1"/>
      <c r="V19" s="1"/>
      <c r="W19" s="1"/>
      <c r="X19" s="1"/>
      <c r="Y19" s="1"/>
      <c r="Z19" s="1"/>
      <c r="AA19" s="1"/>
      <c r="AB19" s="1"/>
      <c r="AC19" s="1"/>
    </row>
    <row r="20" spans="1:29">
      <c r="A20" s="24" t="s">
        <v>27</v>
      </c>
      <c r="B20" s="309" t="s">
        <v>147</v>
      </c>
      <c r="C20" s="309"/>
      <c r="D20" s="309"/>
      <c r="E20" s="309"/>
      <c r="F20" s="309"/>
      <c r="G20" s="309"/>
      <c r="H20" s="309"/>
      <c r="I20" s="309"/>
      <c r="J20" s="310"/>
      <c r="K20" s="1"/>
      <c r="L20" s="1"/>
      <c r="M20" s="1"/>
      <c r="N20" s="1"/>
      <c r="O20" s="1"/>
      <c r="P20" s="1"/>
      <c r="Q20" s="1"/>
      <c r="R20" s="1"/>
      <c r="S20" s="1"/>
      <c r="T20" s="1"/>
      <c r="U20" s="1"/>
      <c r="V20" s="1"/>
      <c r="W20" s="1"/>
      <c r="X20" s="1"/>
      <c r="Y20" s="1"/>
      <c r="Z20" s="1"/>
      <c r="AA20" s="1"/>
      <c r="AB20" s="1"/>
      <c r="AC20" s="1"/>
    </row>
    <row r="21" spans="1:29" ht="15.75">
      <c r="A21" s="313" t="s">
        <v>29</v>
      </c>
      <c r="B21" s="314"/>
      <c r="C21" s="314"/>
      <c r="D21" s="314"/>
      <c r="E21" s="314"/>
      <c r="F21" s="314"/>
      <c r="G21" s="314"/>
      <c r="H21" s="314"/>
      <c r="I21" s="314"/>
      <c r="J21" s="315"/>
    </row>
    <row r="22" spans="1:29" ht="15.75">
      <c r="A22" s="326" t="s">
        <v>30</v>
      </c>
      <c r="B22" s="327"/>
      <c r="C22" s="327"/>
      <c r="D22" s="327"/>
      <c r="E22" s="327"/>
      <c r="F22" s="327"/>
      <c r="G22" s="327"/>
      <c r="H22" s="327"/>
      <c r="I22" s="327"/>
      <c r="J22" s="328"/>
      <c r="K22" s="5"/>
    </row>
    <row r="23" spans="1:29" ht="27" customHeight="1">
      <c r="A23" s="331" t="s">
        <v>31</v>
      </c>
      <c r="B23" s="332"/>
      <c r="C23" s="332" t="s">
        <v>32</v>
      </c>
      <c r="D23" s="332"/>
      <c r="E23" s="332"/>
      <c r="F23" s="332" t="s">
        <v>33</v>
      </c>
      <c r="G23" s="332"/>
      <c r="H23" s="332"/>
      <c r="I23" s="332" t="s">
        <v>34</v>
      </c>
      <c r="J23" s="333"/>
    </row>
    <row r="24" spans="1:29">
      <c r="A24" s="337">
        <f>SUM(Tabla1345[Financiera
(B)])</f>
        <v>6544619206</v>
      </c>
      <c r="B24" s="338"/>
      <c r="C24" s="338">
        <f>SUM(Tabla1345[Financiera
(B)])</f>
        <v>6544619206</v>
      </c>
      <c r="D24" s="338"/>
      <c r="E24" s="338"/>
      <c r="F24" s="338">
        <f>SUM(Tabla1345[Financiera 
 (F)])</f>
        <v>1636154801.5</v>
      </c>
      <c r="G24" s="338"/>
      <c r="H24" s="338"/>
      <c r="I24" s="339">
        <f>+F24/C24</f>
        <v>0.25</v>
      </c>
      <c r="J24" s="340"/>
    </row>
    <row r="25" spans="1:29" ht="15.75">
      <c r="A25" s="326" t="s">
        <v>35</v>
      </c>
      <c r="B25" s="327"/>
      <c r="C25" s="327"/>
      <c r="D25" s="327"/>
      <c r="E25" s="327"/>
      <c r="F25" s="327"/>
      <c r="G25" s="327"/>
      <c r="H25" s="327"/>
      <c r="I25" s="327"/>
      <c r="J25" s="328"/>
      <c r="K25" s="5"/>
    </row>
    <row r="26" spans="1:29">
      <c r="A26" s="34"/>
      <c r="B26" s="35"/>
      <c r="C26" s="334" t="s">
        <v>36</v>
      </c>
      <c r="D26" s="335"/>
      <c r="E26" s="334" t="s">
        <v>37</v>
      </c>
      <c r="F26" s="335"/>
      <c r="G26" s="334" t="s">
        <v>38</v>
      </c>
      <c r="H26" s="334"/>
      <c r="I26" s="334" t="s">
        <v>39</v>
      </c>
      <c r="J26" s="336"/>
    </row>
    <row r="27" spans="1:29" ht="38.25">
      <c r="A27" s="25" t="s">
        <v>40</v>
      </c>
      <c r="B27" s="21" t="s">
        <v>41</v>
      </c>
      <c r="C27" s="21" t="s">
        <v>42</v>
      </c>
      <c r="D27" s="21" t="s">
        <v>43</v>
      </c>
      <c r="E27" s="21" t="s">
        <v>44</v>
      </c>
      <c r="F27" s="21" t="s">
        <v>45</v>
      </c>
      <c r="G27" s="21" t="s">
        <v>46</v>
      </c>
      <c r="H27" s="21" t="s">
        <v>47</v>
      </c>
      <c r="I27" s="21" t="s">
        <v>48</v>
      </c>
      <c r="J27" s="26" t="s">
        <v>49</v>
      </c>
    </row>
    <row r="28" spans="1:29" ht="48.75" customHeight="1">
      <c r="A28" s="36" t="s">
        <v>50</v>
      </c>
      <c r="B28" s="37" t="s">
        <v>148</v>
      </c>
      <c r="C28" s="29">
        <v>973731</v>
      </c>
      <c r="D28" s="33">
        <v>5426092990</v>
      </c>
      <c r="E28" s="29">
        <v>266922</v>
      </c>
      <c r="F28" s="33">
        <f>+D28/4</f>
        <v>1356523247.5</v>
      </c>
      <c r="G28" s="38">
        <v>236127</v>
      </c>
      <c r="H28" s="39">
        <f>+Tabla1345[[#This Row],[Financiera
(D)]]</f>
        <v>1356523247.5</v>
      </c>
      <c r="I28" s="40">
        <f t="shared" ref="I28:I30" si="0">IF(G28&gt;0,G28/E28,0)</f>
        <v>0.88462921752422052</v>
      </c>
      <c r="J28" s="41">
        <f t="shared" ref="J28:J30" si="1">IF(H28&gt;0,H28/D28,0)</f>
        <v>0.25</v>
      </c>
    </row>
    <row r="29" spans="1:29" ht="44.25" customHeight="1">
      <c r="A29" s="36" t="s">
        <v>52</v>
      </c>
      <c r="B29" s="37" t="s">
        <v>53</v>
      </c>
      <c r="C29" s="29">
        <v>395722</v>
      </c>
      <c r="D29" s="33">
        <v>905619916</v>
      </c>
      <c r="E29" s="29">
        <v>100590</v>
      </c>
      <c r="F29" s="33">
        <f>+D29/4</f>
        <v>226404979</v>
      </c>
      <c r="G29" s="42">
        <v>100386</v>
      </c>
      <c r="H29" s="39">
        <f>+Tabla1345[[#This Row],[Financiera
(D)]]</f>
        <v>226404979</v>
      </c>
      <c r="I29" s="40">
        <f t="shared" si="0"/>
        <v>0.9979719654041157</v>
      </c>
      <c r="J29" s="41">
        <f t="shared" si="1"/>
        <v>0.25</v>
      </c>
    </row>
    <row r="30" spans="1:29" ht="62.25" customHeight="1">
      <c r="A30" s="36" t="s">
        <v>149</v>
      </c>
      <c r="B30" s="37" t="s">
        <v>55</v>
      </c>
      <c r="C30" s="29">
        <v>785</v>
      </c>
      <c r="D30" s="33">
        <v>212906300</v>
      </c>
      <c r="E30" s="29">
        <v>193</v>
      </c>
      <c r="F30" s="33">
        <f>+D30/4</f>
        <v>53226575</v>
      </c>
      <c r="G30" s="43">
        <v>193</v>
      </c>
      <c r="H30" s="39">
        <f>+Tabla1345[[#This Row],[Financiera
(D)]]</f>
        <v>53226575</v>
      </c>
      <c r="I30" s="40">
        <f t="shared" si="0"/>
        <v>1</v>
      </c>
      <c r="J30" s="41">
        <f t="shared" si="1"/>
        <v>0.25</v>
      </c>
    </row>
    <row r="31" spans="1:29" ht="22.5" customHeight="1">
      <c r="A31" s="313" t="s">
        <v>56</v>
      </c>
      <c r="B31" s="314"/>
      <c r="C31" s="314"/>
      <c r="D31" s="314"/>
      <c r="E31" s="314"/>
      <c r="F31" s="314"/>
      <c r="G31" s="314"/>
      <c r="H31" s="314"/>
      <c r="I31" s="314"/>
      <c r="J31" s="315"/>
    </row>
    <row r="32" spans="1:29" ht="24.75" customHeight="1">
      <c r="A32" s="326" t="s">
        <v>57</v>
      </c>
      <c r="B32" s="327"/>
      <c r="C32" s="327"/>
      <c r="D32" s="327"/>
      <c r="E32" s="327"/>
      <c r="F32" s="327"/>
      <c r="G32" s="327"/>
      <c r="H32" s="327"/>
      <c r="I32" s="327"/>
      <c r="J32" s="328"/>
      <c r="K32" s="5"/>
    </row>
    <row r="33" spans="1:45">
      <c r="A33" s="44" t="s">
        <v>58</v>
      </c>
      <c r="B33" s="329" t="s">
        <v>59</v>
      </c>
      <c r="C33" s="329"/>
      <c r="D33" s="329"/>
      <c r="E33" s="329"/>
      <c r="F33" s="329"/>
      <c r="G33" s="329"/>
      <c r="H33" s="329"/>
      <c r="I33" s="329"/>
      <c r="J33" s="330"/>
    </row>
    <row r="34" spans="1:45" ht="36" customHeight="1">
      <c r="A34" s="27" t="s">
        <v>60</v>
      </c>
      <c r="B34" s="318" t="s">
        <v>61</v>
      </c>
      <c r="C34" s="318"/>
      <c r="D34" s="318"/>
      <c r="E34" s="318"/>
      <c r="F34" s="318"/>
      <c r="G34" s="318"/>
      <c r="H34" s="318"/>
      <c r="I34" s="318"/>
      <c r="J34" s="319"/>
      <c r="K34" s="10"/>
      <c r="L34" s="10"/>
      <c r="M34" s="10"/>
      <c r="N34" s="10"/>
      <c r="O34" s="10"/>
      <c r="P34" s="10"/>
      <c r="Q34" s="10"/>
      <c r="R34" s="10"/>
      <c r="S34" s="10"/>
      <c r="T34" s="10"/>
      <c r="U34" s="10"/>
      <c r="V34" s="10"/>
      <c r="W34" s="10"/>
      <c r="X34" s="10"/>
      <c r="Y34" s="10"/>
      <c r="Z34" s="10"/>
    </row>
    <row r="35" spans="1:45" ht="56.45" customHeight="1">
      <c r="A35" s="27" t="s">
        <v>62</v>
      </c>
      <c r="B35" s="318" t="s">
        <v>150</v>
      </c>
      <c r="C35" s="318"/>
      <c r="D35" s="318"/>
      <c r="E35" s="318"/>
      <c r="F35" s="318"/>
      <c r="G35" s="318"/>
      <c r="H35" s="318"/>
      <c r="I35" s="318"/>
      <c r="J35" s="319"/>
      <c r="K35" s="3"/>
      <c r="L35" s="3"/>
      <c r="M35" s="3"/>
      <c r="N35" s="3"/>
      <c r="O35" s="3"/>
      <c r="P35" s="3"/>
      <c r="Q35" s="3"/>
      <c r="R35" s="3"/>
      <c r="S35" s="3"/>
      <c r="T35" s="3"/>
      <c r="U35" s="3"/>
      <c r="V35" s="3"/>
      <c r="W35" s="3"/>
      <c r="X35" s="3"/>
      <c r="Y35" s="3"/>
      <c r="Z35" s="3"/>
    </row>
    <row r="36" spans="1:45" ht="53.1" customHeight="1">
      <c r="A36" s="27" t="s">
        <v>64</v>
      </c>
      <c r="B36" s="342" t="s">
        <v>151</v>
      </c>
      <c r="C36" s="343"/>
      <c r="D36" s="343"/>
      <c r="E36" s="343"/>
      <c r="F36" s="343"/>
      <c r="G36" s="343"/>
      <c r="H36" s="343"/>
      <c r="I36" s="343"/>
      <c r="J36" s="344"/>
      <c r="K36" s="3"/>
      <c r="L36" s="3"/>
      <c r="M36" s="3"/>
      <c r="N36" s="3"/>
      <c r="O36" s="3"/>
      <c r="P36" s="3"/>
      <c r="Q36" s="3"/>
      <c r="R36" s="3"/>
      <c r="S36" s="3"/>
      <c r="T36" s="3"/>
      <c r="U36" s="3"/>
      <c r="V36" s="3"/>
      <c r="W36" s="3"/>
      <c r="X36" s="3"/>
      <c r="Y36" s="3"/>
      <c r="Z36" s="3"/>
    </row>
    <row r="37" spans="1:45" ht="16.5">
      <c r="A37" s="44" t="s">
        <v>58</v>
      </c>
      <c r="B37" s="345" t="s">
        <v>66</v>
      </c>
      <c r="C37" s="346"/>
      <c r="D37" s="346"/>
      <c r="E37" s="346"/>
      <c r="F37" s="346"/>
      <c r="G37" s="346"/>
      <c r="H37" s="346"/>
      <c r="I37" s="346"/>
      <c r="J37" s="347"/>
      <c r="K37" s="4"/>
      <c r="L37" s="4"/>
      <c r="M37" s="4"/>
      <c r="N37" s="4"/>
      <c r="O37" s="4"/>
      <c r="P37" s="4"/>
      <c r="Q37" s="4"/>
      <c r="R37" s="4"/>
      <c r="S37" s="4"/>
      <c r="T37" s="4"/>
      <c r="U37" s="4"/>
      <c r="V37" s="4"/>
      <c r="W37" s="4"/>
      <c r="X37" s="4"/>
      <c r="Y37" s="4"/>
      <c r="Z37" s="4"/>
    </row>
    <row r="38" spans="1:45" ht="33.950000000000003" customHeight="1">
      <c r="A38" s="27" t="s">
        <v>60</v>
      </c>
      <c r="B38" s="373" t="s">
        <v>67</v>
      </c>
      <c r="C38" s="373"/>
      <c r="D38" s="373"/>
      <c r="E38" s="373"/>
      <c r="F38" s="373"/>
      <c r="G38" s="373"/>
      <c r="H38" s="373"/>
      <c r="I38" s="373"/>
      <c r="J38" s="374"/>
      <c r="K38" s="4"/>
      <c r="L38" s="4"/>
      <c r="M38" s="4"/>
      <c r="N38" s="4"/>
      <c r="O38" s="4"/>
      <c r="P38" s="4"/>
      <c r="Q38" s="4"/>
      <c r="R38" s="4"/>
      <c r="S38" s="4"/>
      <c r="T38" s="4"/>
      <c r="U38" s="4"/>
      <c r="V38" s="4"/>
      <c r="W38" s="4"/>
      <c r="X38" s="4"/>
      <c r="Y38" s="4"/>
      <c r="Z38" s="4"/>
    </row>
    <row r="39" spans="1:45" ht="48.6" customHeight="1">
      <c r="A39" s="27" t="s">
        <v>62</v>
      </c>
      <c r="B39" s="373" t="s">
        <v>152</v>
      </c>
      <c r="C39" s="375"/>
      <c r="D39" s="375"/>
      <c r="E39" s="375"/>
      <c r="F39" s="375"/>
      <c r="G39" s="375"/>
      <c r="H39" s="375"/>
      <c r="I39" s="375"/>
      <c r="J39" s="376"/>
      <c r="K39" s="4"/>
      <c r="L39" s="4"/>
      <c r="M39" s="4"/>
      <c r="N39" s="4"/>
      <c r="O39" s="4"/>
      <c r="P39" s="4"/>
      <c r="Q39" s="4"/>
      <c r="R39" s="4"/>
      <c r="S39" s="4"/>
      <c r="T39" s="4"/>
      <c r="U39" s="4"/>
      <c r="V39" s="4"/>
      <c r="W39" s="4"/>
      <c r="X39" s="4"/>
      <c r="Y39" s="4"/>
      <c r="Z39" s="4"/>
    </row>
    <row r="40" spans="1:45" ht="45.75" customHeight="1">
      <c r="A40" s="27" t="s">
        <v>64</v>
      </c>
      <c r="B40" s="318" t="s">
        <v>153</v>
      </c>
      <c r="C40" s="357"/>
      <c r="D40" s="357"/>
      <c r="E40" s="357"/>
      <c r="F40" s="357"/>
      <c r="G40" s="357"/>
      <c r="H40" s="357"/>
      <c r="I40" s="357"/>
      <c r="J40" s="358"/>
      <c r="K40" s="4"/>
      <c r="L40" s="4"/>
      <c r="M40" s="4"/>
      <c r="N40" s="4"/>
      <c r="O40" s="4"/>
      <c r="P40" s="4"/>
      <c r="Q40" s="4"/>
      <c r="R40" s="4"/>
      <c r="S40" s="4"/>
      <c r="T40" s="4"/>
      <c r="U40" s="4"/>
      <c r="V40" s="4"/>
      <c r="W40" s="4"/>
      <c r="X40" s="4"/>
      <c r="Y40" s="4"/>
      <c r="Z40" s="4"/>
    </row>
    <row r="41" spans="1:45" ht="16.5">
      <c r="A41" s="44" t="s">
        <v>58</v>
      </c>
      <c r="B41" s="370" t="s">
        <v>70</v>
      </c>
      <c r="C41" s="371"/>
      <c r="D41" s="371"/>
      <c r="E41" s="371"/>
      <c r="F41" s="371"/>
      <c r="G41" s="371"/>
      <c r="H41" s="371"/>
      <c r="I41" s="371"/>
      <c r="J41" s="372"/>
      <c r="K41" s="8"/>
      <c r="L41" s="8"/>
      <c r="M41" s="8"/>
      <c r="N41" s="4"/>
      <c r="O41" s="4"/>
      <c r="P41" s="4"/>
      <c r="Q41" s="4"/>
      <c r="R41" s="4"/>
      <c r="S41" s="4"/>
      <c r="T41" s="4"/>
      <c r="U41" s="4"/>
      <c r="V41" s="4"/>
      <c r="W41" s="4"/>
      <c r="X41" s="4"/>
      <c r="Y41" s="4"/>
      <c r="Z41" s="4"/>
    </row>
    <row r="42" spans="1:45" ht="45.95" customHeight="1">
      <c r="A42" s="27" t="s">
        <v>60</v>
      </c>
      <c r="B42" s="318" t="s">
        <v>154</v>
      </c>
      <c r="C42" s="318"/>
      <c r="D42" s="318"/>
      <c r="E42" s="318"/>
      <c r="F42" s="318"/>
      <c r="G42" s="318"/>
      <c r="H42" s="318"/>
      <c r="I42" s="318"/>
      <c r="J42" s="319"/>
      <c r="K42" s="341"/>
      <c r="L42" s="341"/>
      <c r="M42" s="341"/>
      <c r="N42" s="341"/>
      <c r="O42" s="341"/>
      <c r="P42" s="341"/>
      <c r="Q42" s="341"/>
      <c r="R42" s="341"/>
      <c r="S42" s="341"/>
      <c r="T42" s="341"/>
      <c r="U42" s="341"/>
      <c r="V42" s="341"/>
      <c r="W42" s="341"/>
      <c r="X42" s="341"/>
      <c r="Y42" s="341"/>
      <c r="Z42" s="341"/>
    </row>
    <row r="43" spans="1:45" ht="59.25" customHeight="1">
      <c r="A43" s="27" t="s">
        <v>62</v>
      </c>
      <c r="B43" s="318" t="s">
        <v>155</v>
      </c>
      <c r="C43" s="318"/>
      <c r="D43" s="318"/>
      <c r="E43" s="318"/>
      <c r="F43" s="318"/>
      <c r="G43" s="318"/>
      <c r="H43" s="318"/>
      <c r="I43" s="318"/>
      <c r="J43" s="319"/>
      <c r="T43" s="341"/>
      <c r="U43" s="341"/>
      <c r="V43" s="341"/>
      <c r="W43" s="341"/>
      <c r="X43" s="341"/>
      <c r="Y43" s="341"/>
      <c r="Z43" s="341"/>
    </row>
    <row r="44" spans="1:45" ht="44.1" customHeight="1">
      <c r="A44" s="27" t="s">
        <v>64</v>
      </c>
      <c r="B44" s="367" t="s">
        <v>156</v>
      </c>
      <c r="C44" s="368"/>
      <c r="D44" s="368"/>
      <c r="E44" s="368"/>
      <c r="F44" s="368"/>
      <c r="G44" s="368"/>
      <c r="H44" s="368"/>
      <c r="I44" s="368"/>
      <c r="J44" s="369"/>
      <c r="K44" s="362"/>
      <c r="L44" s="362"/>
      <c r="M44" s="362"/>
      <c r="N44" s="362"/>
      <c r="O44" s="362"/>
      <c r="P44" s="362"/>
      <c r="Q44" s="362"/>
      <c r="R44" s="362"/>
      <c r="S44" s="363"/>
      <c r="T44" s="341"/>
      <c r="U44" s="341"/>
      <c r="V44" s="341"/>
      <c r="W44" s="341"/>
      <c r="X44" s="341"/>
      <c r="Y44" s="341"/>
      <c r="Z44" s="4"/>
    </row>
    <row r="45" spans="1:45" ht="15.75">
      <c r="A45" s="313" t="s">
        <v>157</v>
      </c>
      <c r="B45" s="314"/>
      <c r="C45" s="314"/>
      <c r="D45" s="314"/>
      <c r="E45" s="314"/>
      <c r="F45" s="314"/>
      <c r="G45" s="314"/>
      <c r="H45" s="314"/>
      <c r="I45" s="314"/>
      <c r="J45" s="315"/>
    </row>
    <row r="46" spans="1:45" ht="21" customHeight="1">
      <c r="A46" s="359" t="s">
        <v>75</v>
      </c>
      <c r="B46" s="360"/>
      <c r="C46" s="360"/>
      <c r="D46" s="360"/>
      <c r="E46" s="360"/>
      <c r="F46" s="360"/>
      <c r="G46" s="360"/>
      <c r="H46" s="360"/>
      <c r="I46" s="360"/>
      <c r="J46" s="361"/>
      <c r="K46" s="5"/>
    </row>
    <row r="47" spans="1:45" ht="63.95" customHeight="1" thickBot="1">
      <c r="A47" s="364" t="s">
        <v>158</v>
      </c>
      <c r="B47" s="365"/>
      <c r="C47" s="365"/>
      <c r="D47" s="365"/>
      <c r="E47" s="365"/>
      <c r="F47" s="365"/>
      <c r="G47" s="365"/>
      <c r="H47" s="365"/>
      <c r="I47" s="365"/>
      <c r="J47" s="366"/>
      <c r="K47" s="1"/>
      <c r="L47" s="1"/>
      <c r="M47" s="1"/>
      <c r="N47" s="1"/>
      <c r="O47" s="1"/>
      <c r="P47" s="1"/>
      <c r="Q47" s="1"/>
      <c r="R47" s="1"/>
      <c r="S47" s="341"/>
      <c r="T47" s="341"/>
      <c r="U47" s="341"/>
      <c r="V47" s="341"/>
      <c r="W47" s="341"/>
      <c r="X47" s="341"/>
      <c r="Y47" s="341"/>
      <c r="Z47" s="341"/>
      <c r="AA47" s="341"/>
      <c r="AB47" s="341"/>
      <c r="AC47" s="341"/>
      <c r="AD47" s="341"/>
      <c r="AE47" s="341"/>
      <c r="AF47" s="341"/>
      <c r="AG47" s="341"/>
      <c r="AH47" s="341"/>
      <c r="AI47" s="341"/>
      <c r="AJ47" s="341"/>
      <c r="AK47" s="341"/>
      <c r="AL47" s="341"/>
      <c r="AM47" s="341"/>
      <c r="AN47" s="341"/>
      <c r="AO47" s="341"/>
      <c r="AP47" s="341"/>
      <c r="AQ47" s="341"/>
      <c r="AR47" s="341"/>
      <c r="AS47" s="341"/>
    </row>
  </sheetData>
  <mergeCells count="58">
    <mergeCell ref="A1:J3"/>
    <mergeCell ref="AB47:AJ47"/>
    <mergeCell ref="AK47:AS47"/>
    <mergeCell ref="B40:J40"/>
    <mergeCell ref="A45:J45"/>
    <mergeCell ref="A46:J46"/>
    <mergeCell ref="S47:AA47"/>
    <mergeCell ref="B43:J43"/>
    <mergeCell ref="T43:Z43"/>
    <mergeCell ref="K44:S44"/>
    <mergeCell ref="T44:Y44"/>
    <mergeCell ref="A47:J47"/>
    <mergeCell ref="B44:J44"/>
    <mergeCell ref="B41:J41"/>
    <mergeCell ref="B38:J38"/>
    <mergeCell ref="B39:J39"/>
    <mergeCell ref="B42:J42"/>
    <mergeCell ref="K42:S42"/>
    <mergeCell ref="T42:Z42"/>
    <mergeCell ref="B36:J36"/>
    <mergeCell ref="B37:J37"/>
    <mergeCell ref="B35:J35"/>
    <mergeCell ref="A22:J22"/>
    <mergeCell ref="A23:B23"/>
    <mergeCell ref="C23:E23"/>
    <mergeCell ref="F23:H23"/>
    <mergeCell ref="I23:J23"/>
    <mergeCell ref="C26:D26"/>
    <mergeCell ref="E26:F26"/>
    <mergeCell ref="G26:H26"/>
    <mergeCell ref="I26:J26"/>
    <mergeCell ref="A31:J31"/>
    <mergeCell ref="A24:B24"/>
    <mergeCell ref="C24:E24"/>
    <mergeCell ref="F24:H24"/>
    <mergeCell ref="I24:J24"/>
    <mergeCell ref="A25:J25"/>
    <mergeCell ref="A32:J32"/>
    <mergeCell ref="B33:J33"/>
    <mergeCell ref="B34:J34"/>
    <mergeCell ref="A21:J21"/>
    <mergeCell ref="A16:J16"/>
    <mergeCell ref="B9:J9"/>
    <mergeCell ref="B10:J10"/>
    <mergeCell ref="A4:J4"/>
    <mergeCell ref="A5:J5"/>
    <mergeCell ref="A6:J6"/>
    <mergeCell ref="B7:J7"/>
    <mergeCell ref="B8:J8"/>
    <mergeCell ref="B11:J11"/>
    <mergeCell ref="C13:J13"/>
    <mergeCell ref="C14:J14"/>
    <mergeCell ref="B19:J19"/>
    <mergeCell ref="B20:J20"/>
    <mergeCell ref="B17:J17"/>
    <mergeCell ref="A12:J12"/>
    <mergeCell ref="C15:J15"/>
    <mergeCell ref="B18:J18"/>
  </mergeCells>
  <dataValidations xWindow="657" yWindow="445" count="14">
    <dataValidation allowBlank="1" showInputMessage="1" showErrorMessage="1" prompt="Monto presupuestado para el producto" sqref="F27 E28:F30 D27:D30" xr:uid="{00000000-0002-0000-0400-000000000000}"/>
    <dataValidation allowBlank="1" showInputMessage="1" showErrorMessage="1" prompt="Meta anual del indicador" sqref="E27 C27:C30" xr:uid="{00000000-0002-0000-0400-000001000000}"/>
    <dataValidation allowBlank="1" showInputMessage="1" showErrorMessage="1" prompt="Presupuesto del programa" sqref="A24:C24 F24" xr:uid="{00000000-0002-0000-0400-000002000000}"/>
    <dataValidation allowBlank="1" showInputMessage="1" showErrorMessage="1" prompt="1. Describir lo plasmado en el presupuesto_x000a_2. Describir lo alcanzado en términos financieros y de producción " sqref="B35" xr:uid="{00000000-0002-0000-0400-000003000000}"/>
    <dataValidation allowBlank="1" showInputMessage="1" showErrorMessage="1" prompt="¿En qué consiste el producto? su objetivo" sqref="B34" xr:uid="{00000000-0002-0000-0400-000004000000}"/>
    <dataValidation allowBlank="1" showInputMessage="1" showErrorMessage="1" prompt="Nombre del producto" sqref="B33:J33" xr:uid="{00000000-0002-0000-0400-000005000000}"/>
    <dataValidation allowBlank="1" showInputMessage="1" showErrorMessage="1" prompt="¿A quién va dirigido el programa?, ¿qué característica tiene esta población que requiere ser beneficiada?" sqref="B19" xr:uid="{00000000-0002-0000-0400-000006000000}"/>
    <dataValidation allowBlank="1" showInputMessage="1" prompt="Nombre del capítulo" sqref="B7:B9 C8:J9" xr:uid="{00000000-0002-0000-0400-000007000000}"/>
    <dataValidation allowBlank="1" sqref="A7" xr:uid="{00000000-0002-0000-0400-000008000000}"/>
    <dataValidation allowBlank="1" showInputMessage="1" showErrorMessage="1" prompt="De existir desvío, explicar razones." sqref="C42:J43 K44:S44 C38:J40 B36:B43" xr:uid="{00000000-0002-0000-0400-000009000000}"/>
    <dataValidation allowBlank="1" showInputMessage="1" showErrorMessage="1" prompt="Monto ejecutado en el trimestre" sqref="H27:H30" xr:uid="{00000000-0002-0000-0400-00000A000000}"/>
    <dataValidation allowBlank="1" showInputMessage="1" showErrorMessage="1" prompt="Meta alcanzada en el trimestre" sqref="G27:G30" xr:uid="{00000000-0002-0000-0400-00000B000000}"/>
    <dataValidation allowBlank="1" showInputMessage="1" showErrorMessage="1" prompt="Nombre del indicador" sqref="B27:B30" xr:uid="{00000000-0002-0000-0400-00000C000000}"/>
    <dataValidation allowBlank="1" showInputMessage="1" showErrorMessage="1" prompt="Nombre de cada producto" sqref="A27:A30" xr:uid="{00000000-0002-0000-0400-00000D000000}"/>
  </dataValidation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045315FBA9F44D8D70733E3990EA95" ma:contentTypeVersion="18" ma:contentTypeDescription="Crear nuevo documento." ma:contentTypeScope="" ma:versionID="cab46c80e42aa8f8b982ba4580c23177">
  <xsd:schema xmlns:xsd="http://www.w3.org/2001/XMLSchema" xmlns:xs="http://www.w3.org/2001/XMLSchema" xmlns:p="http://schemas.microsoft.com/office/2006/metadata/properties" xmlns:ns2="413b7329-655d-4d7d-a76a-bebacd67a116" xmlns:ns3="6e0e2266-76bd-4139-930a-1cefa2e3aa60" targetNamespace="http://schemas.microsoft.com/office/2006/metadata/properties" ma:root="true" ma:fieldsID="cc5b1a32a2e34622adf0f99e43699074" ns2:_="" ns3:_="">
    <xsd:import namespace="413b7329-655d-4d7d-a76a-bebacd67a116"/>
    <xsd:import namespace="6e0e2266-76bd-4139-930a-1cefa2e3a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3b7329-655d-4d7d-a76a-bebacd67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0e2266-76bd-4139-930a-1cefa2e3aa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982f561c-1994-4a7f-972f-9d5b7326916d}" ma:internalName="TaxCatchAll" ma:showField="CatchAllData" ma:web="6e0e2266-76bd-4139-930a-1cefa2e3a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e0e2266-76bd-4139-930a-1cefa2e3aa60" xsi:nil="true"/>
    <lcf76f155ced4ddcb4097134ff3c332f xmlns="413b7329-655d-4d7d-a76a-bebacd67a116">
      <Terms xmlns="http://schemas.microsoft.com/office/infopath/2007/PartnerControls"/>
    </lcf76f155ced4ddcb4097134ff3c332f>
    <SharedWithUsers xmlns="6e0e2266-76bd-4139-930a-1cefa2e3aa60">
      <UserInfo>
        <DisplayName>Isnelda Rosmery Guzman de Jesus</DisplayName>
        <AccountId>9</AccountId>
        <AccountType/>
      </UserInfo>
      <UserInfo>
        <DisplayName>Angela M. Florentino P.</DisplayName>
        <AccountId>57</AccountId>
        <AccountType/>
      </UserInfo>
      <UserInfo>
        <DisplayName>Ivan De J. Baez M.</DisplayName>
        <AccountId>13</AccountId>
        <AccountType/>
      </UserInfo>
      <UserInfo>
        <DisplayName>Pamela Isabel Pena Medina</DisplayName>
        <AccountId>61</AccountId>
        <AccountType/>
      </UserInfo>
    </SharedWithUsers>
  </documentManagement>
</p:properties>
</file>

<file path=customXml/itemProps1.xml><?xml version="1.0" encoding="utf-8"?>
<ds:datastoreItem xmlns:ds="http://schemas.openxmlformats.org/officeDocument/2006/customXml" ds:itemID="{911D6293-D436-463E-A94E-D7027E6DCD0A}"/>
</file>

<file path=customXml/itemProps2.xml><?xml version="1.0" encoding="utf-8"?>
<ds:datastoreItem xmlns:ds="http://schemas.openxmlformats.org/officeDocument/2006/customXml" ds:itemID="{72BDE329-B325-4792-A3F1-FFB46AB614AE}"/>
</file>

<file path=customXml/itemProps3.xml><?xml version="1.0" encoding="utf-8"?>
<ds:datastoreItem xmlns:ds="http://schemas.openxmlformats.org/officeDocument/2006/customXml" ds:itemID="{B6EDA6C6-F1A5-478B-8D85-1611625A73E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M. Florentino P.</dc:creator>
  <cp:keywords/>
  <dc:description/>
  <cp:lastModifiedBy/>
  <cp:revision/>
  <dcterms:created xsi:type="dcterms:W3CDTF">2022-02-08T13:21:40Z</dcterms:created>
  <dcterms:modified xsi:type="dcterms:W3CDTF">2024-07-11T13:58:21Z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0x01010027045315FBA9F44D8D70733E3990EA95</vt:lpwstr>
  </property>
  <property fmtid="{D5CDD505-2E9C-101B-9397-08002B2CF9AE}" pid="3" name="MediaServiceImageTags">
    <vt:lpwstr/>
  </property>
</Properties>
</file>