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galcantara\Downloads\"/>
    </mc:Choice>
  </mc:AlternateContent>
  <xr:revisionPtr revIDLastSave="0" documentId="8_{99ADB1BF-0999-473B-81D0-FE431FD116FC}" xr6:coauthVersionLast="47" xr6:coauthVersionMax="47" xr10:uidLastSave="{00000000-0000-0000-0000-000000000000}"/>
  <bookViews>
    <workbookView xWindow="-108" yWindow="-108" windowWidth="23256" windowHeight="12456" xr2:uid="{00000000-000D-0000-FFFF-FFFF00000000}"/>
  </bookViews>
  <sheets>
    <sheet name="Informe de Evaluación 2024 vfin" sheetId="37" r:id="rId1"/>
    <sheet name="Ejec.fis.enero-dic 2024" sheetId="35" r:id="rId2"/>
    <sheet name=" Programación indicativa 2024" sheetId="36" r:id="rId3"/>
    <sheet name="Informe tercer trimestre 2024" sheetId="32" r:id="rId4"/>
    <sheet name="Ejec.fis.julio-sept2024" sheetId="33" r:id="rId5"/>
    <sheet name="Programación indicativa 2024" sheetId="29" r:id="rId6"/>
    <sheet name="Informe segundo trimestre 2024" sheetId="30" r:id="rId7"/>
    <sheet name="Ejec.fis.abril-junio 2024" sheetId="31" r:id="rId8"/>
    <sheet name="Informe Primer Trimestre 2024" sheetId="12" r:id="rId9"/>
    <sheet name="EJEC-FIS.Enero-Mar.2024" sheetId="27" r:id="rId10"/>
  </sheets>
  <externalReferences>
    <externalReference r:id="rId11"/>
    <externalReference r:id="rId12"/>
    <externalReference r:id="rId13"/>
  </externalReferences>
  <definedNames>
    <definedName name="aa" localSheetId="5">#REF!</definedName>
    <definedName name="aa">#REF!</definedName>
    <definedName name="aaa" localSheetId="5">#REF!</definedName>
    <definedName name="aaa">#REF!</definedName>
    <definedName name="AAAAAAAAAAAAAA" localSheetId="5">#REF!</definedName>
    <definedName name="AAAAAAAAAAAAAA">#REF!</definedName>
    <definedName name="AME" localSheetId="5">#REF!</definedName>
    <definedName name="AME">#REF!</definedName>
    <definedName name="años" localSheetId="5">#REF!</definedName>
    <definedName name="años">#REF!</definedName>
    <definedName name="_xlnm.Print_Area" localSheetId="5">'Programación indicativa 2024'!$A$1:$M$19</definedName>
    <definedName name="areas" localSheetId="5">#REF!</definedName>
    <definedName name="areas">#REF!</definedName>
    <definedName name="areas2" localSheetId="5">#REF!</definedName>
    <definedName name="areas2">#REF!</definedName>
    <definedName name="categoria" localSheetId="5">#REF!</definedName>
    <definedName name="categoria">#REF!</definedName>
    <definedName name="Conssssssss">[1]listas!$G$36:$G$39</definedName>
    <definedName name="CONTABILIDAD" localSheetId="5">#REF!</definedName>
    <definedName name="CONTABILIDAD">#REF!</definedName>
    <definedName name="CTAACUM" localSheetId="5">#REF!</definedName>
    <definedName name="CTAACUM">#REF!</definedName>
    <definedName name="CTAMES" localSheetId="5">#REF!</definedName>
    <definedName name="CTAMES">#REF!</definedName>
    <definedName name="cuentas">[2]listas!$B$5:$C$183</definedName>
    <definedName name="Inicial" localSheetId="5">#REF!</definedName>
    <definedName name="Inicial">#REF!</definedName>
    <definedName name="J" localSheetId="5">#REF!</definedName>
    <definedName name="J">#REF!</definedName>
    <definedName name="JH" localSheetId="5">#REF!</definedName>
    <definedName name="JH">#REF!</definedName>
    <definedName name="jjj" localSheetId="5">#REF!</definedName>
    <definedName name="jjj">#REF!</definedName>
    <definedName name="LA.2" localSheetId="5">#REF!</definedName>
    <definedName name="LA.2">#REF!</definedName>
    <definedName name="LA.3" localSheetId="5">#REF!</definedName>
    <definedName name="LA.3">#REF!</definedName>
    <definedName name="LA.4" localSheetId="5">#REF!</definedName>
    <definedName name="LA.4">#REF!</definedName>
    <definedName name="LA.5" localSheetId="5">#REF!</definedName>
    <definedName name="LA.5">#REF!</definedName>
    <definedName name="LA.6" localSheetId="5">#REF!</definedName>
    <definedName name="LA.6">#REF!</definedName>
    <definedName name="LA.7" localSheetId="5">#REF!</definedName>
    <definedName name="LA.7">#REF!</definedName>
    <definedName name="MONEDA" localSheetId="5">#REF!</definedName>
    <definedName name="MONEDA">#REF!</definedName>
    <definedName name="OBJ" localSheetId="5">#REF!</definedName>
    <definedName name="OBJ">#REF!</definedName>
    <definedName name="objetivo" localSheetId="5">#REF!</definedName>
    <definedName name="objetivo">#REF!</definedName>
    <definedName name="OE" localSheetId="5">#REF!</definedName>
    <definedName name="OE">#REF!</definedName>
    <definedName name="OTRO" localSheetId="5">#REF!</definedName>
    <definedName name="OTRO">#REF!</definedName>
    <definedName name="PEDRO" localSheetId="5">#REF!</definedName>
    <definedName name="PEDRO">#REF!</definedName>
    <definedName name="priori" localSheetId="5">#REF!</definedName>
    <definedName name="priori">#REF!</definedName>
    <definedName name="prioridad" localSheetId="5">#REF!</definedName>
    <definedName name="prioridad">#REF!</definedName>
    <definedName name="qq" localSheetId="5">#REF!</definedName>
    <definedName name="qq">#REF!</definedName>
    <definedName name="qqq" localSheetId="5">#REF!</definedName>
    <definedName name="qqq">#REF!</definedName>
    <definedName name="qwsqwqws" localSheetId="5">#REF!</definedName>
    <definedName name="qwsqwqws">#REF!</definedName>
    <definedName name="rererter" localSheetId="5">#REF!</definedName>
    <definedName name="rererter">#REF!</definedName>
    <definedName name="sdfgsrg">[1]listas!$G$9:$G$17</definedName>
    <definedName name="SISI" localSheetId="5">#REF!</definedName>
    <definedName name="SISI">#REF!</definedName>
    <definedName name="solicitado">[1]Solicitado!$E$12:$E$5000</definedName>
    <definedName name="sssssss">[3]listas!$C$12:$C$14</definedName>
    <definedName name="SUM" localSheetId="5">#REF!</definedName>
    <definedName name="SUM">#REF!</definedName>
    <definedName name="SUMAACUM" localSheetId="5">#REF!</definedName>
    <definedName name="SUMAACUM">#REF!</definedName>
    <definedName name="SUMAMES" localSheetId="5">#REF!</definedName>
    <definedName name="SUMAMES">#REF!</definedName>
    <definedName name="valores" localSheetId="5">#REF!</definedName>
    <definedName name="valores">#REF!</definedName>
    <definedName name="vvvvvvvvvvvvvvvvvvvvvvvvvvvv">[3]listas!$C$12:$C$14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37" l="1"/>
  <c r="G29" i="37"/>
  <c r="G30" i="37"/>
  <c r="F28" i="37"/>
  <c r="F29" i="37"/>
  <c r="F30" i="37"/>
  <c r="I30" i="37" l="1"/>
  <c r="J30" i="37"/>
  <c r="I29" i="37"/>
  <c r="J29" i="37"/>
  <c r="I28" i="37"/>
  <c r="J28" i="37"/>
  <c r="F24" i="37"/>
  <c r="I24" i="37" s="1"/>
  <c r="C24" i="37"/>
  <c r="A24" i="37"/>
  <c r="G10" i="36" l="1"/>
  <c r="M9" i="36"/>
  <c r="K9" i="36"/>
  <c r="I9" i="36"/>
  <c r="G9" i="36"/>
  <c r="M8" i="36"/>
  <c r="K8" i="36"/>
  <c r="I8" i="36"/>
  <c r="G8" i="36"/>
  <c r="O18" i="35" l="1"/>
  <c r="P18" i="35"/>
  <c r="K18" i="35"/>
  <c r="P17" i="35"/>
  <c r="O17" i="35"/>
  <c r="K17" i="35"/>
  <c r="O16" i="35"/>
  <c r="K16" i="35"/>
  <c r="M15" i="35"/>
  <c r="M19" i="35" s="1"/>
  <c r="L15" i="35"/>
  <c r="L19" i="35" s="1"/>
  <c r="K15" i="35"/>
  <c r="K19" i="35" s="1"/>
  <c r="J15" i="35"/>
  <c r="J19" i="35" s="1"/>
  <c r="I15" i="35"/>
  <c r="I19" i="35" s="1"/>
  <c r="H15" i="35"/>
  <c r="H19" i="35" s="1"/>
  <c r="O15" i="35" l="1"/>
  <c r="P16" i="35"/>
  <c r="N15" i="35"/>
  <c r="O19" i="35"/>
  <c r="P15" i="35" l="1"/>
  <c r="N19" i="35"/>
  <c r="P19" i="35" s="1"/>
  <c r="C24" i="32"/>
  <c r="O18" i="33"/>
  <c r="K18" i="33"/>
  <c r="N18" i="33" s="1"/>
  <c r="P18" i="33" s="1"/>
  <c r="P17" i="33"/>
  <c r="O17" i="33"/>
  <c r="K17" i="33"/>
  <c r="O16" i="33"/>
  <c r="K16" i="33"/>
  <c r="K15" i="33" s="1"/>
  <c r="K19" i="33" s="1"/>
  <c r="M15" i="33"/>
  <c r="L15" i="33"/>
  <c r="L19" i="33" s="1"/>
  <c r="J15" i="33"/>
  <c r="J19" i="33" s="1"/>
  <c r="I15" i="33"/>
  <c r="I19" i="33" s="1"/>
  <c r="H15" i="33"/>
  <c r="H19" i="33" s="1"/>
  <c r="O15" i="33" l="1"/>
  <c r="N16" i="33"/>
  <c r="M19" i="33"/>
  <c r="O19" i="33" s="1"/>
  <c r="I30" i="32"/>
  <c r="F30" i="32"/>
  <c r="H30" i="32" s="1"/>
  <c r="J30" i="32" s="1"/>
  <c r="I29" i="32"/>
  <c r="F29" i="32"/>
  <c r="H29" i="32" s="1"/>
  <c r="J29" i="32" s="1"/>
  <c r="I28" i="32"/>
  <c r="F28" i="32"/>
  <c r="H28" i="32" s="1"/>
  <c r="A24" i="32"/>
  <c r="F24" i="32" l="1"/>
  <c r="N15" i="33"/>
  <c r="P16" i="33"/>
  <c r="J28" i="32"/>
  <c r="I24" i="32"/>
  <c r="O18" i="31"/>
  <c r="K18" i="31"/>
  <c r="N18" i="31" s="1"/>
  <c r="P17" i="31"/>
  <c r="O17" i="31"/>
  <c r="K17" i="31"/>
  <c r="K15" i="31" s="1"/>
  <c r="K19" i="31" s="1"/>
  <c r="O16" i="31"/>
  <c r="N16" i="31"/>
  <c r="P16" i="31" s="1"/>
  <c r="K16" i="31"/>
  <c r="M15" i="31"/>
  <c r="M19" i="31" s="1"/>
  <c r="L15" i="31"/>
  <c r="L19" i="31" s="1"/>
  <c r="J15" i="31"/>
  <c r="I15" i="31"/>
  <c r="I19" i="31" s="1"/>
  <c r="H15" i="31"/>
  <c r="H19" i="31" s="1"/>
  <c r="I30" i="30"/>
  <c r="F30" i="30"/>
  <c r="H30" i="30" s="1"/>
  <c r="J30" i="30" s="1"/>
  <c r="I29" i="30"/>
  <c r="F29" i="30"/>
  <c r="H29" i="30" s="1"/>
  <c r="J29" i="30" s="1"/>
  <c r="I28" i="30"/>
  <c r="F28" i="30"/>
  <c r="H28" i="30" s="1"/>
  <c r="C24" i="30"/>
  <c r="A24" i="30"/>
  <c r="P15" i="33" l="1"/>
  <c r="N19" i="33"/>
  <c r="P19" i="33" s="1"/>
  <c r="O15" i="31"/>
  <c r="P18" i="31"/>
  <c r="N15" i="31"/>
  <c r="J19" i="31"/>
  <c r="O19" i="31" s="1"/>
  <c r="J28" i="30"/>
  <c r="F24" i="30"/>
  <c r="I24" i="30" s="1"/>
  <c r="O16" i="27"/>
  <c r="O17" i="27"/>
  <c r="O18" i="27"/>
  <c r="P17" i="27"/>
  <c r="K18" i="27"/>
  <c r="K17" i="27"/>
  <c r="K16" i="27"/>
  <c r="C24" i="12"/>
  <c r="A24" i="12"/>
  <c r="G10" i="29"/>
  <c r="M9" i="29"/>
  <c r="K9" i="29"/>
  <c r="I9" i="29"/>
  <c r="G9" i="29"/>
  <c r="M8" i="29"/>
  <c r="K8" i="29"/>
  <c r="I8" i="29"/>
  <c r="G8" i="29"/>
  <c r="P15" i="31" l="1"/>
  <c r="N19" i="31"/>
  <c r="P19" i="31" s="1"/>
  <c r="N18" i="27"/>
  <c r="P18" i="27" s="1"/>
  <c r="N16" i="27"/>
  <c r="M15" i="27"/>
  <c r="L15" i="27"/>
  <c r="L19" i="27" s="1"/>
  <c r="J15" i="27"/>
  <c r="J19" i="27" s="1"/>
  <c r="I15" i="27"/>
  <c r="I19" i="27" s="1"/>
  <c r="H15" i="27"/>
  <c r="H19" i="27" s="1"/>
  <c r="O15" i="27" l="1"/>
  <c r="P16" i="27"/>
  <c r="N15" i="27"/>
  <c r="M19" i="27"/>
  <c r="O19" i="27" s="1"/>
  <c r="K15" i="27"/>
  <c r="K19" i="27" s="1"/>
  <c r="P15" i="27" l="1"/>
  <c r="N19" i="27"/>
  <c r="P19" i="27" s="1"/>
  <c r="I28" i="12" l="1"/>
  <c r="I29" i="12"/>
  <c r="I30" i="12"/>
  <c r="F30" i="12" l="1"/>
  <c r="H30" i="12" s="1"/>
  <c r="F29" i="12"/>
  <c r="H29" i="12" s="1"/>
  <c r="F28" i="12"/>
  <c r="H28" i="12" s="1"/>
  <c r="F24" i="12" l="1"/>
  <c r="I24" i="12" s="1"/>
  <c r="J29" i="12"/>
  <c r="J30" i="12"/>
  <c r="J28" i="12"/>
</calcChain>
</file>

<file path=xl/sharedStrings.xml><?xml version="1.0" encoding="utf-8"?>
<sst xmlns="http://schemas.openxmlformats.org/spreadsheetml/2006/main" count="620" uniqueCount="192">
  <si>
    <t>Capítulo:</t>
  </si>
  <si>
    <t>301-Poder Judicial</t>
  </si>
  <si>
    <t>Sub-Capítulo:</t>
  </si>
  <si>
    <t>1-Poder Judicial</t>
  </si>
  <si>
    <t>Unidad Ejecutora:</t>
  </si>
  <si>
    <t>Garantizar derechos resolviendo conflictos de manera oportuna y eficiente, a través de una administración de justicia que favorece la convivencia pacífica, en el marco de un Estado Social y democrático de Derecho.</t>
  </si>
  <si>
    <t>Una justicia oportuna, inclusiva, accesible y confiable, garante de la dignidad y los derechos de las personas, reconocida por la integridad y compromiso institucional de sus servidores y servidoras.</t>
  </si>
  <si>
    <t>Eje estratégico:</t>
  </si>
  <si>
    <t>Objetivo general:</t>
  </si>
  <si>
    <t>Administración de Justicia</t>
  </si>
  <si>
    <t>Los habitantes del país</t>
  </si>
  <si>
    <t>Presupuesto Inicial</t>
  </si>
  <si>
    <t>Presupuesto Ejecutado</t>
  </si>
  <si>
    <t xml:space="preserve"> Presupuesto Anual </t>
  </si>
  <si>
    <t xml:space="preserve">Usuarios del Sistema de Administración de Justicia con Decisiones Emitidas </t>
  </si>
  <si>
    <t>No. De decisiones  emitidas a nivel nacional</t>
  </si>
  <si>
    <t xml:space="preserve">Certificados de Títulos Expedidos a Propietarios </t>
  </si>
  <si>
    <t>No. de Certificados de Títulos expedidos</t>
  </si>
  <si>
    <t xml:space="preserve">Jueces del Sistema Judicial y Aspirantes a Juez de paz reciben Capacitación y Formación Integral </t>
  </si>
  <si>
    <t>No. de Jueces/Aspirantes a Juez de Paz   capacitados/formados</t>
  </si>
  <si>
    <t>Causas y justificación del desvío:</t>
  </si>
  <si>
    <t>AVANCE FÍSICO - FINANCIERO Y DESVÍOS</t>
  </si>
  <si>
    <r>
      <rPr>
        <b/>
        <sz val="11"/>
        <color theme="1"/>
        <rFont val="Century Gothic"/>
        <family val="2"/>
      </rPr>
      <t xml:space="preserve">Misión: </t>
    </r>
    <r>
      <rPr>
        <sz val="11"/>
        <color theme="1"/>
        <rFont val="Century Gothic"/>
        <family val="2"/>
      </rPr>
      <t>Garantizar derechos resolviendo conflictos de manera oportuna y eficiente, a través de una administración de justicia que favorece la convivencia pacífica, en el marco de un Estado Social y democrático de Derecho.</t>
    </r>
  </si>
  <si>
    <r>
      <rPr>
        <b/>
        <sz val="11"/>
        <color theme="1"/>
        <rFont val="Century Gothic"/>
        <family val="2"/>
      </rPr>
      <t>Visión:</t>
    </r>
    <r>
      <rPr>
        <sz val="11"/>
        <color theme="1"/>
        <rFont val="Century Gothic"/>
        <family val="2"/>
      </rPr>
      <t xml:space="preserve"> Una justicia oportuna, inclusiva, accesible y confiable, garante de la dignidad y los derechos de las personas, reconocida por la integridad y compromiso institucional de sus servidores y servidoras.</t>
    </r>
  </si>
  <si>
    <t>SIGEF</t>
  </si>
  <si>
    <t>PROGRAMAS PRESUPUESTARIOS</t>
  </si>
  <si>
    <t>NUM. Y PRODUCTO</t>
  </si>
  <si>
    <t>Estrategia Nacional de Desarrollo a Contribuir</t>
  </si>
  <si>
    <t>BENEFICIARIO</t>
  </si>
  <si>
    <t xml:space="preserve">UNIDAD DE MEDIDA </t>
  </si>
  <si>
    <t>% Física de avance</t>
  </si>
  <si>
    <t>% Financiero de avance</t>
  </si>
  <si>
    <t>Ejec</t>
  </si>
  <si>
    <t>Obj. Gral.</t>
  </si>
  <si>
    <t>Obj. Esp.</t>
  </si>
  <si>
    <t>Programación Física (A)</t>
  </si>
  <si>
    <t xml:space="preserve">Programación Financiera                     </t>
  </si>
  <si>
    <t>Ejecución Física  (C)</t>
  </si>
  <si>
    <t xml:space="preserve">        Ejecución              Financiera (D)</t>
  </si>
  <si>
    <t>% Física =C/A*100</t>
  </si>
  <si>
    <t>Financiera %=D/B*100</t>
  </si>
  <si>
    <t xml:space="preserve">Código </t>
  </si>
  <si>
    <t>PROGRAMA 11 - ADMINISTRACIÓN DE JUSTICIA</t>
  </si>
  <si>
    <t>1.2.1</t>
  </si>
  <si>
    <t>Los Habitantes del País</t>
  </si>
  <si>
    <t>No. de Aspirante a Juez de Paz   formados</t>
  </si>
  <si>
    <t>TOTAL GENERAL PROGRAMAS SUSTANTIVOS 11</t>
  </si>
  <si>
    <t>Los datos presentados son preliminares</t>
  </si>
  <si>
    <r>
      <rPr>
        <b/>
        <sz val="10"/>
        <rFont val="Century Gothic"/>
        <family val="2"/>
      </rPr>
      <t>Nota:</t>
    </r>
    <r>
      <rPr>
        <sz val="10"/>
        <rFont val="Century Gothic"/>
        <family val="2"/>
      </rPr>
      <t xml:space="preserve"> Este análisis físico-financiero, solo se realiza a los Programas sustantivos y de producción terminal de este Poder Judicial : Prog. 11.-(Administración de Justicia). La justificación de desviación de los productos se realizan en el informe final del año, en vista de que los productos pueden sufrir variaciones durante el año.</t>
    </r>
  </si>
  <si>
    <t>Gilena Alcántara</t>
  </si>
  <si>
    <t xml:space="preserve">Isnelda Guzmán </t>
  </si>
  <si>
    <t>Gerente de Planificación y Seguimiento</t>
  </si>
  <si>
    <t>Director de Planificación</t>
  </si>
  <si>
    <t>I.I - Completar los datos requeridos sobre la institución</t>
  </si>
  <si>
    <t>Capítulo</t>
  </si>
  <si>
    <t>Subcapítulo</t>
  </si>
  <si>
    <t>Unidad Ejecutora</t>
  </si>
  <si>
    <t>Misión</t>
  </si>
  <si>
    <t>Visión</t>
  </si>
  <si>
    <t>II. Contribución a la Estrategia Nacional de Desarrollo</t>
  </si>
  <si>
    <t>Desarrollo Institucional</t>
  </si>
  <si>
    <t xml:space="preserve"> Imperio de la ley y seguridad ciudadana. </t>
  </si>
  <si>
    <t>Objetivo(s) específico(s):</t>
  </si>
  <si>
    <t>1,2,1</t>
  </si>
  <si>
    <t xml:space="preserve"> Fortalecer el respeto a la ley y sancionar su incumplimiento a través de un sistema de
administración de justicia accesible a toda la población, eficiente en el despacho judicial y ágil en los procesos judiciales</t>
  </si>
  <si>
    <t>III. Información del Programa</t>
  </si>
  <si>
    <t>Nombre:</t>
  </si>
  <si>
    <t>Descripción:</t>
  </si>
  <si>
    <r>
      <t>Beneficiarios:</t>
    </r>
    <r>
      <rPr>
        <sz val="12"/>
        <color rgb="FF000000"/>
        <rFont val="Century Gothic"/>
        <family val="2"/>
      </rPr>
      <t xml:space="preserve"> </t>
    </r>
  </si>
  <si>
    <t>Resultado Asociado:</t>
  </si>
  <si>
    <t>IV. Formulación y Ejecución Física-Financiera</t>
  </si>
  <si>
    <t>IV.I - Desempeño financiero</t>
  </si>
  <si>
    <t>Presupuesto Vigente</t>
  </si>
  <si>
    <t>Porcentaje de Ejecución (ejecutado/vigente)</t>
  </si>
  <si>
    <t>IV.II - Formulación y Ejecución Trimestral de las Metas por Producto</t>
  </si>
  <si>
    <t xml:space="preserve"> Programación Trimestral</t>
  </si>
  <si>
    <t>Ejecución Trimestral</t>
  </si>
  <si>
    <t>Avance</t>
  </si>
  <si>
    <t>Producto</t>
  </si>
  <si>
    <t>Indicador</t>
  </si>
  <si>
    <t>Física
(A)</t>
  </si>
  <si>
    <t>Financiera
(B)</t>
  </si>
  <si>
    <t>Física
(C)</t>
  </si>
  <si>
    <t>Financiera
(D)</t>
  </si>
  <si>
    <t>Física 
(E)</t>
  </si>
  <si>
    <t>Financiera 
 (F)</t>
  </si>
  <si>
    <t>Física 
(%)
 G=E/C</t>
  </si>
  <si>
    <t>Financiero 
(%) 
H=F/D</t>
  </si>
  <si>
    <t>V. Análisis de los Logros y Desviaciones</t>
  </si>
  <si>
    <t>V.I - Información de Logros y Desviaciones por Producto</t>
  </si>
  <si>
    <t xml:space="preserve">Producto: </t>
  </si>
  <si>
    <t>Sentencias Emitidas</t>
  </si>
  <si>
    <t xml:space="preserve">Descripción del producto: </t>
  </si>
  <si>
    <t>Es una decisión judicial dictada por un juez o tribunal que pone fin a una litis (civil y comercial de familia, laboral, contencioso-administrativo, inmobiliaria) o causa penal, que declara o reconoce el derecho o razón de una de las partes, obligando a la otra a pasar por tal declaración y cumplirla.</t>
  </si>
  <si>
    <t>Logros alcanzados:</t>
  </si>
  <si>
    <t>Certificados de Títulos Expedidos</t>
  </si>
  <si>
    <t>Es el documento oficial emitido y garantizado por el estado dominicano, que acredita la existencia de un derecho real de propiedad y la titularidad sobre el mismo.</t>
  </si>
  <si>
    <t>Jueces y Aspirantes a Juez de Paz capacitados/formados integralmente.</t>
  </si>
  <si>
    <r>
      <t xml:space="preserve">VI. </t>
    </r>
    <r>
      <rPr>
        <b/>
        <sz val="11"/>
        <color theme="0"/>
        <rFont val="Century Gothic"/>
        <family val="2"/>
      </rPr>
      <t>Oportunidades de Mejora</t>
    </r>
  </si>
  <si>
    <t xml:space="preserve">VI. I - De acuerdo a los eventos presentados durante la ejecución del producto, ¿qué aspecto puede mejorarse? </t>
  </si>
  <si>
    <t>I -Información Instituciónal</t>
  </si>
  <si>
    <t>Proporcinar un servicio de justicia oportuno y eficiente, accesible a todos los ciudadanos para la resolución de los conflictos y garantizar los derechos de las personas.</t>
  </si>
  <si>
    <t>Lograr la paz social y seguridad juridica de los dominicanos en el marco de un estado de derecho.</t>
  </si>
  <si>
    <t>No. De desiciones  emitidas a nivel nacional</t>
  </si>
  <si>
    <t xml:space="preserve">Jueces del Sistema Judicial y Aspirantes a Juez de paz reciben Capacitación y Formación Intergral </t>
  </si>
  <si>
    <t xml:space="preserve">Este producto tiene por finalidad, contribuir con la excelencia en el sistema de administración de justicia, mediante la aplicación de un conjunto de programas dirigidos a satisfacer todas las necesidades de formación de los aspirantes a  juez de paz, asi como de capacitación continua de los jueces existentes del Poder Judicial.   </t>
  </si>
  <si>
    <t>0301 Poder Judicial</t>
  </si>
  <si>
    <t>01 Poder Judicial</t>
  </si>
  <si>
    <t>0001 Consejo del Poder Judicial</t>
  </si>
  <si>
    <t>Primer trimestre</t>
  </si>
  <si>
    <t>Segundo trimestre</t>
  </si>
  <si>
    <t>Tercer trimestre</t>
  </si>
  <si>
    <t>Cuarto trimestre</t>
  </si>
  <si>
    <t>Código</t>
  </si>
  <si>
    <t>Nombre</t>
  </si>
  <si>
    <t>Unidad Medida</t>
  </si>
  <si>
    <t>Monto Financiera</t>
  </si>
  <si>
    <t xml:space="preserve">Programación física </t>
  </si>
  <si>
    <t xml:space="preserve">Programación financiera </t>
  </si>
  <si>
    <t>(UM)</t>
  </si>
  <si>
    <t>(RD$)</t>
  </si>
  <si>
    <t>Enero-Marzo 2024</t>
  </si>
  <si>
    <t>Presupuesto Inicial   Aprobado 2024</t>
  </si>
  <si>
    <t>Metas Físicas para el año 2024</t>
  </si>
  <si>
    <t>Programación Física Financiera Enero-Marzo 2024</t>
  </si>
  <si>
    <t>Enero-Marzo</t>
  </si>
  <si>
    <t xml:space="preserve">   Presupuesto  2024  Modificado   Vigente  (B)</t>
  </si>
  <si>
    <t>% de Ejecución Fisico-Finanaciero, Enero-Marzo  2024</t>
  </si>
  <si>
    <t xml:space="preserve">                 PROGRAMACIÓN INDICATIVA ANUAL 2024</t>
  </si>
  <si>
    <t>Meta Física</t>
  </si>
  <si>
    <t>La desviación de un 11.54% de ejecución de las metas física para el primer trimestre, se debió a la implementación de mejoras en los procesos de gestión, por tal razón no fue posible lograr el 100% de las decisiones  de las metas programadas para el periodo enero-marzo, en cuanto a la ejecución financiera fue de un 25% del total programado.</t>
  </si>
  <si>
    <t>Informe de Evaluación Primer Trimestre  2024 de las Metas Físicas-Financieras</t>
  </si>
  <si>
    <t>Con la implementación de nuevas técnicas en las actividades presenciales de capacitación  la ENJ logro en el primer trimestre del año, logro la ejecución de un 100% de las capacitaciones, logrando avances significativos de las metas programadas para el primer  trimestre del año.</t>
  </si>
  <si>
    <t xml:space="preserve">Durante el primer trimestre 2024, se ejecutaron un total de 136,127 decisiones de un total de 266,922  decisiones que fueron programadas para el primer trimestre. Esta ejecución representa un avance de un  88.46% del desempeño fisico programado, tal como se muestra en la tabla precedente. En lo que respecta a la ejecución financiera, esta presenta un avance de un 25% con respecto a lo programado, teniendo como resultado la ejecución  de RD$1,356,523,247.50 millones de pesos.                                                                                                                                                  </t>
  </si>
  <si>
    <t>Durante el primer trimestre del año, se ejecutaron un total de 100,386 Certificados de Títulos de un total de 395,722 Certificados de Títulos programados para el año . Esta ejecución representa un avance del 99.80% del desempeño fisico, tal como se muestra en la tabla del desempeño, En cuanto a la ejecución financiera, que presenta un avance de un 25% del total programdo.</t>
  </si>
  <si>
    <t>Durante el prmer trimestre , a través la Escuela Nacional de la Judicatura,  el Poder Judicial logró la capacatación de 193 a jueces, que correspondieron a al 100% de la meta programada para el primer trimestre. Las actividades de capacitación desarrolladas abarcaron cursos de formación, en las diferentes áreas penal, civil, principios, integral y funcional. La ejecución financiera presenta un avance de un 25% como resultado de la ejecución del total programado para el año.</t>
  </si>
  <si>
    <t>Continuar con  la implementación de la Ley 339-22 y su reglamento, de esa forma se prodra transformar y fortalecer el sistema de justicia a fin de promover una justicia al día para garantizar la dignidad de las personas. Asimismo, permitirá a los usuarios disponer de la opción de realizar sus solicitudes y depósitos en línea. Así como visualizar, dar seguimiento a sus expedientes desde cualquier lugar y recibir, lo que asegurará agilidad en los procesos , economía de costos y facilidad de acceso de los ciudadanos a la justicia.</t>
  </si>
  <si>
    <t>Ejecución Física Financiera Enero-Marzo 2024</t>
  </si>
  <si>
    <t>Con la actualización y ampliación de los sistemas de tecnología de la información y la agilización de los procesos en el Registro Inmobiliarios se logró satisfacer la demanda de las solicitudes en los certificados de títulos, lo que permitió lograr  la emisión de la cantidad de Certificados de Títulos casi la totalidad  de  la meta programada para el primer trimestre del año 2024, lo que garantiza un servicio a sus usuarios pronto y efectivo.</t>
  </si>
  <si>
    <t>Con la actualización y ampliación de los sistemas de tecnología de la información y la agilización de los procesos en el Registro Inmobiliarios se logró satisfacer la demanda de las solicitudes en los certificados de títulos, lo que permitió sobrepasar  la emisión de la cantidad de Certificados de Títulos   de  la meta programada para el segundo trimestre del año 2024, lo que garantiza un servicio a sus usuarios pronto y efectivo.</t>
  </si>
  <si>
    <t>Con el mantenimiento continuo en los sistemas y herramientas tecnológicas se logró la agilización de los procesos judiciales contribuyendo al sostenimiento de los niveles de desempeño de los jueces y de los servidores administrativos que apoyan las labores jurisdiccionales, lo que permitió la emisión de un número de decisiones mayor a las metas programadas del segundo trimestre, en cuanto a la ejecución financiera fue de un 25% del total programado.</t>
  </si>
  <si>
    <t>Abril-Junio</t>
  </si>
  <si>
    <t>Abril-junio</t>
  </si>
  <si>
    <t>% de Ejecución Fisico-Finanaciero, Abril-Junio  2024</t>
  </si>
  <si>
    <t>Con la implementación de nuevas técnicas en las actividades presenciales de capacitación  la ENJ logro  sobrepasar la  ejecución a un 185%  las capacitaciones, logrando avances significativos de las metas programadas para el segundo  trimestre del año.</t>
  </si>
  <si>
    <t>Abril-Junio 2024 2024</t>
  </si>
  <si>
    <t>Programación Física Financiera Abril-Junio 2024</t>
  </si>
  <si>
    <t>Ejecución Física Financiera Abril-Junio 2024</t>
  </si>
  <si>
    <t>I -Información Institucional</t>
  </si>
  <si>
    <t>Proporcionar un servicio de justicia oportuno y eficiente, accesible a todos los ciudadanos para la resolución de los conflictos y garantizar los derechos de las personas.</t>
  </si>
  <si>
    <t>Lograr la paz social y seguridad jurídica de los dominicanos en el marco de un estado de derecho.</t>
  </si>
  <si>
    <t xml:space="preserve">Este producto tiene por finalidad, contribuir con la excelencia en el sistema de administración de justicia, mediante la aplicación de un conjunto de programas dirigidos a satisfacer todas las necesidades de formación de los aspirantes a  juez de paz, así como de capacitación continua de los jueces existentes del Poder Judicial.   </t>
  </si>
  <si>
    <r>
      <t>Beneficiarios:</t>
    </r>
    <r>
      <rPr>
        <sz val="12"/>
        <color rgb="FF000000"/>
        <rFont val="Calibri"/>
        <family val="2"/>
        <scheme val="minor"/>
      </rPr>
      <t xml:space="preserve"> </t>
    </r>
  </si>
  <si>
    <r>
      <t xml:space="preserve">Para el segundo trimestre 2024, se ejecutaron un total de </t>
    </r>
    <r>
      <rPr>
        <sz val="11"/>
        <color theme="1"/>
        <rFont val="Calibri"/>
        <family val="2"/>
        <scheme val="minor"/>
      </rPr>
      <t>255,319</t>
    </r>
    <r>
      <rPr>
        <sz val="11"/>
        <rFont val="Calibri"/>
        <family val="2"/>
        <scheme val="minor"/>
      </rPr>
      <t xml:space="preserve"> decisiones . Esta ejecución representa un avance de un </t>
    </r>
    <r>
      <rPr>
        <sz val="11"/>
        <color theme="1"/>
        <rFont val="Calibri"/>
        <family val="2"/>
        <scheme val="minor"/>
      </rPr>
      <t xml:space="preserve"> 101%</t>
    </r>
    <r>
      <rPr>
        <sz val="11"/>
        <rFont val="Calibri"/>
        <family val="2"/>
        <scheme val="minor"/>
      </rPr>
      <t xml:space="preserve"> del desempeño físico programado, tal como se muestra en la tabla precedente. En lo que respecta a la ejecución financiera, esta presenta un avance de un 25% con respecto a lo programado, teniendo como resultado la ejecución  de RD$1,356,523,247.50 millones de pesos.                                                                                                                                                  </t>
    </r>
  </si>
  <si>
    <r>
      <t>Para el segundo trimestre del año, se ejecutaron un total de</t>
    </r>
    <r>
      <rPr>
        <sz val="11"/>
        <color theme="1"/>
        <rFont val="Calibri"/>
        <family val="2"/>
        <scheme val="minor"/>
      </rPr>
      <t xml:space="preserve"> 106,259</t>
    </r>
    <r>
      <rPr>
        <sz val="11"/>
        <rFont val="Calibri"/>
        <family val="2"/>
        <scheme val="minor"/>
      </rPr>
      <t xml:space="preserve"> Certificados de Títulos de un total de 395,722 Certificados de Títulos programados para el año . Esta ejecución representa un avance del </t>
    </r>
    <r>
      <rPr>
        <sz val="11"/>
        <color theme="1"/>
        <rFont val="Calibri"/>
        <family val="2"/>
        <scheme val="minor"/>
      </rPr>
      <t>107%</t>
    </r>
    <r>
      <rPr>
        <sz val="11"/>
        <rFont val="Calibri"/>
        <family val="2"/>
        <scheme val="minor"/>
      </rPr>
      <t xml:space="preserve"> del desempeño físico, tal como se muestra en la tabla del desempeño, En cuanto a la ejecución financiera, que presenta un avance de un 25% del total programado.</t>
    </r>
  </si>
  <si>
    <r>
      <t xml:space="preserve">Para el segundo  trimestre , a través la Escuela Nacional de la Judicatura,  el Poder Judicial logró la capacitación de </t>
    </r>
    <r>
      <rPr>
        <sz val="11"/>
        <color theme="1"/>
        <rFont val="Calibri"/>
        <family val="2"/>
        <scheme val="minor"/>
      </rPr>
      <t>361</t>
    </r>
    <r>
      <rPr>
        <sz val="11"/>
        <rFont val="Calibri"/>
        <family val="2"/>
        <scheme val="minor"/>
      </rPr>
      <t xml:space="preserve"> a jueces, que correspondieron a al 185% de la meta programada para el segundo trimestre. Las actividades de capacitación desarrolladas abarcaron cursos de formación, en las diferentes áreas penal, civil, principios, integral y funcional. La ejecución financiera presenta un avance de un 25% como resultado de la ejecución del total programado para el año.</t>
    </r>
  </si>
  <si>
    <t xml:space="preserve">          Informe de Evaluación Segundo Trimestre  2024 de las Metas Físicas-Financieras</t>
  </si>
  <si>
    <t>Continuar con  la implementación de La Ley 339-22, junto a su reglamento, representa un hito fundamental en la transformación del sistema judicial de la República Dominicana, fortalecer la implementación efectiva, con las mejoras oportunas, tiene el potencial de acercar la justicia a la ciudadanía, garantizando procesos más ágiles, económicos y accesibles. Así mismo, permitirá a los usuarios disponer de la opción de realizar sus solicitudes y depósitos en línea. Así como visualizar, dar seguimiento a sus expedientes desde cualquier lugar y recibir notificaciones electrónicas, lo que asegurará agilidad en los procesos , economía de costos y facilidad de acceso de los ciudadanos a la justicia.</t>
  </si>
  <si>
    <t>VI. Oportunidades de Mejora</t>
  </si>
  <si>
    <t xml:space="preserve">          Informe de Evaluación tercer Trimestre  2024 de las Metas Físicas-Financieras</t>
  </si>
  <si>
    <t>Con la actualización y ampliación de los sistemas de tecnología de la información y la agilización de los procesos en el Registro Inmobiliarios se logró satisfacer la demanda de las solicitudes en los certificados de títulos, lo que permitió sobrepasar  la emisión de la cantidad de Certificados de Títulos   de  la meta programada para el tercer trimestre del año 2024, lo que garantiza un servicio a sus usuarios pronto y efectivo.</t>
  </si>
  <si>
    <t>Con la implementación de nuevas técnicas en las actividades presenciales de capacitación  la ENJ logro  sobrepasar la  ejecución a un 310%  las capacitaciones, logrando avances significativos de las metas programadas para el tercer  trimestre del año.</t>
  </si>
  <si>
    <t xml:space="preserve">Julio-Septiembre 2024 </t>
  </si>
  <si>
    <t>Programación Física Financiera Juliol-Sept. 2024</t>
  </si>
  <si>
    <t>Julio-Septiembre</t>
  </si>
  <si>
    <t>Ejecución Física Financiera Julio-Sept. 2024</t>
  </si>
  <si>
    <t>% de Ejecución Fisico-Finanaciero, Julio-Sept.  2024</t>
  </si>
  <si>
    <t>Julio-Sept.</t>
  </si>
  <si>
    <t>Durante el tercer trimestre del año, se ejecutaron un total de 110,316 Certificados de Títulos de un total de 395,722 Certificados de Títulos programados para el año . Esta ejecución representa un avance del 113% del desempeño físico, tal como se muestra en la tabla del desempeño, En cuanto a la ejecución financiera, que presenta un avance de un 25% del total programado.</t>
  </si>
  <si>
    <t>Durante el tercer trimestre , a través la Escuela Nacional de la Judicatura,  el Poder Judicial logró la capacitación de 604 a jueces, que correspondieron a al 307% de la meta programada para el tercer trimestre. Las actividades de capacitación desarrolladas abarcaron cursos de formación, en las diferentes áreas penal, civil, principios, integral y funcional. La ejecución financiera presenta un avance de un 25% como resultado de la ejecución del total programado para el año.</t>
  </si>
  <si>
    <t xml:space="preserve">Durante el tercer trimestre 2024, se ejecutaron un total de 250,395 decisiones . Esta ejecución representa un avance de un 96% del desempeño físico programado, tal como se muestra en la tabla precedente. En lo que respecta a la ejecución financiera, esta presenta un avance de un 25% con respecto a lo programado, teniendo como resultado la ejecución  de RD$1,356,523,247.50 millones de pesos.                                                                                                                                                  </t>
  </si>
  <si>
    <r>
      <t xml:space="preserve">Con el mantenimiento continuo en los sistemas y herramientas tecnológicas se logró la agilización de los procesos judiciales contribuyendo al sostenimiento de los niveles de desempeño de los jueces y de los servidores administrativos que apoyan las labores jurisdiccionales, lo que permitió lograr un 96% </t>
    </r>
    <r>
      <rPr>
        <sz val="11"/>
        <color rgb="FFFF0000"/>
        <rFont val="Calibri"/>
        <family val="2"/>
        <scheme val="minor"/>
      </rPr>
      <t xml:space="preserve"> </t>
    </r>
    <r>
      <rPr>
        <sz val="11"/>
        <rFont val="Calibri"/>
        <family val="2"/>
        <scheme val="minor"/>
      </rPr>
      <t>de las metas programadas del tercer trimestre, en cuanto a la ejecución financiera fue de un 25% del total programado.</t>
    </r>
  </si>
  <si>
    <t xml:space="preserve">Enero-Diciembre 2024 </t>
  </si>
  <si>
    <t>Enero-Diciembre</t>
  </si>
  <si>
    <t>% de Ejecución Fisico-Finanaciero, Enero-Dic.  2024</t>
  </si>
  <si>
    <t>Ejecución Física Financiera Enero-Dic. 2024</t>
  </si>
  <si>
    <t>Programación Física Financiera Enero-dic. 2024</t>
  </si>
  <si>
    <t xml:space="preserve"> Programación Anual</t>
  </si>
  <si>
    <t>Ejecución Anual</t>
  </si>
  <si>
    <t>Cumplimiento</t>
  </si>
  <si>
    <r>
      <t>Beneficiarios:</t>
    </r>
    <r>
      <rPr>
        <sz val="9"/>
        <color rgb="FF000000"/>
        <rFont val="Montserrat"/>
      </rPr>
      <t xml:space="preserve"> </t>
    </r>
  </si>
  <si>
    <t>Una decisión judicial es una resolución emitida por un juez o tribunal que pone fin a un conflicto legal en diversas materias (civil, comercial, de familia, laboral, contencioso-administrativo, inmobiliario, o penal). Su objetivo es resolver de manera definitiva la controversia presentada, declarando o reconociendo el derecho o la razón de una de las partes y estableciendo las obligaciones correspondientes a la parte contraria. Esta decisión tiene carácter vinculante y debe ser cumplida de acuerdo con lo establecido por el tribunal, asegurando así la aplicación efectiva de la justicia y la protección de los derechos de los ciudadanos involucrados en el proceso.</t>
  </si>
  <si>
    <t>El Certificado de Título de Propiedad es un documento oficial emitido por el Estado dominicano que acredita la existencia y legitimidad de un derecho real de propiedad sobre un bien inmueble. Su objetivo principal es garantizar la seguridad jurídica del titular, confirmando su derecho de propiedad y facilitando la protección y transmisión de dicho bien en operaciones legales como ventas, herencias, o gravámenes. Este documento asegura la transparencia y confiabilidad en las transacciones inmobiliarias, contribuyendo a la estabilidad del mercado y la seguridad patrimonial de los ciudadanos.</t>
  </si>
  <si>
    <t>El Programa de Formación y Capacitación de Jueces es un conjunto integral de iniciativas educativas diseñadas para fortalecer la calidad y profesionalización del sistema de administración de justicia. Su objetivo es garantizar una formación exhaustiva para los aspirantes a jueces de paz, así como proporcionar capacitación continua a los jueces en ejercicio, asegurando que cuenten con las competencias y conocimientos actualizados necesarios para desempeñar sus funciones de manera eficiente y con excelencia. Este programa contribuye a mejorar la toma de decisiones, fomentar la integridad judicial y asegurar un servicio de justicia alineado con los principios de imparcialidad y transparencia.</t>
  </si>
  <si>
    <t xml:space="preserve">          Informe de Evaluación anual de las Metas Físicas-Financieras</t>
  </si>
  <si>
    <t>La implementación de la Ley 339-22 y su reglamento marcó un hito en la transformación del sistema judicial de la República Dominicana, promoviendo procesos más eficientes, accesibles y económicos. Hasta la fecha, esta iniciativa ha permitido a los ciudadanos realizar solicitudes y depósitos en línea, dar seguimiento a expedientes y recibir notificaciones electrónicas, lo que ha agilizado los procedimientos y reducido costos.
No obstante, persisten áreas de mejora para optimizar su implementación. Es fundamental fortalecer la infraestructura tecnológica y garantizar la capacitación continua del personal involucrado para asegurar una adopción efectiva de las herramientas digitales. Asimismo, se requiere intensificar las campañas de difusión y formación dirigidas a los usuarios, promoviendo un mejor entendimiento y uso de los servicios digitales. Además, es imprescindible integrar el monitoreo y la retroalimentación de los usuarios como parte del proceso, permitiendo ajustes en tiempo real y mejorando su experiencia.
Estas acciones contribuirán a maximizar el impacto de la Ley 339-22 y a acercar la justicia de manera más eficiente y equitativa a toda la ciudadanía.</t>
  </si>
  <si>
    <t>Durante el año 2024, el Poder Judicial, a través de la Escuela Nacional de la Judicatura, capacitó a 1,023 jueces, superando en un 30.32% la meta programada para el año y logrando un 130.32% del objetivo establecido para el período. Este desempeño sobresaliente abarcó diversas áreas de formación, incluyendo derecho penal, derecho civil, principios judiciales, y formación integral y funcional.  En cuanto a la ejecución financiera, se alcanzó el 100% del presupuesto asignado, reflejando un uso eficiente de los recursos disponibles para garantizar un alto nivel de capacitación y actualización continua del cuerpo judicial.</t>
  </si>
  <si>
    <t>En 2024, se emitieron 394,109 Certificados de Títulos, alcanzando el 99.59% de la meta programada de 395,722 certificados, lo que refleja un cumplimiento casi total del objetivo establecido.  En términos financieros, se ejecutó el 100% del presupuesto asignado, demostrando un uso eficiente de los recursos y un enfoque en la productividad que garantizó la sostenibilidad de las operaciones durante todo el año.</t>
  </si>
  <si>
    <t xml:space="preserve">En 2024, se dictaron 996,219 decisiones judiciales, alcanzando un 102.31% de la meta de producción programada.  En términos financieros, la ejecución presupuestaria alcanzó el 100% de los recursos planificados, con un desembolso total de RD$5,426,092,990.00. Este desempeño refleja un uso eficiente de los fondos disponibles, logrando alinear los resultados físicos y financieros, y garantizando el cumplimiento de los objetivos establecidos para el período.                                                                                                                             </t>
  </si>
  <si>
    <t>El mantenimiento continuo de los sistemas y herramientas tecnológicas fue clave para agilizar los procesos judiciales, permitiendo un alto nivel de productividad tanto en el trabajo de los jueces como del personal administrativo de apoyo. Esta eficiencia operativa resultó en el cumplimiento del 102.31% de las metas programadas para el año.  En términos financieros, la ejecución alcanzó el 100% del presupuesto asignado. Los recursos se distribuyeron de manera eficiente, priorizando la sostenibilidad operativa y la optimización, lo que garantizó el cumplimiento de los objetivos físicos establecidos para el período.</t>
  </si>
  <si>
    <t>Este producto no presenta un desvío significativo, logrando un cumplimiento del 99.59% de las metas programadas. Este resultado permitió continuar fortaleciendo los canales de atención a los usuarios. Entre las iniciativas ejecutadas, se destaca el impulso a las plataformas digitales institucionales, facilitando los procesos y mejorando de manera continua la experiencia de los usuarios.</t>
  </si>
  <si>
    <t>El incremento en la cantidad de jueces capacitados, alcanzando un 130.32% de la meta programada para el año, se atribuye a la implementación de nuevas técnicas de enseñanza en actividades presenciales y a la optimización de los métodos de capacitación utilizados por la Escuela Nacional de la Judicatura (ENJ). Estas mejoras ampliaron la capacidad de los programas formativos, permitiendo atender a un mayor número de participantes y responder a la creciente demanda de actualización y formación especializada. Este enfoque maximizó el impacto de los recursos asignados y generó avances significativos en el cumplimiento de las metas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</si>
</sst>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_€_-;\-* #,##0.00\ _€_-;_-* &quot;-&quot;??\ _€_-;_-@_-"/>
    <numFmt numFmtId="166" formatCode="[$-10409]#,##0;\-#,##0"/>
    <numFmt numFmtId="167" formatCode="[$-10409]#,##0.00;\-#,##0.00"/>
    <numFmt numFmtId="168" formatCode="[$-10409]0.0%"/>
    <numFmt numFmtId="169" formatCode="_-* #,##0\ _€_-;\-* #,##0\ _€_-;_-* &quot;-&quot;??\ _€_-;_-@_-"/>
    <numFmt numFmtId="170" formatCode="[$-10409]0.00%"/>
  </numFmts>
  <fonts count="68">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sz val="11"/>
      <color rgb="FF000000"/>
      <name val="Century Gothic"/>
      <family val="2"/>
    </font>
    <font>
      <sz val="11"/>
      <color rgb="FF000000"/>
      <name val="Century Gothic"/>
      <family val="2"/>
    </font>
    <font>
      <sz val="9"/>
      <name val="Calibri"/>
      <family val="2"/>
    </font>
    <font>
      <sz val="11"/>
      <color theme="1"/>
      <name val="Century Gothic"/>
      <family val="2"/>
    </font>
    <font>
      <sz val="11"/>
      <name val="Century Gothic"/>
      <family val="2"/>
    </font>
    <font>
      <sz val="10"/>
      <name val="Montserrat"/>
    </font>
    <font>
      <b/>
      <sz val="11"/>
      <color theme="1"/>
      <name val="Calibri"/>
      <family val="2"/>
      <scheme val="minor"/>
    </font>
    <font>
      <sz val="8"/>
      <color theme="1"/>
      <name val="Calibri"/>
      <family val="2"/>
      <scheme val="minor"/>
    </font>
    <font>
      <sz val="11"/>
      <color rgb="FFFF0000"/>
      <name val="Calibri"/>
      <family val="2"/>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b/>
      <sz val="11"/>
      <color theme="0"/>
      <name val="Century Gothic"/>
      <family val="2"/>
    </font>
    <font>
      <sz val="10"/>
      <color theme="1"/>
      <name val="Calibri"/>
      <family val="2"/>
    </font>
    <font>
      <sz val="11"/>
      <color theme="1"/>
      <name val="Calibri"/>
      <family val="2"/>
    </font>
    <font>
      <sz val="11"/>
      <color rgb="FFFF0000"/>
      <name val="Calibri"/>
      <family val="2"/>
      <scheme val="minor"/>
    </font>
    <font>
      <sz val="11"/>
      <name val="Calibri"/>
      <family val="2"/>
      <scheme val="minor"/>
    </font>
    <font>
      <b/>
      <sz val="22"/>
      <name val="Montserrat"/>
    </font>
    <font>
      <sz val="11"/>
      <color theme="0"/>
      <name val="Montserrat"/>
    </font>
    <font>
      <b/>
      <sz val="14"/>
      <color rgb="FF000000"/>
      <name val="Montserrat"/>
    </font>
    <font>
      <sz val="14"/>
      <color rgb="FF000000"/>
      <name val="Montserrat"/>
    </font>
    <font>
      <sz val="14"/>
      <name val="Montserrat"/>
    </font>
    <font>
      <b/>
      <sz val="14"/>
      <color rgb="FFFFFFFF"/>
      <name val="Montserrat"/>
    </font>
    <font>
      <sz val="14"/>
      <color theme="1"/>
      <name val="Montserrat"/>
    </font>
    <font>
      <sz val="14"/>
      <color theme="1"/>
      <name val="Calibri"/>
      <family val="2"/>
      <scheme val="minor"/>
    </font>
    <font>
      <sz val="14"/>
      <name val="Calibri"/>
      <family val="2"/>
    </font>
    <font>
      <sz val="14"/>
      <color rgb="FF4D4D4D"/>
      <name val="Calibri"/>
      <family val="2"/>
    </font>
    <font>
      <b/>
      <sz val="11"/>
      <color theme="1"/>
      <name val="Calibri"/>
      <family val="2"/>
    </font>
    <font>
      <b/>
      <sz val="16"/>
      <color rgb="FF000000"/>
      <name val="Monse"/>
    </font>
    <font>
      <b/>
      <sz val="10"/>
      <color rgb="FF000000"/>
      <name val="Century Gothic"/>
      <family val="2"/>
    </font>
    <font>
      <b/>
      <sz val="11"/>
      <name val="Century Gothic"/>
      <family val="2"/>
    </font>
    <font>
      <sz val="10"/>
      <color rgb="FF000000"/>
      <name val="Century Gothic"/>
      <family val="2"/>
    </font>
    <font>
      <sz val="10"/>
      <name val="Century Gothic"/>
      <family val="2"/>
    </font>
    <font>
      <b/>
      <sz val="12"/>
      <color rgb="FF000000"/>
      <name val="Century Gothic"/>
      <family val="2"/>
    </font>
    <font>
      <sz val="12"/>
      <name val="Century Gothic"/>
      <family val="2"/>
    </font>
    <font>
      <b/>
      <sz val="12"/>
      <name val="Century Gothic"/>
      <family val="2"/>
    </font>
    <font>
      <b/>
      <sz val="11"/>
      <color theme="1"/>
      <name val="Century Gothic"/>
      <family val="2"/>
    </font>
    <font>
      <b/>
      <sz val="10"/>
      <name val="Century Gothic"/>
      <family val="2"/>
    </font>
    <font>
      <b/>
      <sz val="8"/>
      <color rgb="FF000000"/>
      <name val="Century Gothic"/>
      <family val="2"/>
    </font>
    <font>
      <b/>
      <sz val="8"/>
      <name val="Century Gothic"/>
      <family val="2"/>
    </font>
    <font>
      <b/>
      <sz val="11"/>
      <name val="Calibri"/>
      <family val="2"/>
      <scheme val="minor"/>
    </font>
    <font>
      <sz val="12"/>
      <color rgb="FF000000"/>
      <name val="Calibri"/>
      <family val="2"/>
      <scheme val="minor"/>
    </font>
    <font>
      <b/>
      <sz val="10"/>
      <color rgb="FF000000"/>
      <name val="Calibri"/>
      <family val="2"/>
      <scheme val="minor"/>
    </font>
    <font>
      <sz val="10"/>
      <name val="Calibri"/>
      <family val="2"/>
      <scheme val="minor"/>
    </font>
    <font>
      <sz val="9"/>
      <color theme="1"/>
      <name val="Calibri"/>
      <family val="2"/>
      <scheme val="minor"/>
    </font>
    <font>
      <b/>
      <sz val="18"/>
      <color rgb="FF000000"/>
      <name val="Monse"/>
    </font>
    <font>
      <b/>
      <sz val="18"/>
      <color rgb="FF000000"/>
      <name val="Montserrat"/>
    </font>
    <font>
      <sz val="10"/>
      <color theme="1"/>
      <name val="Montserrat"/>
    </font>
    <font>
      <b/>
      <sz val="10"/>
      <color theme="0"/>
      <name val="Montserrat"/>
    </font>
    <font>
      <b/>
      <sz val="9"/>
      <color theme="1"/>
      <name val="Montserrat"/>
    </font>
    <font>
      <b/>
      <sz val="9"/>
      <color rgb="FF000000"/>
      <name val="Montserrat"/>
    </font>
    <font>
      <sz val="9"/>
      <color theme="1"/>
      <name val="Montserrat"/>
    </font>
    <font>
      <b/>
      <sz val="9"/>
      <name val="Montserrat"/>
    </font>
    <font>
      <sz val="9"/>
      <name val="Montserrat"/>
    </font>
    <font>
      <sz val="9"/>
      <color rgb="FF000000"/>
      <name val="Montserrat"/>
    </font>
    <font>
      <b/>
      <sz val="10"/>
      <color theme="1"/>
      <name val="Montserrat"/>
    </font>
    <font>
      <b/>
      <sz val="10"/>
      <name val="Montserrat"/>
    </font>
    <font>
      <b/>
      <sz val="10"/>
      <color rgb="FF000000"/>
      <name val="Montserrat"/>
    </font>
    <font>
      <sz val="9"/>
      <color rgb="FFFF0000"/>
      <name val="Montserrat"/>
    </font>
  </fonts>
  <fills count="1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rgb="FFD9D9D9"/>
        <bgColor indexed="64"/>
      </patternFill>
    </fill>
    <fill>
      <patternFill patternType="solid">
        <fgColor theme="0"/>
        <bgColor rgb="FFDDEBF7"/>
      </patternFill>
    </fill>
    <fill>
      <patternFill patternType="solid">
        <fgColor rgb="FF1826D8"/>
        <bgColor rgb="FF000000"/>
      </patternFill>
    </fill>
    <fill>
      <patternFill patternType="solid">
        <fgColor theme="2"/>
        <bgColor indexed="64"/>
      </patternFill>
    </fill>
    <fill>
      <patternFill patternType="solid">
        <fgColor theme="0" tint="-4.9989318521683403E-2"/>
        <bgColor indexed="64"/>
      </patternFill>
    </fill>
    <fill>
      <patternFill patternType="solid">
        <fgColor theme="0" tint="-4.9989318521683403E-2"/>
        <bgColor rgb="FFF5F5F5"/>
      </patternFill>
    </fill>
    <fill>
      <patternFill patternType="solid">
        <fgColor rgb="FF0050DD"/>
        <bgColor indexed="64"/>
      </patternFill>
    </fill>
    <fill>
      <patternFill patternType="solid">
        <fgColor theme="8" tint="0.79998168889431442"/>
        <bgColor indexed="64"/>
      </patternFill>
    </fill>
  </fills>
  <borders count="97">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6795556505021"/>
      </left>
      <right style="thin">
        <color theme="0" tint="-0.14996795556505021"/>
      </right>
      <top style="medium">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medium">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thin">
        <color theme="0" tint="-0.14996795556505021"/>
      </top>
      <bottom style="medium">
        <color theme="0" tint="-0.14996795556505021"/>
      </bottom>
      <diagonal/>
    </border>
    <border>
      <left style="thin">
        <color theme="0" tint="-0.14996795556505021"/>
      </left>
      <right style="medium">
        <color theme="0" tint="-0.14996795556505021"/>
      </right>
      <top style="thin">
        <color theme="0" tint="-0.14996795556505021"/>
      </top>
      <bottom style="medium">
        <color theme="0" tint="-0.14996795556505021"/>
      </bottom>
      <diagonal/>
    </border>
    <border>
      <left style="thin">
        <color theme="0" tint="-0.14996795556505021"/>
      </left>
      <right style="thin">
        <color theme="0" tint="-0.14996795556505021"/>
      </right>
      <top style="medium">
        <color theme="0" tint="-0.14996795556505021"/>
      </top>
      <bottom/>
      <diagonal/>
    </border>
    <border>
      <left style="thin">
        <color theme="0" tint="-0.14996795556505021"/>
      </left>
      <right style="medium">
        <color theme="0" tint="-0.14996795556505021"/>
      </right>
      <top style="medium">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theme="0" tint="-0.14996795556505021"/>
      </right>
      <top/>
      <bottom style="thin">
        <color theme="0" tint="-0.14996795556505021"/>
      </bottom>
      <diagonal/>
    </border>
    <border>
      <left style="medium">
        <color theme="0" tint="-0.14996795556505021"/>
      </left>
      <right style="thin">
        <color theme="0" tint="-0.14996795556505021"/>
      </right>
      <top style="thin">
        <color theme="0" tint="-0.14996795556505021"/>
      </top>
      <bottom/>
      <diagonal/>
    </border>
    <border>
      <left style="medium">
        <color theme="0" tint="-0.14996795556505021"/>
      </left>
      <right style="thin">
        <color theme="0" tint="-0.14996795556505021"/>
      </right>
      <top/>
      <bottom style="thin">
        <color theme="0" tint="-0.14996795556505021"/>
      </bottom>
      <diagonal/>
    </border>
    <border>
      <left style="medium">
        <color theme="0" tint="-0.14996795556505021"/>
      </left>
      <right style="thin">
        <color theme="0" tint="-0.14996795556505021"/>
      </right>
      <top style="medium">
        <color theme="0" tint="-0.14993743705557422"/>
      </top>
      <bottom style="medium">
        <color theme="0" tint="-0.14993743705557422"/>
      </bottom>
      <diagonal/>
    </border>
    <border>
      <left style="thin">
        <color theme="0" tint="-0.14996795556505021"/>
      </left>
      <right style="thin">
        <color theme="0" tint="-0.14996795556505021"/>
      </right>
      <top/>
      <bottom style="medium">
        <color theme="0" tint="-0.14993743705557422"/>
      </bottom>
      <diagonal/>
    </border>
    <border>
      <left style="thin">
        <color theme="0" tint="-0.14996795556505021"/>
      </left>
      <right style="medium">
        <color theme="0" tint="-0.14996795556505021"/>
      </right>
      <top/>
      <bottom style="medium">
        <color theme="0" tint="-0.14993743705557422"/>
      </bottom>
      <diagonal/>
    </border>
    <border>
      <left style="thin">
        <color theme="0" tint="-0.14996795556505021"/>
      </left>
      <right style="thin">
        <color theme="0" tint="-0.14996795556505021"/>
      </right>
      <top style="medium">
        <color theme="0" tint="-4.9989318521683403E-2"/>
      </top>
      <bottom style="thin">
        <color theme="0" tint="-0.14996795556505021"/>
      </bottom>
      <diagonal/>
    </border>
    <border>
      <left style="thin">
        <color theme="0" tint="-0.14996795556505021"/>
      </left>
      <right style="medium">
        <color theme="0" tint="-0.14996795556505021"/>
      </right>
      <top style="medium">
        <color theme="0" tint="-4.9989318521683403E-2"/>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theme="0" tint="-4.9989318521683403E-2"/>
      </bottom>
      <diagonal/>
    </border>
    <border>
      <left style="thin">
        <color theme="0" tint="-0.14996795556505021"/>
      </left>
      <right style="medium">
        <color theme="0" tint="-0.14996795556505021"/>
      </right>
      <top style="thin">
        <color theme="0" tint="-0.14996795556505021"/>
      </top>
      <bottom style="medium">
        <color theme="0" tint="-4.9989318521683403E-2"/>
      </bottom>
      <diagonal/>
    </border>
    <border>
      <left style="thin">
        <color indexed="64"/>
      </left>
      <right style="thin">
        <color indexed="64"/>
      </right>
      <top style="thin">
        <color indexed="64"/>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double">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14996795556505021"/>
      </left>
      <right style="thin">
        <color theme="0" tint="-0.14996795556505021"/>
      </right>
      <top style="medium">
        <color theme="0" tint="-0.14993743705557422"/>
      </top>
      <bottom/>
      <diagonal/>
    </border>
    <border>
      <left style="thin">
        <color theme="0" tint="-0.14996795556505021"/>
      </left>
      <right style="thin">
        <color theme="0" tint="-0.14996795556505021"/>
      </right>
      <top/>
      <bottom/>
      <diagonal/>
    </border>
    <border>
      <left style="thin">
        <color theme="0" tint="-0.14996795556505021"/>
      </left>
      <right style="medium">
        <color theme="0" tint="-0.14996795556505021"/>
      </right>
      <top/>
      <bottom/>
      <diagonal/>
    </border>
    <border>
      <left style="medium">
        <color theme="0" tint="-0.14996795556505021"/>
      </left>
      <right style="thin">
        <color theme="0" tint="-0.14996795556505021"/>
      </right>
      <top/>
      <bottom style="medium">
        <color theme="0" tint="-0.14996795556505021"/>
      </bottom>
      <diagonal/>
    </border>
    <border>
      <left style="thin">
        <color theme="0" tint="-0.14996795556505021"/>
      </left>
      <right style="thin">
        <color theme="0" tint="-0.14996795556505021"/>
      </right>
      <top/>
      <bottom style="medium">
        <color theme="0" tint="-0.14996795556505021"/>
      </bottom>
      <diagonal/>
    </border>
    <border>
      <left style="thin">
        <color theme="0" tint="-0.14996795556505021"/>
      </left>
      <right style="medium">
        <color theme="0" tint="-0.14996795556505021"/>
      </right>
      <top/>
      <bottom style="medium">
        <color theme="0" tint="-0.14996795556505021"/>
      </bottom>
      <diagonal/>
    </border>
    <border>
      <left style="medium">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theme="0" tint="-0.14996795556505021"/>
      </right>
      <top style="thin">
        <color theme="0" tint="-0.14993743705557422"/>
      </top>
      <bottom style="thin">
        <color theme="0" tint="-0.14993743705557422"/>
      </bottom>
      <diagonal/>
    </border>
    <border>
      <left style="medium">
        <color theme="0" tint="-0.14996795556505021"/>
      </left>
      <right style="thin">
        <color theme="0" tint="-0.14996795556505021"/>
      </right>
      <top style="medium">
        <color theme="0" tint="-0.14993743705557422"/>
      </top>
      <bottom style="thin">
        <color theme="0" tint="-0.14996795556505021"/>
      </bottom>
      <diagonal/>
    </border>
    <border>
      <left style="thin">
        <color theme="0" tint="-0.14996795556505021"/>
      </left>
      <right style="thin">
        <color theme="0" tint="-0.14996795556505021"/>
      </right>
      <top style="medium">
        <color theme="0" tint="-0.14993743705557422"/>
      </top>
      <bottom/>
      <diagonal/>
    </border>
    <border>
      <left style="thin">
        <color theme="0" tint="-0.14996795556505021"/>
      </left>
      <right style="medium">
        <color theme="0" tint="-0.14996795556505021"/>
      </right>
      <top style="medium">
        <color theme="0" tint="-0.14993743705557422"/>
      </top>
      <bottom/>
      <diagonal/>
    </border>
    <border>
      <left style="medium">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thin">
        <color theme="1" tint="0.499984740745262"/>
      </right>
      <top style="medium">
        <color theme="1" tint="0.499984740745262"/>
      </top>
      <bottom style="thin">
        <color theme="0" tint="-0.34998626667073579"/>
      </bottom>
      <diagonal/>
    </border>
    <border>
      <left style="thin">
        <color theme="1" tint="0.499984740745262"/>
      </left>
      <right style="medium">
        <color theme="1" tint="0.499984740745262"/>
      </right>
      <top style="medium">
        <color theme="1" tint="0.499984740745262"/>
      </top>
      <bottom style="thin">
        <color theme="0" tint="-0.34998626667073579"/>
      </bottom>
      <diagonal/>
    </border>
    <border>
      <left style="medium">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medium">
        <color theme="1" tint="0.499984740745262"/>
      </right>
      <top style="thin">
        <color theme="0" tint="-0.34998626667073579"/>
      </top>
      <bottom style="thin">
        <color theme="0" tint="-0.34998626667073579"/>
      </bottom>
      <diagonal/>
    </border>
    <border>
      <left style="medium">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thin">
        <color theme="1" tint="0.499984740745262"/>
      </right>
      <top style="thin">
        <color theme="0" tint="-0.34998626667073579"/>
      </top>
      <bottom style="medium">
        <color theme="1" tint="0.499984740745262"/>
      </bottom>
      <diagonal/>
    </border>
    <border>
      <left style="thin">
        <color theme="1" tint="0.499984740745262"/>
      </left>
      <right style="medium">
        <color theme="1" tint="0.499984740745262"/>
      </right>
      <top style="thin">
        <color theme="0" tint="-0.34998626667073579"/>
      </top>
      <bottom style="medium">
        <color theme="1" tint="0.499984740745262"/>
      </bottom>
      <diagonal/>
    </border>
    <border>
      <left style="medium">
        <color indexed="64"/>
      </left>
      <right style="thin">
        <color theme="1" tint="0.499984740745262"/>
      </right>
      <top style="medium">
        <color theme="1" tint="0.499984740745262"/>
      </top>
      <bottom style="thin">
        <color theme="0" tint="-0.34998626667073579"/>
      </bottom>
      <diagonal/>
    </border>
    <border>
      <left style="thin">
        <color theme="1" tint="0.499984740745262"/>
      </left>
      <right style="medium">
        <color indexed="64"/>
      </right>
      <top style="medium">
        <color theme="1" tint="0.499984740745262"/>
      </top>
      <bottom style="thin">
        <color theme="0" tint="-0.34998626667073579"/>
      </bottom>
      <diagonal/>
    </border>
    <border>
      <left style="medium">
        <color indexed="64"/>
      </left>
      <right style="thin">
        <color theme="1" tint="0.499984740745262"/>
      </right>
      <top style="thin">
        <color theme="0" tint="-0.34998626667073579"/>
      </top>
      <bottom style="thin">
        <color theme="0" tint="-0.34998626667073579"/>
      </bottom>
      <diagonal/>
    </border>
    <border>
      <left style="thin">
        <color theme="1" tint="0.499984740745262"/>
      </left>
      <right style="medium">
        <color indexed="64"/>
      </right>
      <top style="thin">
        <color theme="0" tint="-0.34998626667073579"/>
      </top>
      <bottom style="thin">
        <color theme="0" tint="-0.34998626667073579"/>
      </bottom>
      <diagonal/>
    </border>
    <border>
      <left style="medium">
        <color indexed="64"/>
      </left>
      <right style="thin">
        <color theme="1" tint="0.499984740745262"/>
      </right>
      <top style="thin">
        <color theme="0" tint="-0.34998626667073579"/>
      </top>
      <bottom style="medium">
        <color indexed="64"/>
      </bottom>
      <diagonal/>
    </border>
    <border>
      <left style="thin">
        <color theme="1" tint="0.499984740745262"/>
      </left>
      <right style="thin">
        <color theme="1" tint="0.499984740745262"/>
      </right>
      <top style="thin">
        <color theme="0" tint="-0.34998626667073579"/>
      </top>
      <bottom style="medium">
        <color indexed="64"/>
      </bottom>
      <diagonal/>
    </border>
    <border>
      <left style="thin">
        <color theme="1" tint="0.499984740745262"/>
      </left>
      <right style="medium">
        <color indexed="64"/>
      </right>
      <top style="thin">
        <color theme="0" tint="-0.34998626667073579"/>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cellStyleXfs>
  <cellXfs count="481">
    <xf numFmtId="0" fontId="0" fillId="0" borderId="0" xfId="0"/>
    <xf numFmtId="0" fontId="3" fillId="0" borderId="0" xfId="3" applyFont="1" applyAlignment="1">
      <alignment vertical="center" readingOrder="1"/>
    </xf>
    <xf numFmtId="0" fontId="7" fillId="0" borderId="0" xfId="0" applyFont="1" applyAlignment="1">
      <alignment vertical="center" wrapText="1"/>
    </xf>
    <xf numFmtId="0" fontId="8" fillId="3" borderId="0" xfId="3" applyFont="1" applyFill="1" applyAlignment="1">
      <alignment vertical="center" wrapText="1" readingOrder="1"/>
    </xf>
    <xf numFmtId="0" fontId="8" fillId="3" borderId="0" xfId="3" applyFont="1" applyFill="1" applyAlignment="1">
      <alignment horizontal="left" vertical="center" wrapText="1" readingOrder="1"/>
    </xf>
    <xf numFmtId="0" fontId="0" fillId="0" borderId="0" xfId="0" applyProtection="1">
      <protection locked="0"/>
    </xf>
    <xf numFmtId="0" fontId="3" fillId="0" borderId="0" xfId="0" applyFont="1" applyProtection="1">
      <protection locked="0"/>
    </xf>
    <xf numFmtId="0" fontId="7" fillId="0" borderId="0" xfId="0" applyFont="1" applyAlignment="1">
      <alignment horizontal="left" vertical="center"/>
    </xf>
    <xf numFmtId="0" fontId="3" fillId="6" borderId="0" xfId="3" applyFont="1" applyFill="1" applyAlignment="1">
      <alignment vertical="center" readingOrder="1"/>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28" fillId="3" borderId="0" xfId="4" applyFont="1" applyFill="1" applyAlignment="1">
      <alignment horizontal="right" vertical="center" wrapText="1" readingOrder="1"/>
    </xf>
    <xf numFmtId="0" fontId="29" fillId="3" borderId="0" xfId="4" applyFont="1" applyFill="1" applyAlignment="1">
      <alignment vertical="center" wrapText="1" readingOrder="1"/>
    </xf>
    <xf numFmtId="0" fontId="28" fillId="3" borderId="0" xfId="4" applyFont="1" applyFill="1" applyAlignment="1">
      <alignment vertical="center" wrapText="1" readingOrder="1"/>
    </xf>
    <xf numFmtId="0" fontId="30" fillId="3" borderId="0" xfId="4" applyFont="1" applyFill="1" applyAlignment="1">
      <alignment vertical="center" wrapText="1" readingOrder="1"/>
    </xf>
    <xf numFmtId="0" fontId="34" fillId="3" borderId="0" xfId="4" applyFont="1" applyFill="1" applyAlignment="1">
      <alignment vertical="center" wrapText="1" readingOrder="1"/>
    </xf>
    <xf numFmtId="166" fontId="35" fillId="3" borderId="0" xfId="4" applyNumberFormat="1" applyFont="1" applyFill="1" applyAlignment="1">
      <alignment horizontal="right" vertical="center" wrapText="1" readingOrder="1"/>
    </xf>
    <xf numFmtId="167" fontId="35" fillId="3" borderId="0" xfId="4" applyNumberFormat="1" applyFont="1" applyFill="1" applyAlignment="1">
      <alignment horizontal="center" vertical="center" wrapText="1" readingOrder="1"/>
    </xf>
    <xf numFmtId="168" fontId="35" fillId="3" borderId="0" xfId="4" applyNumberFormat="1" applyFont="1" applyFill="1" applyAlignment="1">
      <alignment horizontal="center" vertical="center" wrapText="1" readingOrder="1"/>
    </xf>
    <xf numFmtId="0" fontId="34" fillId="3" borderId="0" xfId="4" applyFont="1" applyFill="1" applyAlignment="1">
      <alignment vertical="center" readingOrder="1"/>
    </xf>
    <xf numFmtId="0" fontId="0" fillId="0" borderId="0" xfId="0" applyAlignment="1">
      <alignment vertical="center"/>
    </xf>
    <xf numFmtId="0" fontId="20" fillId="10" borderId="3" xfId="0" applyFont="1" applyFill="1" applyBorder="1" applyAlignment="1">
      <alignment horizontal="center" vertical="center" wrapText="1" readingOrder="1"/>
    </xf>
    <xf numFmtId="0" fontId="15" fillId="0" borderId="12" xfId="0" applyFont="1" applyBorder="1" applyAlignment="1">
      <alignment vertical="center"/>
    </xf>
    <xf numFmtId="0" fontId="15" fillId="0" borderId="12" xfId="0" applyFont="1" applyBorder="1" applyAlignment="1">
      <alignment vertical="center" wrapText="1"/>
    </xf>
    <xf numFmtId="0" fontId="18" fillId="0" borderId="12" xfId="3" applyFont="1" applyBorder="1" applyAlignment="1">
      <alignment vertical="center" readingOrder="1"/>
    </xf>
    <xf numFmtId="0" fontId="20" fillId="10" borderId="12" xfId="0" applyFont="1" applyFill="1" applyBorder="1" applyAlignment="1">
      <alignment horizontal="center" vertical="center" wrapText="1" readingOrder="1"/>
    </xf>
    <xf numFmtId="0" fontId="20" fillId="10" borderId="13" xfId="0" applyFont="1" applyFill="1" applyBorder="1" applyAlignment="1">
      <alignment horizontal="center" vertical="center" wrapText="1" readingOrder="1"/>
    </xf>
    <xf numFmtId="0" fontId="15" fillId="0" borderId="12" xfId="0" applyFont="1" applyBorder="1" applyAlignment="1" applyProtection="1">
      <alignment vertical="center" wrapText="1"/>
      <protection locked="0"/>
    </xf>
    <xf numFmtId="0" fontId="10" fillId="0" borderId="12" xfId="0" applyFont="1" applyBorder="1" applyAlignment="1">
      <alignment vertical="center"/>
    </xf>
    <xf numFmtId="3" fontId="9" fillId="0" borderId="3" xfId="2" applyNumberFormat="1" applyFont="1" applyFill="1" applyBorder="1" applyAlignment="1">
      <alignment horizontal="center" vertical="center" wrapText="1" readingOrder="1"/>
    </xf>
    <xf numFmtId="0" fontId="22" fillId="7" borderId="3" xfId="0" applyFont="1" applyFill="1" applyBorder="1" applyAlignment="1">
      <alignment horizontal="center" vertical="center" wrapText="1"/>
    </xf>
    <xf numFmtId="0" fontId="22" fillId="7" borderId="3" xfId="0" applyFont="1" applyFill="1" applyBorder="1" applyAlignment="1">
      <alignment horizontal="center" vertical="center"/>
    </xf>
    <xf numFmtId="0" fontId="16" fillId="11" borderId="3" xfId="0" applyFont="1" applyFill="1" applyBorder="1" applyAlignment="1" applyProtection="1">
      <alignment horizontal="center" vertical="center" wrapText="1"/>
      <protection locked="0"/>
    </xf>
    <xf numFmtId="164" fontId="9" fillId="0" borderId="3" xfId="5" applyFont="1" applyFill="1" applyBorder="1" applyAlignment="1">
      <alignment vertical="center" wrapText="1" readingOrder="1"/>
    </xf>
    <xf numFmtId="0" fontId="0" fillId="0" borderId="12" xfId="0" applyBorder="1"/>
    <xf numFmtId="0" fontId="0" fillId="0" borderId="3" xfId="0" applyBorder="1"/>
    <xf numFmtId="0" fontId="11" fillId="0" borderId="1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37" fontId="3" fillId="0" borderId="3" xfId="1" applyNumberFormat="1" applyFont="1" applyFill="1" applyBorder="1" applyAlignment="1">
      <alignment horizontal="center" vertical="center" wrapText="1" readingOrder="1"/>
    </xf>
    <xf numFmtId="164" fontId="3" fillId="0" borderId="3" xfId="1" applyFont="1" applyFill="1" applyBorder="1" applyAlignment="1">
      <alignment vertical="center" wrapText="1" readingOrder="1"/>
    </xf>
    <xf numFmtId="10" fontId="6" fillId="9" borderId="3" xfId="2" applyNumberFormat="1" applyFont="1" applyFill="1" applyBorder="1" applyAlignment="1" applyProtection="1">
      <alignment horizontal="center" vertical="center" wrapText="1" readingOrder="1"/>
      <protection locked="0"/>
    </xf>
    <xf numFmtId="170" fontId="6" fillId="9" borderId="13" xfId="0" applyNumberFormat="1" applyFont="1" applyFill="1" applyBorder="1" applyAlignment="1" applyProtection="1">
      <alignment horizontal="center" vertical="center" wrapText="1" readingOrder="1"/>
      <protection locked="0"/>
    </xf>
    <xf numFmtId="3" fontId="3" fillId="0" borderId="3" xfId="3" applyNumberFormat="1" applyFont="1" applyBorder="1" applyAlignment="1">
      <alignment horizontal="center" vertical="center" wrapText="1" readingOrder="1"/>
    </xf>
    <xf numFmtId="3" fontId="3" fillId="3" borderId="3" xfId="3" applyNumberFormat="1" applyFont="1" applyFill="1" applyBorder="1" applyAlignment="1">
      <alignment horizontal="center" vertical="center" wrapText="1" readingOrder="1"/>
    </xf>
    <xf numFmtId="0" fontId="15" fillId="14" borderId="12" xfId="0" applyFont="1" applyFill="1" applyBorder="1" applyAlignment="1" applyProtection="1">
      <alignment vertical="center" wrapText="1"/>
      <protection locked="0"/>
    </xf>
    <xf numFmtId="0" fontId="3" fillId="0" borderId="0" xfId="3" applyFont="1" applyAlignment="1">
      <alignment vertical="center" wrapText="1" readingOrder="1"/>
    </xf>
    <xf numFmtId="164" fontId="43" fillId="0" borderId="22" xfId="1" applyFont="1" applyFill="1" applyBorder="1" applyAlignment="1">
      <alignment vertical="center" wrapText="1" readingOrder="1"/>
    </xf>
    <xf numFmtId="0" fontId="43" fillId="3" borderId="0" xfId="0" applyFont="1" applyFill="1" applyAlignment="1">
      <alignment vertical="center"/>
    </xf>
    <xf numFmtId="0" fontId="43" fillId="3" borderId="0" xfId="0" applyFont="1" applyFill="1"/>
    <xf numFmtId="0" fontId="43" fillId="3" borderId="0" xfId="0" applyFont="1" applyFill="1" applyAlignment="1">
      <alignment horizontal="center"/>
    </xf>
    <xf numFmtId="0" fontId="43" fillId="0" borderId="0" xfId="0" applyFont="1"/>
    <xf numFmtId="0" fontId="41" fillId="3" borderId="0" xfId="0" applyFont="1" applyFill="1" applyAlignment="1">
      <alignment vertical="center"/>
    </xf>
    <xf numFmtId="0" fontId="41" fillId="3" borderId="0" xfId="0" applyFont="1" applyFill="1"/>
    <xf numFmtId="0" fontId="41" fillId="3" borderId="0" xfId="0" applyFont="1" applyFill="1" applyAlignment="1">
      <alignment horizontal="center"/>
    </xf>
    <xf numFmtId="0" fontId="43" fillId="0" borderId="0" xfId="0" applyFont="1" applyAlignment="1">
      <alignment vertical="center"/>
    </xf>
    <xf numFmtId="0" fontId="46" fillId="4" borderId="21" xfId="0" applyFont="1" applyFill="1" applyBorder="1" applyAlignment="1">
      <alignment horizontal="center" vertical="center"/>
    </xf>
    <xf numFmtId="0" fontId="46" fillId="4" borderId="33" xfId="0" applyFont="1" applyFill="1" applyBorder="1" applyAlignment="1">
      <alignment horizontal="center" vertical="center" wrapText="1"/>
    </xf>
    <xf numFmtId="0" fontId="46" fillId="4" borderId="32" xfId="0" applyFont="1" applyFill="1" applyBorder="1" applyAlignment="1">
      <alignment horizontal="center" vertical="center"/>
    </xf>
    <xf numFmtId="0" fontId="41" fillId="3" borderId="29" xfId="0" applyFont="1" applyFill="1" applyBorder="1" applyAlignment="1">
      <alignment vertical="center" wrapText="1"/>
    </xf>
    <xf numFmtId="0" fontId="41" fillId="3" borderId="29" xfId="0" applyFont="1" applyFill="1" applyBorder="1" applyAlignment="1">
      <alignment horizontal="center" vertical="center"/>
    </xf>
    <xf numFmtId="0" fontId="41" fillId="3" borderId="22" xfId="0" applyFont="1" applyFill="1" applyBorder="1" applyAlignment="1">
      <alignment vertical="center" wrapText="1"/>
    </xf>
    <xf numFmtId="0" fontId="41" fillId="3" borderId="22" xfId="0" applyFont="1" applyFill="1" applyBorder="1" applyAlignment="1">
      <alignment horizontal="center" vertical="center" wrapText="1"/>
    </xf>
    <xf numFmtId="0" fontId="46" fillId="4" borderId="24" xfId="0" applyFont="1" applyFill="1" applyBorder="1" applyAlignment="1">
      <alignment horizontal="center" vertical="center"/>
    </xf>
    <xf numFmtId="0" fontId="46" fillId="6" borderId="0" xfId="0" applyFont="1" applyFill="1" applyAlignment="1">
      <alignment horizontal="center" vertical="center"/>
    </xf>
    <xf numFmtId="0" fontId="43" fillId="6" borderId="0" xfId="0" applyFont="1" applyFill="1"/>
    <xf numFmtId="0" fontId="41" fillId="0" borderId="0" xfId="0" applyFont="1" applyAlignment="1">
      <alignment vertical="center"/>
    </xf>
    <xf numFmtId="0" fontId="46" fillId="0" borderId="0" xfId="0" applyFont="1" applyAlignment="1">
      <alignment vertical="center"/>
    </xf>
    <xf numFmtId="0" fontId="46" fillId="0" borderId="0" xfId="0" applyFont="1"/>
    <xf numFmtId="0" fontId="41" fillId="0" borderId="0" xfId="0" applyFont="1"/>
    <xf numFmtId="0" fontId="41" fillId="0" borderId="0" xfId="0" applyFont="1" applyAlignment="1">
      <alignment horizontal="center"/>
    </xf>
    <xf numFmtId="164" fontId="41" fillId="0" borderId="0" xfId="1" applyFont="1" applyFill="1" applyBorder="1"/>
    <xf numFmtId="0" fontId="46" fillId="0" borderId="4" xfId="0" applyFont="1" applyBorder="1" applyAlignment="1">
      <alignment vertical="center"/>
    </xf>
    <xf numFmtId="0" fontId="46" fillId="0" borderId="4" xfId="0" applyFont="1" applyBorder="1"/>
    <xf numFmtId="2" fontId="41" fillId="0" borderId="0" xfId="0" applyNumberFormat="1" applyFont="1"/>
    <xf numFmtId="164" fontId="41" fillId="0" borderId="0" xfId="1" applyFont="1" applyFill="1" applyBorder="1" applyAlignment="1">
      <alignment horizontal="center"/>
    </xf>
    <xf numFmtId="0" fontId="43" fillId="0" borderId="0" xfId="0" applyFont="1" applyAlignment="1">
      <alignment horizontal="center"/>
    </xf>
    <xf numFmtId="164" fontId="43" fillId="0" borderId="0" xfId="0" applyNumberFormat="1" applyFont="1"/>
    <xf numFmtId="169" fontId="17" fillId="3" borderId="29" xfId="1" applyNumberFormat="1" applyFont="1" applyFill="1" applyBorder="1" applyAlignment="1">
      <alignment horizontal="right" vertical="center"/>
    </xf>
    <xf numFmtId="169" fontId="17" fillId="3" borderId="22" xfId="1" applyNumberFormat="1" applyFont="1" applyFill="1" applyBorder="1" applyAlignment="1">
      <alignment horizontal="right" vertical="center"/>
    </xf>
    <xf numFmtId="1" fontId="44" fillId="5" borderId="25" xfId="0" applyNumberFormat="1" applyFont="1" applyFill="1" applyBorder="1" applyAlignment="1">
      <alignment horizontal="center"/>
    </xf>
    <xf numFmtId="169" fontId="44" fillId="5" borderId="25" xfId="0" applyNumberFormat="1" applyFont="1" applyFill="1" applyBorder="1" applyAlignment="1">
      <alignment horizontal="right"/>
    </xf>
    <xf numFmtId="169" fontId="46" fillId="5" borderId="34" xfId="0" applyNumberFormat="1" applyFont="1" applyFill="1" applyBorder="1" applyAlignment="1">
      <alignment horizontal="center"/>
    </xf>
    <xf numFmtId="165" fontId="4" fillId="5" borderId="34" xfId="0" applyNumberFormat="1" applyFont="1" applyFill="1" applyBorder="1" applyAlignment="1">
      <alignment horizontal="right" vertical="center"/>
    </xf>
    <xf numFmtId="164" fontId="39" fillId="5" borderId="34" xfId="0" applyNumberFormat="1" applyFont="1" applyFill="1" applyBorder="1" applyAlignment="1">
      <alignment vertical="center"/>
    </xf>
    <xf numFmtId="1" fontId="39" fillId="5" borderId="34" xfId="0" applyNumberFormat="1" applyFont="1" applyFill="1" applyBorder="1" applyAlignment="1">
      <alignment horizontal="center" vertical="center"/>
    </xf>
    <xf numFmtId="164" fontId="39" fillId="5" borderId="35" xfId="0" applyNumberFormat="1" applyFont="1" applyFill="1" applyBorder="1" applyAlignment="1">
      <alignment vertical="center"/>
    </xf>
    <xf numFmtId="0" fontId="46" fillId="5" borderId="36"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47" fillId="5" borderId="38"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6" fillId="5" borderId="39" xfId="0" applyFont="1" applyFill="1" applyBorder="1" applyAlignment="1">
      <alignment horizontal="center" vertical="center" wrapText="1"/>
    </xf>
    <xf numFmtId="169" fontId="42" fillId="3" borderId="30" xfId="1" applyNumberFormat="1" applyFont="1" applyFill="1" applyBorder="1" applyAlignment="1">
      <alignment vertical="center"/>
    </xf>
    <xf numFmtId="169" fontId="42" fillId="3" borderId="23" xfId="1" applyNumberFormat="1" applyFont="1" applyFill="1" applyBorder="1" applyAlignment="1">
      <alignment vertical="center"/>
    </xf>
    <xf numFmtId="169" fontId="44" fillId="5" borderId="26" xfId="0" applyNumberFormat="1" applyFont="1" applyFill="1" applyBorder="1" applyAlignment="1">
      <alignment vertical="center"/>
    </xf>
    <xf numFmtId="0" fontId="27" fillId="0" borderId="0" xfId="4" applyFont="1" applyAlignment="1">
      <alignment vertical="center" wrapText="1" readingOrder="1"/>
    </xf>
    <xf numFmtId="0" fontId="31" fillId="13" borderId="47" xfId="0" applyFont="1" applyFill="1" applyBorder="1" applyAlignment="1">
      <alignment horizontal="center" vertical="center" wrapText="1"/>
    </xf>
    <xf numFmtId="0" fontId="31" fillId="13" borderId="46" xfId="0" applyFont="1" applyFill="1" applyBorder="1" applyAlignment="1">
      <alignment horizontal="center" vertical="center" wrapText="1"/>
    </xf>
    <xf numFmtId="0" fontId="31" fillId="13" borderId="49"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8"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54" xfId="0" applyFont="1" applyFill="1" applyBorder="1" applyAlignment="1">
      <alignment horizontal="center" vertical="center" wrapText="1"/>
    </xf>
    <xf numFmtId="0" fontId="31" fillId="13" borderId="55"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32" fillId="0" borderId="56" xfId="0" applyFont="1" applyBorder="1" applyAlignment="1">
      <alignment horizontal="center" vertical="center"/>
    </xf>
    <xf numFmtId="0" fontId="32" fillId="0" borderId="57" xfId="0" applyFont="1" applyBorder="1" applyAlignment="1" applyProtection="1">
      <alignment vertical="center" wrapText="1"/>
      <protection locked="0"/>
    </xf>
    <xf numFmtId="0" fontId="32" fillId="0" borderId="57" xfId="0" applyFont="1" applyBorder="1" applyAlignment="1" applyProtection="1">
      <alignment horizontal="center" vertical="center" wrapText="1"/>
      <protection locked="0"/>
    </xf>
    <xf numFmtId="3" fontId="30" fillId="0" borderId="57" xfId="2" applyNumberFormat="1" applyFont="1" applyFill="1" applyBorder="1" applyAlignment="1">
      <alignment horizontal="center" vertical="center" wrapText="1" readingOrder="1"/>
    </xf>
    <xf numFmtId="164" fontId="30" fillId="0" borderId="58" xfId="5" applyFont="1" applyFill="1" applyBorder="1" applyAlignment="1">
      <alignment vertical="center" wrapText="1" readingOrder="1"/>
    </xf>
    <xf numFmtId="3" fontId="30" fillId="0" borderId="56" xfId="2" applyNumberFormat="1" applyFont="1" applyFill="1" applyBorder="1" applyAlignment="1">
      <alignment horizontal="center" vertical="center" wrapText="1" readingOrder="1"/>
    </xf>
    <xf numFmtId="164" fontId="30" fillId="0" borderId="59" xfId="5" applyFont="1" applyFill="1" applyBorder="1" applyAlignment="1">
      <alignment vertical="center" wrapText="1" readingOrder="1"/>
    </xf>
    <xf numFmtId="3" fontId="30" fillId="0" borderId="60" xfId="2" applyNumberFormat="1" applyFont="1" applyFill="1" applyBorder="1" applyAlignment="1">
      <alignment horizontal="center" vertical="center" wrapText="1" readingOrder="1"/>
    </xf>
    <xf numFmtId="0" fontId="32" fillId="0" borderId="46" xfId="0" applyFont="1" applyBorder="1" applyAlignment="1">
      <alignment horizontal="center" vertical="center"/>
    </xf>
    <xf numFmtId="0" fontId="32" fillId="0" borderId="47" xfId="0" applyFont="1" applyBorder="1" applyAlignment="1" applyProtection="1">
      <alignment vertical="center" wrapText="1"/>
      <protection locked="0"/>
    </xf>
    <xf numFmtId="0" fontId="32" fillId="0" borderId="47" xfId="0" applyFont="1" applyBorder="1" applyAlignment="1" applyProtection="1">
      <alignment horizontal="center" vertical="center" wrapText="1"/>
      <protection locked="0"/>
    </xf>
    <xf numFmtId="3" fontId="30" fillId="0" borderId="47" xfId="2" applyNumberFormat="1" applyFont="1" applyFill="1" applyBorder="1" applyAlignment="1">
      <alignment horizontal="center" vertical="center" wrapText="1" readingOrder="1"/>
    </xf>
    <xf numFmtId="164" fontId="30" fillId="0" borderId="48" xfId="1" applyFont="1" applyFill="1" applyBorder="1" applyAlignment="1">
      <alignment vertical="center" wrapText="1" readingOrder="1"/>
    </xf>
    <xf numFmtId="3" fontId="30" fillId="0" borderId="46" xfId="2" applyNumberFormat="1" applyFont="1" applyFill="1" applyBorder="1" applyAlignment="1">
      <alignment horizontal="center" vertical="center" wrapText="1" readingOrder="1"/>
    </xf>
    <xf numFmtId="164" fontId="30" fillId="0" borderId="49" xfId="5" applyFont="1" applyFill="1" applyBorder="1" applyAlignment="1">
      <alignment vertical="center" wrapText="1" readingOrder="1"/>
    </xf>
    <xf numFmtId="3" fontId="30" fillId="0" borderId="50" xfId="2" applyNumberFormat="1" applyFont="1" applyFill="1" applyBorder="1" applyAlignment="1">
      <alignment horizontal="center" vertical="center" wrapText="1" readingOrder="1"/>
    </xf>
    <xf numFmtId="164" fontId="30" fillId="0" borderId="48" xfId="5" applyFont="1" applyFill="1" applyBorder="1" applyAlignment="1">
      <alignment vertical="center" wrapText="1" readingOrder="1"/>
    </xf>
    <xf numFmtId="0" fontId="32" fillId="0" borderId="61" xfId="0" applyFont="1" applyBorder="1" applyAlignment="1">
      <alignment horizontal="center" vertical="center"/>
    </xf>
    <xf numFmtId="0" fontId="32" fillId="0" borderId="62" xfId="0" applyFont="1" applyBorder="1" applyAlignment="1" applyProtection="1">
      <alignment vertical="center" wrapText="1"/>
      <protection locked="0"/>
    </xf>
    <xf numFmtId="0" fontId="32" fillId="0" borderId="62" xfId="0" applyFont="1" applyBorder="1" applyAlignment="1" applyProtection="1">
      <alignment horizontal="center" vertical="center" wrapText="1"/>
      <protection locked="0"/>
    </xf>
    <xf numFmtId="3" fontId="30" fillId="0" borderId="62" xfId="2" applyNumberFormat="1" applyFont="1" applyFill="1" applyBorder="1" applyAlignment="1">
      <alignment horizontal="center" vertical="center" wrapText="1" readingOrder="1"/>
    </xf>
    <xf numFmtId="164" fontId="30" fillId="0" borderId="63" xfId="1" applyFont="1" applyFill="1" applyBorder="1" applyAlignment="1">
      <alignment vertical="center" wrapText="1" readingOrder="1"/>
    </xf>
    <xf numFmtId="3" fontId="30" fillId="0" borderId="61" xfId="2" applyNumberFormat="1" applyFont="1" applyFill="1" applyBorder="1" applyAlignment="1">
      <alignment horizontal="center" vertical="center" wrapText="1" readingOrder="1"/>
    </xf>
    <xf numFmtId="164" fontId="30" fillId="0" borderId="64" xfId="5" applyFont="1" applyFill="1" applyBorder="1" applyAlignment="1">
      <alignment vertical="center" wrapText="1" readingOrder="1"/>
    </xf>
    <xf numFmtId="3" fontId="30" fillId="0" borderId="65" xfId="2" applyNumberFormat="1" applyFont="1" applyFill="1" applyBorder="1" applyAlignment="1">
      <alignment horizontal="center" vertical="center" wrapText="1" readingOrder="1"/>
    </xf>
    <xf numFmtId="164" fontId="30" fillId="0" borderId="63" xfId="5" applyFont="1" applyFill="1" applyBorder="1" applyAlignment="1">
      <alignment vertical="center" wrapText="1" readingOrder="1"/>
    </xf>
    <xf numFmtId="0" fontId="33" fillId="3" borderId="0" xfId="0" applyFont="1" applyFill="1" applyAlignment="1">
      <alignment vertical="center"/>
    </xf>
    <xf numFmtId="3" fontId="34" fillId="3" borderId="0" xfId="4" applyNumberFormat="1" applyFont="1" applyFill="1" applyAlignment="1">
      <alignment vertical="center" wrapText="1" readingOrder="1"/>
    </xf>
    <xf numFmtId="3" fontId="34" fillId="3" borderId="0" xfId="4" applyNumberFormat="1" applyFont="1" applyFill="1" applyAlignment="1">
      <alignment vertical="center" readingOrder="1"/>
    </xf>
    <xf numFmtId="3" fontId="33" fillId="3" borderId="0" xfId="0" applyNumberFormat="1" applyFont="1" applyFill="1" applyAlignment="1">
      <alignment vertical="center"/>
    </xf>
    <xf numFmtId="0" fontId="33" fillId="0" borderId="0" xfId="0" applyFont="1" applyAlignment="1">
      <alignment vertical="center"/>
    </xf>
    <xf numFmtId="3" fontId="9" fillId="0" borderId="40" xfId="2" applyNumberFormat="1" applyFont="1" applyFill="1" applyBorder="1" applyAlignment="1">
      <alignment horizontal="center" vertical="center" wrapText="1" readingOrder="1"/>
    </xf>
    <xf numFmtId="164" fontId="9" fillId="0" borderId="40" xfId="5" applyFont="1" applyFill="1" applyBorder="1" applyAlignment="1">
      <alignment vertical="center" wrapText="1" readingOrder="1"/>
    </xf>
    <xf numFmtId="3" fontId="3" fillId="3" borderId="40" xfId="3" applyNumberFormat="1" applyFont="1" applyFill="1" applyBorder="1" applyAlignment="1">
      <alignment horizontal="center" vertical="center" wrapText="1" readingOrder="1"/>
    </xf>
    <xf numFmtId="164" fontId="42" fillId="3" borderId="22" xfId="1" applyFont="1" applyFill="1" applyBorder="1" applyAlignment="1">
      <alignment vertical="center" readingOrder="1"/>
    </xf>
    <xf numFmtId="0" fontId="46" fillId="4" borderId="69" xfId="0" applyFont="1" applyFill="1" applyBorder="1" applyAlignment="1">
      <alignment horizontal="center" vertical="center" wrapText="1"/>
    </xf>
    <xf numFmtId="169" fontId="46" fillId="5" borderId="70" xfId="0" applyNumberFormat="1" applyFont="1" applyFill="1" applyBorder="1" applyAlignment="1">
      <alignment horizontal="center"/>
    </xf>
    <xf numFmtId="165" fontId="4" fillId="5" borderId="70" xfId="0" applyNumberFormat="1" applyFont="1" applyFill="1" applyBorder="1" applyAlignment="1">
      <alignment horizontal="right" vertical="center"/>
    </xf>
    <xf numFmtId="164" fontId="39" fillId="5" borderId="70" xfId="0" applyNumberFormat="1" applyFont="1" applyFill="1" applyBorder="1" applyAlignment="1">
      <alignment vertical="center"/>
    </xf>
    <xf numFmtId="1" fontId="39" fillId="5" borderId="70" xfId="0" applyNumberFormat="1" applyFont="1" applyFill="1" applyBorder="1" applyAlignment="1">
      <alignment horizontal="center" vertical="center"/>
    </xf>
    <xf numFmtId="164" fontId="39" fillId="5" borderId="71" xfId="0" applyNumberFormat="1" applyFont="1" applyFill="1" applyBorder="1" applyAlignment="1">
      <alignment vertical="center"/>
    </xf>
    <xf numFmtId="0" fontId="46" fillId="4" borderId="72" xfId="0" applyFont="1" applyFill="1" applyBorder="1" applyAlignment="1">
      <alignment horizontal="center" vertical="center"/>
    </xf>
    <xf numFmtId="169" fontId="44" fillId="5" borderId="73" xfId="0" applyNumberFormat="1" applyFont="1" applyFill="1" applyBorder="1" applyAlignment="1">
      <alignment horizontal="right"/>
    </xf>
    <xf numFmtId="1" fontId="44" fillId="5" borderId="73" xfId="0" applyNumberFormat="1" applyFont="1" applyFill="1" applyBorder="1" applyAlignment="1">
      <alignment horizontal="center"/>
    </xf>
    <xf numFmtId="169" fontId="44" fillId="5" borderId="74" xfId="0" applyNumberFormat="1" applyFont="1" applyFill="1" applyBorder="1" applyAlignment="1">
      <alignment vertical="center"/>
    </xf>
    <xf numFmtId="0" fontId="46" fillId="4" borderId="75" xfId="0" applyFont="1" applyFill="1" applyBorder="1" applyAlignment="1">
      <alignment horizontal="center" vertical="center"/>
    </xf>
    <xf numFmtId="0" fontId="41" fillId="3" borderId="76" xfId="0" applyFont="1" applyFill="1" applyBorder="1" applyAlignment="1">
      <alignment vertical="center" wrapText="1"/>
    </xf>
    <xf numFmtId="0" fontId="41" fillId="3" borderId="76" xfId="0" applyFont="1" applyFill="1" applyBorder="1" applyAlignment="1">
      <alignment horizontal="center" vertical="center"/>
    </xf>
    <xf numFmtId="164" fontId="9" fillId="0" borderId="76" xfId="5" applyFont="1" applyFill="1" applyBorder="1" applyAlignment="1">
      <alignment vertical="center" wrapText="1" readingOrder="1"/>
    </xf>
    <xf numFmtId="3" fontId="9" fillId="0" borderId="76" xfId="2" applyNumberFormat="1" applyFont="1" applyFill="1" applyBorder="1" applyAlignment="1">
      <alignment horizontal="center" vertical="center" wrapText="1" readingOrder="1"/>
    </xf>
    <xf numFmtId="37" fontId="3" fillId="0" borderId="76" xfId="1" applyNumberFormat="1" applyFont="1" applyFill="1" applyBorder="1" applyAlignment="1">
      <alignment horizontal="center" vertical="center" wrapText="1" readingOrder="1"/>
    </xf>
    <xf numFmtId="169" fontId="17" fillId="3" borderId="76" xfId="1" applyNumberFormat="1" applyFont="1" applyFill="1" applyBorder="1" applyAlignment="1">
      <alignment horizontal="right" vertical="center"/>
    </xf>
    <xf numFmtId="164" fontId="42" fillId="3" borderId="76" xfId="1" applyFont="1" applyFill="1" applyBorder="1" applyAlignment="1">
      <alignment vertical="center" readingOrder="1"/>
    </xf>
    <xf numFmtId="169" fontId="42" fillId="3" borderId="77" xfId="1" applyNumberFormat="1" applyFont="1" applyFill="1" applyBorder="1" applyAlignment="1">
      <alignment vertical="center"/>
    </xf>
    <xf numFmtId="0" fontId="41" fillId="3" borderId="76" xfId="0" applyFont="1" applyFill="1" applyBorder="1" applyAlignment="1">
      <alignment horizontal="center" vertical="center" wrapText="1"/>
    </xf>
    <xf numFmtId="3" fontId="23" fillId="0" borderId="76" xfId="3" applyNumberFormat="1" applyFont="1" applyBorder="1" applyAlignment="1">
      <alignment horizontal="center" vertical="center" wrapText="1" readingOrder="1"/>
    </xf>
    <xf numFmtId="164" fontId="43" fillId="0" borderId="76" xfId="1" applyFont="1" applyFill="1" applyBorder="1" applyAlignment="1">
      <alignment vertical="center" wrapText="1" readingOrder="1"/>
    </xf>
    <xf numFmtId="3" fontId="23" fillId="3" borderId="76" xfId="3" applyNumberFormat="1" applyFont="1" applyFill="1" applyBorder="1" applyAlignment="1">
      <alignment horizontal="center" vertical="center" wrapText="1" readingOrder="1"/>
    </xf>
    <xf numFmtId="0" fontId="15" fillId="0" borderId="84" xfId="0" applyFont="1" applyBorder="1" applyAlignment="1">
      <alignment vertical="center"/>
    </xf>
    <xf numFmtId="0" fontId="10" fillId="0" borderId="84" xfId="0" applyFont="1" applyBorder="1" applyAlignment="1">
      <alignment vertical="center"/>
    </xf>
    <xf numFmtId="0" fontId="15" fillId="0" borderId="84" xfId="0" applyFont="1" applyBorder="1" applyAlignment="1">
      <alignment vertical="center" wrapText="1"/>
    </xf>
    <xf numFmtId="0" fontId="49" fillId="0" borderId="84" xfId="3" applyFont="1" applyBorder="1" applyAlignment="1">
      <alignment vertical="center" readingOrder="1"/>
    </xf>
    <xf numFmtId="0" fontId="53" fillId="0" borderId="84" xfId="0" applyFont="1" applyBorder="1" applyAlignment="1" applyProtection="1">
      <alignment horizontal="left" vertical="center" wrapText="1"/>
      <protection locked="0"/>
    </xf>
    <xf numFmtId="0" fontId="53" fillId="0" borderId="85" xfId="0" applyFont="1" applyBorder="1" applyAlignment="1" applyProtection="1">
      <alignment horizontal="left" vertical="center" wrapText="1"/>
      <protection locked="0"/>
    </xf>
    <xf numFmtId="3" fontId="52" fillId="0" borderId="85" xfId="2" applyNumberFormat="1" applyFont="1" applyFill="1" applyBorder="1" applyAlignment="1">
      <alignment horizontal="center" vertical="center" wrapText="1" readingOrder="1"/>
    </xf>
    <xf numFmtId="164" fontId="52" fillId="0" borderId="85" xfId="5" applyFont="1" applyFill="1" applyBorder="1" applyAlignment="1">
      <alignment vertical="center" wrapText="1" readingOrder="1"/>
    </xf>
    <xf numFmtId="37" fontId="25" fillId="0" borderId="85" xfId="1" applyNumberFormat="1" applyFont="1" applyFill="1" applyBorder="1" applyAlignment="1">
      <alignment horizontal="center" vertical="center" wrapText="1" readingOrder="1"/>
    </xf>
    <xf numFmtId="3" fontId="25" fillId="0" borderId="85" xfId="3" applyNumberFormat="1" applyFont="1" applyBorder="1" applyAlignment="1">
      <alignment horizontal="center" vertical="center" wrapText="1" readingOrder="1"/>
    </xf>
    <xf numFmtId="3" fontId="25" fillId="3" borderId="85" xfId="3" applyNumberFormat="1" applyFont="1" applyFill="1" applyBorder="1" applyAlignment="1">
      <alignment horizontal="center" vertical="center" wrapText="1" readingOrder="1"/>
    </xf>
    <xf numFmtId="0" fontId="15" fillId="15" borderId="84" xfId="0" applyFont="1" applyFill="1" applyBorder="1" applyAlignment="1" applyProtection="1">
      <alignment vertical="center" wrapText="1"/>
      <protection locked="0"/>
    </xf>
    <xf numFmtId="0" fontId="15" fillId="0" borderId="84" xfId="0" applyFont="1" applyBorder="1" applyAlignment="1" applyProtection="1">
      <alignment vertical="center" wrapText="1"/>
      <protection locked="0"/>
    </xf>
    <xf numFmtId="0" fontId="15" fillId="14" borderId="84" xfId="0" applyFont="1" applyFill="1" applyBorder="1" applyAlignment="1" applyProtection="1">
      <alignment vertical="center" wrapText="1"/>
      <protection locked="0"/>
    </xf>
    <xf numFmtId="0" fontId="16" fillId="15" borderId="85" xfId="0" applyFont="1" applyFill="1" applyBorder="1" applyAlignment="1">
      <alignment horizontal="center" vertical="center" wrapText="1"/>
    </xf>
    <xf numFmtId="0" fontId="16" fillId="15" borderId="85" xfId="0" applyFont="1" applyFill="1" applyBorder="1" applyAlignment="1">
      <alignment horizontal="center" vertical="center"/>
    </xf>
    <xf numFmtId="0" fontId="16" fillId="15" borderId="85" xfId="0" applyFont="1" applyFill="1" applyBorder="1" applyAlignment="1" applyProtection="1">
      <alignment horizontal="center" vertical="center" wrapText="1"/>
      <protection locked="0"/>
    </xf>
    <xf numFmtId="0" fontId="0" fillId="15" borderId="84" xfId="0" applyFill="1" applyBorder="1"/>
    <xf numFmtId="0" fontId="0" fillId="15" borderId="85" xfId="0" applyFill="1" applyBorder="1"/>
    <xf numFmtId="0" fontId="51" fillId="16" borderId="84" xfId="0" applyFont="1" applyFill="1" applyBorder="1" applyAlignment="1">
      <alignment horizontal="center" vertical="center" wrapText="1" readingOrder="1"/>
    </xf>
    <xf numFmtId="0" fontId="51" fillId="16" borderId="85" xfId="0" applyFont="1" applyFill="1" applyBorder="1" applyAlignment="1">
      <alignment horizontal="center" vertical="center" wrapText="1" readingOrder="1"/>
    </xf>
    <xf numFmtId="0" fontId="51" fillId="16" borderId="86" xfId="0" applyFont="1" applyFill="1" applyBorder="1" applyAlignment="1">
      <alignment horizontal="center" vertical="center" wrapText="1" readingOrder="1"/>
    </xf>
    <xf numFmtId="37" fontId="10" fillId="0" borderId="85" xfId="1" applyNumberFormat="1" applyFont="1" applyFill="1" applyBorder="1" applyAlignment="1">
      <alignment horizontal="center" vertical="center" wrapText="1" readingOrder="1"/>
    </xf>
    <xf numFmtId="164" fontId="49" fillId="0" borderId="85" xfId="1" applyFont="1" applyFill="1" applyBorder="1" applyAlignment="1">
      <alignment vertical="center" wrapText="1" readingOrder="1"/>
    </xf>
    <xf numFmtId="3" fontId="10" fillId="0" borderId="85" xfId="3" applyNumberFormat="1" applyFont="1" applyBorder="1" applyAlignment="1">
      <alignment horizontal="center" vertical="center" wrapText="1" readingOrder="1"/>
    </xf>
    <xf numFmtId="3" fontId="10" fillId="3" borderId="85" xfId="3" applyNumberFormat="1" applyFont="1" applyFill="1" applyBorder="1" applyAlignment="1">
      <alignment horizontal="center" vertical="center" wrapText="1" readingOrder="1"/>
    </xf>
    <xf numFmtId="10" fontId="49" fillId="15" borderId="85" xfId="2" applyNumberFormat="1" applyFont="1" applyFill="1" applyBorder="1" applyAlignment="1" applyProtection="1">
      <alignment horizontal="center" vertical="center" wrapText="1" readingOrder="1"/>
      <protection locked="0"/>
    </xf>
    <xf numFmtId="170" fontId="49" fillId="15" borderId="86" xfId="0" applyNumberFormat="1" applyFont="1" applyFill="1" applyBorder="1" applyAlignment="1" applyProtection="1">
      <alignment horizontal="center" vertical="center" wrapText="1" readingOrder="1"/>
      <protection locked="0"/>
    </xf>
    <xf numFmtId="3" fontId="49" fillId="0" borderId="85" xfId="3" applyNumberFormat="1" applyFont="1" applyBorder="1" applyAlignment="1">
      <alignment horizontal="center" vertical="center" wrapText="1" readingOrder="1"/>
    </xf>
    <xf numFmtId="3" fontId="49" fillId="3" borderId="85" xfId="3" applyNumberFormat="1" applyFont="1" applyFill="1" applyBorder="1" applyAlignment="1">
      <alignment horizontal="center" vertical="center" wrapText="1" readingOrder="1"/>
    </xf>
    <xf numFmtId="37" fontId="49" fillId="0" borderId="85" xfId="1" applyNumberFormat="1" applyFont="1" applyFill="1" applyBorder="1" applyAlignment="1">
      <alignment horizontal="center" vertical="center" wrapText="1" readingOrder="1"/>
    </xf>
    <xf numFmtId="0" fontId="56" fillId="0" borderId="0" xfId="0" applyFont="1"/>
    <xf numFmtId="0" fontId="60" fillId="15" borderId="85" xfId="0" applyFont="1" applyFill="1" applyBorder="1" applyAlignment="1">
      <alignment horizontal="center" vertical="center" wrapText="1"/>
    </xf>
    <xf numFmtId="0" fontId="60" fillId="15" borderId="85" xfId="0" applyFont="1" applyFill="1" applyBorder="1" applyAlignment="1">
      <alignment horizontal="center" vertical="center"/>
    </xf>
    <xf numFmtId="0" fontId="60" fillId="15" borderId="85" xfId="0" applyFont="1" applyFill="1" applyBorder="1" applyAlignment="1" applyProtection="1">
      <alignment horizontal="center" vertical="center" wrapText="1"/>
      <protection locked="0"/>
    </xf>
    <xf numFmtId="0" fontId="60" fillId="15" borderId="85" xfId="0" applyFont="1" applyFill="1" applyBorder="1"/>
    <xf numFmtId="0" fontId="59" fillId="16" borderId="85" xfId="0" applyFont="1" applyFill="1" applyBorder="1" applyAlignment="1">
      <alignment horizontal="center" vertical="center" wrapText="1" readingOrder="1"/>
    </xf>
    <xf numFmtId="0" fontId="60" fillId="0" borderId="85" xfId="0" applyFont="1" applyBorder="1" applyAlignment="1" applyProtection="1">
      <alignment horizontal="left" vertical="center" wrapText="1"/>
      <protection locked="0"/>
    </xf>
    <xf numFmtId="3" fontId="62" fillId="0" borderId="85" xfId="2" applyNumberFormat="1" applyFont="1" applyFill="1" applyBorder="1" applyAlignment="1">
      <alignment horizontal="center" vertical="center" wrapText="1" readingOrder="1"/>
    </xf>
    <xf numFmtId="164" fontId="62" fillId="0" borderId="85" xfId="5" applyFont="1" applyFill="1" applyBorder="1" applyAlignment="1">
      <alignment vertical="center" wrapText="1" readingOrder="1"/>
    </xf>
    <xf numFmtId="37" fontId="62" fillId="0" borderId="85" xfId="1" applyNumberFormat="1" applyFont="1" applyFill="1" applyBorder="1" applyAlignment="1">
      <alignment horizontal="center" vertical="center" wrapText="1" readingOrder="1"/>
    </xf>
    <xf numFmtId="37" fontId="61" fillId="0" borderId="85" xfId="1" applyNumberFormat="1" applyFont="1" applyFill="1" applyBorder="1" applyAlignment="1">
      <alignment horizontal="center" vertical="center" wrapText="1" readingOrder="1"/>
    </xf>
    <xf numFmtId="164" fontId="61" fillId="0" borderId="85" xfId="1" applyFont="1" applyFill="1" applyBorder="1" applyAlignment="1">
      <alignment vertical="center" wrapText="1" readingOrder="1"/>
    </xf>
    <xf numFmtId="10" fontId="61" fillId="15" borderId="85" xfId="2" applyNumberFormat="1" applyFont="1" applyFill="1" applyBorder="1" applyAlignment="1" applyProtection="1">
      <alignment horizontal="center" vertical="center" wrapText="1" readingOrder="1"/>
      <protection locked="0"/>
    </xf>
    <xf numFmtId="3" fontId="62" fillId="0" borderId="85" xfId="3" applyNumberFormat="1" applyFont="1" applyBorder="1" applyAlignment="1">
      <alignment horizontal="center" vertical="center" wrapText="1" readingOrder="1"/>
    </xf>
    <xf numFmtId="3" fontId="61" fillId="0" borderId="85" xfId="3" applyNumberFormat="1" applyFont="1" applyBorder="1" applyAlignment="1">
      <alignment horizontal="center" vertical="center" wrapText="1" readingOrder="1"/>
    </xf>
    <xf numFmtId="3" fontId="62" fillId="3" borderId="85" xfId="3" applyNumberFormat="1" applyFont="1" applyFill="1" applyBorder="1" applyAlignment="1">
      <alignment horizontal="center" vertical="center" wrapText="1" readingOrder="1"/>
    </xf>
    <xf numFmtId="3" fontId="61" fillId="3" borderId="85" xfId="3" applyNumberFormat="1" applyFont="1" applyFill="1" applyBorder="1" applyAlignment="1">
      <alignment horizontal="center" vertical="center" wrapText="1" readingOrder="1"/>
    </xf>
    <xf numFmtId="0" fontId="60" fillId="0" borderId="0" xfId="0" applyFont="1"/>
    <xf numFmtId="0" fontId="9" fillId="0" borderId="0" xfId="0" applyFont="1" applyProtection="1">
      <protection locked="0"/>
    </xf>
    <xf numFmtId="169" fontId="43" fillId="3" borderId="76" xfId="1" applyNumberFormat="1" applyFont="1" applyFill="1" applyBorder="1" applyAlignment="1">
      <alignment horizontal="right" vertical="center"/>
    </xf>
    <xf numFmtId="3" fontId="3" fillId="0" borderId="76" xfId="3" applyNumberFormat="1" applyFont="1" applyBorder="1" applyAlignment="1">
      <alignment horizontal="center" vertical="center" wrapText="1" readingOrder="1"/>
    </xf>
    <xf numFmtId="3" fontId="3" fillId="3" borderId="76" xfId="3" applyNumberFormat="1" applyFont="1" applyFill="1" applyBorder="1" applyAlignment="1">
      <alignment horizontal="center" vertical="center" wrapText="1" readingOrder="1"/>
    </xf>
    <xf numFmtId="0" fontId="62" fillId="0" borderId="85" xfId="3" applyFont="1" applyBorder="1" applyAlignment="1">
      <alignment horizontal="left" vertical="center" wrapText="1" readingOrder="1"/>
    </xf>
    <xf numFmtId="0" fontId="67" fillId="0" borderId="85" xfId="3" applyFont="1" applyBorder="1" applyAlignment="1">
      <alignment horizontal="left" vertical="center" wrapText="1" readingOrder="1"/>
    </xf>
    <xf numFmtId="0" fontId="62" fillId="0" borderId="85" xfId="0" applyFont="1" applyBorder="1" applyAlignment="1" applyProtection="1">
      <alignment horizontal="left" vertical="center" wrapText="1"/>
      <protection locked="0"/>
    </xf>
    <xf numFmtId="0" fontId="67" fillId="0" borderId="85" xfId="0" applyFont="1" applyBorder="1" applyAlignment="1" applyProtection="1">
      <alignment horizontal="left" vertical="center"/>
      <protection locked="0"/>
    </xf>
    <xf numFmtId="0" fontId="57" fillId="17" borderId="85" xfId="0" applyFont="1" applyFill="1" applyBorder="1" applyAlignment="1">
      <alignment horizontal="left" vertical="center"/>
    </xf>
    <xf numFmtId="0" fontId="64" fillId="7" borderId="85" xfId="0" applyFont="1" applyFill="1" applyBorder="1" applyAlignment="1">
      <alignment horizontal="left" vertical="center" wrapText="1"/>
    </xf>
    <xf numFmtId="0" fontId="64" fillId="7" borderId="85" xfId="0" applyFont="1" applyFill="1" applyBorder="1" applyAlignment="1">
      <alignment horizontal="left" vertical="center"/>
    </xf>
    <xf numFmtId="0" fontId="65" fillId="18" borderId="85" xfId="3" applyFont="1" applyFill="1" applyBorder="1" applyAlignment="1">
      <alignment horizontal="left" vertical="center" wrapText="1" readingOrder="1"/>
    </xf>
    <xf numFmtId="0" fontId="62" fillId="3" borderId="85" xfId="3" applyFont="1" applyFill="1" applyBorder="1" applyAlignment="1">
      <alignment horizontal="left" vertical="center" wrapText="1" readingOrder="1"/>
    </xf>
    <xf numFmtId="0" fontId="66" fillId="18" borderId="85" xfId="0" applyFont="1" applyFill="1" applyBorder="1" applyAlignment="1" applyProtection="1">
      <alignment horizontal="left" vertical="center"/>
      <protection locked="0"/>
    </xf>
    <xf numFmtId="49" fontId="62" fillId="0" borderId="85" xfId="3" applyNumberFormat="1" applyFont="1" applyBorder="1" applyAlignment="1">
      <alignment horizontal="left" vertical="center" wrapText="1" readingOrder="1"/>
    </xf>
    <xf numFmtId="49" fontId="67" fillId="0" borderId="85" xfId="3" applyNumberFormat="1" applyFont="1" applyBorder="1" applyAlignment="1">
      <alignment horizontal="left" vertical="center" wrapText="1" readingOrder="1"/>
    </xf>
    <xf numFmtId="0" fontId="59" fillId="16" borderId="85" xfId="0" applyFont="1" applyFill="1" applyBorder="1" applyAlignment="1">
      <alignment horizontal="center" vertical="center" wrapText="1" readingOrder="1"/>
    </xf>
    <xf numFmtId="0" fontId="62" fillId="15" borderId="85" xfId="0" applyFont="1" applyFill="1" applyBorder="1" applyAlignment="1">
      <alignment vertical="top" wrapText="1"/>
    </xf>
    <xf numFmtId="0" fontId="65" fillId="15" borderId="85" xfId="0" applyFont="1" applyFill="1" applyBorder="1" applyAlignment="1">
      <alignment horizontal="center" vertical="center" wrapText="1" readingOrder="1"/>
    </xf>
    <xf numFmtId="39" fontId="65" fillId="0" borderId="85" xfId="1" applyNumberFormat="1" applyFont="1" applyFill="1" applyBorder="1" applyAlignment="1" applyProtection="1">
      <alignment horizontal="center" vertical="center" wrapText="1" readingOrder="1"/>
      <protection locked="0"/>
    </xf>
    <xf numFmtId="10" fontId="65" fillId="9" borderId="85" xfId="2" applyNumberFormat="1" applyFont="1" applyFill="1" applyBorder="1" applyAlignment="1" applyProtection="1">
      <alignment horizontal="center" vertical="center" wrapText="1" readingOrder="1"/>
    </xf>
    <xf numFmtId="0" fontId="62" fillId="0" borderId="85" xfId="3" applyFont="1" applyBorder="1" applyAlignment="1">
      <alignment horizontal="left" vertical="center" readingOrder="1"/>
    </xf>
    <xf numFmtId="0" fontId="60" fillId="6" borderId="85" xfId="0" applyFont="1" applyFill="1" applyBorder="1" applyAlignment="1" applyProtection="1">
      <alignment horizontal="left" vertical="center" wrapText="1"/>
      <protection locked="0"/>
    </xf>
    <xf numFmtId="0" fontId="60" fillId="15" borderId="85" xfId="0" applyFont="1" applyFill="1" applyBorder="1" applyAlignment="1" applyProtection="1">
      <alignment horizontal="left" vertical="center"/>
      <protection locked="0"/>
    </xf>
    <xf numFmtId="0" fontId="60" fillId="15" borderId="85" xfId="0" applyFont="1" applyFill="1" applyBorder="1" applyAlignment="1" applyProtection="1">
      <alignment horizontal="left" vertical="center" wrapText="1"/>
      <protection locked="0"/>
    </xf>
    <xf numFmtId="0" fontId="61" fillId="0" borderId="85" xfId="3" applyFont="1" applyBorder="1" applyAlignment="1">
      <alignment horizontal="left" vertical="center" readingOrder="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6" xfId="0" applyFont="1" applyBorder="1" applyAlignment="1">
      <alignment horizontal="center" vertical="center" wrapText="1"/>
    </xf>
    <xf numFmtId="0" fontId="56" fillId="8" borderId="66" xfId="0" applyFont="1" applyFill="1" applyBorder="1" applyAlignment="1">
      <alignment horizontal="center"/>
    </xf>
    <xf numFmtId="0" fontId="56" fillId="8" borderId="67" xfId="0" applyFont="1" applyFill="1" applyBorder="1" applyAlignment="1">
      <alignment horizontal="center"/>
    </xf>
    <xf numFmtId="0" fontId="56" fillId="8" borderId="68" xfId="0" applyFont="1" applyFill="1" applyBorder="1" applyAlignment="1">
      <alignment horizontal="center"/>
    </xf>
    <xf numFmtId="0" fontId="57" fillId="17" borderId="82" xfId="0" applyFont="1" applyFill="1" applyBorder="1" applyAlignment="1">
      <alignment horizontal="left" vertical="center"/>
    </xf>
    <xf numFmtId="0" fontId="58" fillId="6" borderId="85" xfId="0" applyFont="1" applyFill="1" applyBorder="1" applyAlignment="1" applyProtection="1">
      <alignment horizontal="left" vertical="center" wrapText="1"/>
      <protection locked="0"/>
    </xf>
    <xf numFmtId="0" fontId="41" fillId="3" borderId="0" xfId="0" applyFont="1" applyFill="1" applyAlignment="1">
      <alignment horizontal="center"/>
    </xf>
    <xf numFmtId="0" fontId="38" fillId="3" borderId="0" xfId="0" applyFont="1" applyFill="1" applyAlignment="1">
      <alignment horizontal="center" vertical="center" wrapText="1"/>
    </xf>
    <xf numFmtId="0" fontId="42" fillId="3" borderId="0" xfId="0" applyFont="1" applyFill="1" applyAlignment="1">
      <alignment horizontal="center" vertical="center" wrapText="1"/>
    </xf>
    <xf numFmtId="0" fontId="7" fillId="3" borderId="0" xfId="0" applyFont="1" applyFill="1" applyAlignment="1">
      <alignment horizontal="left" vertical="center" wrapText="1"/>
    </xf>
    <xf numFmtId="0" fontId="46" fillId="4" borderId="78" xfId="0" applyFont="1" applyFill="1" applyBorder="1" applyAlignment="1">
      <alignment horizontal="center" vertical="center"/>
    </xf>
    <xf numFmtId="0" fontId="46" fillId="4" borderId="21" xfId="0" applyFont="1" applyFill="1" applyBorder="1" applyAlignment="1">
      <alignment horizontal="center" vertical="center"/>
    </xf>
    <xf numFmtId="0" fontId="46" fillId="4" borderId="31" xfId="0" applyFont="1" applyFill="1" applyBorder="1" applyAlignment="1">
      <alignment horizontal="center" vertical="center"/>
    </xf>
    <xf numFmtId="0" fontId="44" fillId="5" borderId="79" xfId="0" applyFont="1" applyFill="1" applyBorder="1" applyAlignment="1">
      <alignment horizontal="center" vertical="center" wrapText="1"/>
    </xf>
    <xf numFmtId="0" fontId="39" fillId="5" borderId="79" xfId="0" applyFont="1" applyFill="1" applyBorder="1" applyAlignment="1">
      <alignment horizontal="center" vertical="center" wrapText="1"/>
    </xf>
    <xf numFmtId="0" fontId="39" fillId="5" borderId="80" xfId="0"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5" borderId="38" xfId="0" applyFont="1" applyFill="1" applyBorder="1" applyAlignment="1">
      <alignment horizontal="center" vertical="center" wrapText="1"/>
    </xf>
    <xf numFmtId="0" fontId="47" fillId="5" borderId="36" xfId="0" applyFont="1" applyFill="1" applyBorder="1" applyAlignment="1">
      <alignment horizontal="center" vertical="center" wrapText="1"/>
    </xf>
    <xf numFmtId="0" fontId="48" fillId="5" borderId="36"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6" fillId="5" borderId="36" xfId="0" applyFont="1" applyFill="1" applyBorder="1" applyAlignment="1">
      <alignment horizontal="center" vertical="center" wrapText="1"/>
    </xf>
    <xf numFmtId="0" fontId="46" fillId="5" borderId="38" xfId="0" applyFont="1" applyFill="1" applyBorder="1" applyAlignment="1">
      <alignment horizontal="center" vertical="center" wrapText="1"/>
    </xf>
    <xf numFmtId="0" fontId="40" fillId="6" borderId="0" xfId="0" applyFont="1" applyFill="1" applyAlignment="1">
      <alignment horizontal="left" vertical="center" wrapText="1"/>
    </xf>
    <xf numFmtId="0" fontId="41" fillId="0" borderId="0" xfId="0" applyFont="1" applyAlignment="1">
      <alignment horizontal="left" vertical="center" wrapText="1"/>
    </xf>
    <xf numFmtId="0" fontId="46" fillId="5" borderId="36" xfId="0" applyFont="1" applyFill="1" applyBorder="1" applyAlignment="1">
      <alignment horizontal="center" vertical="center"/>
    </xf>
    <xf numFmtId="0" fontId="39" fillId="5" borderId="70" xfId="0" applyFont="1" applyFill="1" applyBorder="1" applyAlignment="1">
      <alignment horizontal="center" vertical="center" wrapText="1"/>
    </xf>
    <xf numFmtId="0" fontId="38" fillId="5" borderId="73" xfId="0" applyFont="1" applyFill="1" applyBorder="1" applyAlignment="1">
      <alignment vertical="center" wrapText="1"/>
    </xf>
    <xf numFmtId="0" fontId="31" fillId="13" borderId="46" xfId="0" applyFont="1" applyFill="1" applyBorder="1" applyAlignment="1">
      <alignment horizontal="center" vertical="center" wrapText="1"/>
    </xf>
    <xf numFmtId="0" fontId="31" fillId="13" borderId="51" xfId="0" applyFont="1" applyFill="1" applyBorder="1" applyAlignment="1">
      <alignment horizontal="center" vertical="center" wrapText="1"/>
    </xf>
    <xf numFmtId="0" fontId="31" fillId="13" borderId="47"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13" borderId="47" xfId="0" applyFont="1" applyFill="1" applyBorder="1" applyAlignment="1">
      <alignment horizontal="center" vertical="center"/>
    </xf>
    <xf numFmtId="0" fontId="31" fillId="13" borderId="52" xfId="0" applyFont="1" applyFill="1" applyBorder="1" applyAlignment="1">
      <alignment horizontal="center" vertical="center"/>
    </xf>
    <xf numFmtId="0" fontId="31" fillId="13" borderId="48" xfId="0" applyFont="1" applyFill="1" applyBorder="1" applyAlignment="1">
      <alignment horizontal="center" vertical="center" wrapText="1"/>
    </xf>
    <xf numFmtId="0" fontId="31" fillId="13" borderId="53" xfId="0" applyFont="1" applyFill="1" applyBorder="1" applyAlignment="1">
      <alignment horizontal="center" vertical="center" wrapText="1"/>
    </xf>
    <xf numFmtId="0" fontId="26" fillId="12" borderId="0" xfId="4" applyFont="1" applyFill="1" applyAlignment="1">
      <alignment horizontal="left" vertical="center" wrapText="1" readingOrder="1"/>
    </xf>
    <xf numFmtId="0" fontId="30" fillId="3" borderId="0" xfId="4" applyFont="1" applyFill="1" applyAlignment="1">
      <alignment horizontal="left" vertical="center" wrapText="1" readingOrder="1"/>
    </xf>
    <xf numFmtId="0" fontId="31" fillId="13" borderId="41" xfId="0" applyFont="1" applyFill="1" applyBorder="1" applyAlignment="1">
      <alignment horizontal="center" vertical="center" wrapText="1"/>
    </xf>
    <xf numFmtId="0" fontId="31" fillId="13" borderId="42" xfId="0" applyFont="1" applyFill="1" applyBorder="1" applyAlignment="1">
      <alignment horizontal="center" vertical="center" wrapText="1"/>
    </xf>
    <xf numFmtId="0" fontId="31" fillId="13" borderId="43" xfId="0" applyFont="1" applyFill="1" applyBorder="1" applyAlignment="1">
      <alignment horizontal="center" vertical="center" wrapText="1"/>
    </xf>
    <xf numFmtId="0" fontId="31" fillId="13" borderId="44" xfId="0" applyFont="1" applyFill="1" applyBorder="1" applyAlignment="1">
      <alignment horizontal="center" vertical="center" wrapText="1"/>
    </xf>
    <xf numFmtId="0" fontId="31" fillId="13" borderId="45" xfId="0" applyFont="1" applyFill="1" applyBorder="1" applyAlignment="1">
      <alignment horizontal="center" vertical="center" wrapText="1"/>
    </xf>
    <xf numFmtId="0" fontId="0" fillId="6" borderId="85" xfId="0" applyFill="1" applyBorder="1" applyAlignment="1" applyProtection="1">
      <alignment horizontal="left" vertical="center" wrapText="1"/>
      <protection locked="0"/>
    </xf>
    <xf numFmtId="0" fontId="0" fillId="6" borderId="86" xfId="0" applyFill="1" applyBorder="1" applyAlignment="1" applyProtection="1">
      <alignment horizontal="left" vertical="center" wrapText="1"/>
      <protection locked="0"/>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0" xfId="0" applyFont="1" applyAlignment="1">
      <alignment horizontal="center" vertical="center" wrapText="1"/>
    </xf>
    <xf numFmtId="0" fontId="54" fillId="0" borderId="2"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6" xfId="0" applyFont="1" applyBorder="1" applyAlignment="1">
      <alignment horizontal="center" vertical="center" wrapText="1"/>
    </xf>
    <xf numFmtId="0" fontId="0" fillId="8" borderId="66" xfId="0" applyFill="1" applyBorder="1" applyAlignment="1">
      <alignment horizontal="center"/>
    </xf>
    <xf numFmtId="0" fontId="0" fillId="8" borderId="67" xfId="0" applyFill="1" applyBorder="1" applyAlignment="1">
      <alignment horizontal="center"/>
    </xf>
    <xf numFmtId="0" fontId="0" fillId="8" borderId="68" xfId="0" applyFill="1" applyBorder="1" applyAlignment="1">
      <alignment horizontal="center"/>
    </xf>
    <xf numFmtId="0" fontId="13" fillId="17" borderId="81" xfId="0" applyFont="1" applyFill="1" applyBorder="1" applyAlignment="1">
      <alignment horizontal="left" vertical="center"/>
    </xf>
    <xf numFmtId="0" fontId="13" fillId="17" borderId="82" xfId="0" applyFont="1" applyFill="1" applyBorder="1" applyAlignment="1">
      <alignment horizontal="left" vertical="center"/>
    </xf>
    <xf numFmtId="0" fontId="13" fillId="17" borderId="83" xfId="0" applyFont="1" applyFill="1" applyBorder="1" applyAlignment="1">
      <alignment horizontal="left" vertical="center"/>
    </xf>
    <xf numFmtId="0" fontId="10" fillId="6" borderId="84" xfId="0" applyFont="1" applyFill="1" applyBorder="1" applyAlignment="1" applyProtection="1">
      <alignment horizontal="left" vertical="center" wrapText="1"/>
      <protection locked="0"/>
    </xf>
    <xf numFmtId="0" fontId="10" fillId="6" borderId="85" xfId="0" applyFont="1" applyFill="1" applyBorder="1" applyAlignment="1" applyProtection="1">
      <alignment horizontal="left" vertical="center" wrapText="1"/>
      <protection locked="0"/>
    </xf>
    <xf numFmtId="0" fontId="10" fillId="6" borderId="86" xfId="0" applyFont="1" applyFill="1" applyBorder="1" applyAlignment="1" applyProtection="1">
      <alignment horizontal="left" vertical="center" wrapText="1"/>
      <protection locked="0"/>
    </xf>
    <xf numFmtId="0" fontId="25" fillId="0" borderId="85" xfId="3" applyFont="1" applyBorder="1" applyAlignment="1">
      <alignment horizontal="left" vertical="center" readingOrder="1"/>
    </xf>
    <xf numFmtId="0" fontId="25" fillId="0" borderId="86" xfId="3" applyFont="1" applyBorder="1" applyAlignment="1">
      <alignment horizontal="left" vertical="center" readingOrder="1"/>
    </xf>
    <xf numFmtId="0" fontId="13" fillId="17" borderId="84" xfId="0" applyFont="1" applyFill="1" applyBorder="1" applyAlignment="1">
      <alignment horizontal="left" vertical="center"/>
    </xf>
    <xf numFmtId="0" fontId="13" fillId="17" borderId="85" xfId="0" applyFont="1" applyFill="1" applyBorder="1" applyAlignment="1">
      <alignment horizontal="left" vertical="center"/>
    </xf>
    <xf numFmtId="0" fontId="13" fillId="17" borderId="86" xfId="0" applyFont="1" applyFill="1" applyBorder="1" applyAlignment="1">
      <alignment horizontal="left" vertical="center"/>
    </xf>
    <xf numFmtId="0" fontId="0" fillId="15" borderId="85" xfId="0" applyFill="1" applyBorder="1" applyAlignment="1" applyProtection="1">
      <alignment horizontal="left" vertical="center"/>
      <protection locked="0"/>
    </xf>
    <xf numFmtId="0" fontId="0" fillId="15" borderId="86" xfId="0" applyFill="1" applyBorder="1" applyAlignment="1" applyProtection="1">
      <alignment horizontal="left" vertical="center"/>
      <protection locked="0"/>
    </xf>
    <xf numFmtId="0" fontId="0" fillId="15" borderId="85" xfId="0" applyFill="1" applyBorder="1" applyAlignment="1" applyProtection="1">
      <alignment horizontal="left" vertical="center" wrapText="1"/>
      <protection locked="0"/>
    </xf>
    <xf numFmtId="0" fontId="0" fillId="15" borderId="86" xfId="0" applyFill="1" applyBorder="1" applyAlignment="1" applyProtection="1">
      <alignment horizontal="left" vertical="center" wrapText="1"/>
      <protection locked="0"/>
    </xf>
    <xf numFmtId="0" fontId="49" fillId="0" borderId="85" xfId="3" applyFont="1" applyBorder="1" applyAlignment="1">
      <alignment horizontal="left" vertical="center" readingOrder="1"/>
    </xf>
    <xf numFmtId="0" fontId="49" fillId="0" borderId="86" xfId="3" applyFont="1" applyBorder="1" applyAlignment="1">
      <alignment horizontal="left" vertical="center" readingOrder="1"/>
    </xf>
    <xf numFmtId="0" fontId="25" fillId="0" borderId="85" xfId="3" applyFont="1" applyBorder="1" applyAlignment="1">
      <alignment horizontal="left" vertical="center" wrapText="1" readingOrder="1"/>
    </xf>
    <xf numFmtId="0" fontId="25" fillId="0" borderId="86" xfId="3" applyFont="1" applyBorder="1" applyAlignment="1">
      <alignment horizontal="left" vertical="center" wrapText="1" readingOrder="1"/>
    </xf>
    <xf numFmtId="0" fontId="15" fillId="16" borderId="85" xfId="0" applyFont="1" applyFill="1" applyBorder="1" applyAlignment="1">
      <alignment horizontal="center" vertical="center" wrapText="1" readingOrder="1"/>
    </xf>
    <xf numFmtId="0" fontId="25" fillId="15" borderId="85" xfId="0" applyFont="1" applyFill="1" applyBorder="1" applyAlignment="1">
      <alignment vertical="top" wrapText="1"/>
    </xf>
    <xf numFmtId="0" fontId="25" fillId="15" borderId="86" xfId="0" applyFont="1" applyFill="1" applyBorder="1" applyAlignment="1">
      <alignment vertical="top" wrapText="1"/>
    </xf>
    <xf numFmtId="0" fontId="14" fillId="7" borderId="84" xfId="0" applyFont="1" applyFill="1" applyBorder="1" applyAlignment="1">
      <alignment horizontal="left" vertical="center"/>
    </xf>
    <xf numFmtId="0" fontId="14" fillId="7" borderId="85" xfId="0" applyFont="1" applyFill="1" applyBorder="1" applyAlignment="1">
      <alignment horizontal="left" vertical="center"/>
    </xf>
    <xf numFmtId="0" fontId="14" fillId="7" borderId="86" xfId="0" applyFont="1" applyFill="1" applyBorder="1" applyAlignment="1">
      <alignment horizontal="left" vertical="center"/>
    </xf>
    <xf numFmtId="0" fontId="49" fillId="15" borderId="84" xfId="0" applyFont="1" applyFill="1" applyBorder="1" applyAlignment="1">
      <alignment horizontal="center" vertical="center" wrapText="1" readingOrder="1"/>
    </xf>
    <xf numFmtId="0" fontId="49" fillId="15" borderId="85" xfId="0" applyFont="1" applyFill="1" applyBorder="1" applyAlignment="1">
      <alignment horizontal="center" vertical="center" wrapText="1" readingOrder="1"/>
    </xf>
    <xf numFmtId="0" fontId="49" fillId="15" borderId="86" xfId="0" applyFont="1" applyFill="1" applyBorder="1" applyAlignment="1">
      <alignment horizontal="center" vertical="center" wrapText="1" readingOrder="1"/>
    </xf>
    <xf numFmtId="39" fontId="49" fillId="0" borderId="84" xfId="1" applyNumberFormat="1" applyFont="1" applyFill="1" applyBorder="1" applyAlignment="1" applyProtection="1">
      <alignment horizontal="center" vertical="center" wrapText="1" readingOrder="1"/>
      <protection locked="0"/>
    </xf>
    <xf numFmtId="39" fontId="49" fillId="0" borderId="85" xfId="1" applyNumberFormat="1" applyFont="1" applyFill="1" applyBorder="1" applyAlignment="1" applyProtection="1">
      <alignment horizontal="center" vertical="center" wrapText="1" readingOrder="1"/>
      <protection locked="0"/>
    </xf>
    <xf numFmtId="10" fontId="49" fillId="9" borderId="85" xfId="2" applyNumberFormat="1" applyFont="1" applyFill="1" applyBorder="1" applyAlignment="1" applyProtection="1">
      <alignment horizontal="center" vertical="center" wrapText="1" readingOrder="1"/>
    </xf>
    <xf numFmtId="10" fontId="49" fillId="9" borderId="86" xfId="2" applyNumberFormat="1" applyFont="1" applyFill="1" applyBorder="1" applyAlignment="1" applyProtection="1">
      <alignment horizontal="center" vertical="center" wrapText="1" readingOrder="1"/>
    </xf>
    <xf numFmtId="0" fontId="49" fillId="15" borderId="85" xfId="3" applyFont="1" applyFill="1" applyBorder="1" applyAlignment="1">
      <alignment horizontal="left" vertical="center" wrapText="1" readingOrder="1"/>
    </xf>
    <xf numFmtId="0" fontId="49" fillId="15" borderId="86" xfId="3" applyFont="1" applyFill="1" applyBorder="1" applyAlignment="1">
      <alignment horizontal="left" vertical="center" wrapText="1" readingOrder="1"/>
    </xf>
    <xf numFmtId="0" fontId="25" fillId="3" borderId="85" xfId="3" applyFont="1" applyFill="1" applyBorder="1" applyAlignment="1">
      <alignment horizontal="left" vertical="center" wrapText="1" readingOrder="1"/>
    </xf>
    <xf numFmtId="0" fontId="25" fillId="3" borderId="86" xfId="3" applyFont="1" applyFill="1" applyBorder="1" applyAlignment="1">
      <alignment horizontal="left" vertical="center" wrapText="1" readingOrder="1"/>
    </xf>
    <xf numFmtId="0" fontId="15" fillId="15" borderId="85" xfId="0" applyFont="1" applyFill="1" applyBorder="1" applyAlignment="1" applyProtection="1">
      <alignment horizontal="left" vertical="center"/>
      <protection locked="0"/>
    </xf>
    <xf numFmtId="0" fontId="15" fillId="15" borderId="86" xfId="0" applyFont="1" applyFill="1" applyBorder="1" applyAlignment="1" applyProtection="1">
      <alignment horizontal="left" vertical="center"/>
      <protection locked="0"/>
    </xf>
    <xf numFmtId="49" fontId="25" fillId="0" borderId="85" xfId="3" applyNumberFormat="1" applyFont="1" applyBorder="1" applyAlignment="1">
      <alignment horizontal="left" vertical="center" wrapText="1" readingOrder="1"/>
    </xf>
    <xf numFmtId="49" fontId="25" fillId="0" borderId="86" xfId="3" applyNumberFormat="1" applyFont="1" applyBorder="1" applyAlignment="1">
      <alignment horizontal="left" vertical="center" wrapText="1" readingOrder="1"/>
    </xf>
    <xf numFmtId="0" fontId="51" fillId="14" borderId="85" xfId="0" applyFont="1" applyFill="1" applyBorder="1" applyAlignment="1" applyProtection="1">
      <alignment horizontal="left" vertical="center"/>
      <protection locked="0"/>
    </xf>
    <xf numFmtId="0" fontId="51" fillId="14" borderId="86" xfId="0" applyFont="1" applyFill="1" applyBorder="1" applyAlignment="1" applyProtection="1">
      <alignment horizontal="left" vertical="center"/>
      <protection locked="0"/>
    </xf>
    <xf numFmtId="0" fontId="25" fillId="0" borderId="85" xfId="0" applyFont="1" applyBorder="1" applyAlignment="1" applyProtection="1">
      <alignment horizontal="left" vertical="center" wrapText="1"/>
      <protection locked="0"/>
    </xf>
    <xf numFmtId="0" fontId="25" fillId="0" borderId="85" xfId="0" applyFont="1" applyBorder="1" applyAlignment="1" applyProtection="1">
      <alignment horizontal="left" vertical="center"/>
      <protection locked="0"/>
    </xf>
    <xf numFmtId="0" fontId="25" fillId="0" borderId="86" xfId="0" applyFont="1" applyBorder="1" applyAlignment="1" applyProtection="1">
      <alignment horizontal="left" vertical="center"/>
      <protection locked="0"/>
    </xf>
    <xf numFmtId="0" fontId="14" fillId="7" borderId="84" xfId="0" applyFont="1" applyFill="1" applyBorder="1" applyAlignment="1">
      <alignment horizontal="left" vertical="center" wrapText="1"/>
    </xf>
    <xf numFmtId="0" fontId="14" fillId="7" borderId="85" xfId="0" applyFont="1" applyFill="1" applyBorder="1" applyAlignment="1">
      <alignment horizontal="left" vertical="center" wrapText="1"/>
    </xf>
    <xf numFmtId="0" fontId="14" fillId="7" borderId="86" xfId="0" applyFont="1" applyFill="1" applyBorder="1" applyAlignment="1">
      <alignment horizontal="left" vertical="center" wrapText="1"/>
    </xf>
    <xf numFmtId="0" fontId="25" fillId="0" borderId="87" xfId="3" applyFont="1" applyBorder="1" applyAlignment="1">
      <alignment vertical="center" wrapText="1" readingOrder="1"/>
    </xf>
    <xf numFmtId="0" fontId="25" fillId="0" borderId="88" xfId="3" applyFont="1" applyBorder="1" applyAlignment="1">
      <alignment vertical="center" wrapText="1" readingOrder="1"/>
    </xf>
    <xf numFmtId="0" fontId="25" fillId="0" borderId="89" xfId="3" applyFont="1" applyBorder="1" applyAlignment="1">
      <alignment vertical="center" wrapText="1" readingOrder="1"/>
    </xf>
    <xf numFmtId="0" fontId="24" fillId="3" borderId="85" xfId="3" applyFont="1" applyFill="1" applyBorder="1" applyAlignment="1">
      <alignment horizontal="left" vertical="center" wrapText="1" readingOrder="1"/>
    </xf>
    <xf numFmtId="0" fontId="24" fillId="3" borderId="86" xfId="3" applyFont="1" applyFill="1" applyBorder="1" applyAlignment="1">
      <alignment horizontal="left" vertical="center" wrapText="1" readingOrder="1"/>
    </xf>
    <xf numFmtId="49" fontId="24" fillId="0" borderId="85" xfId="3" applyNumberFormat="1" applyFont="1" applyBorder="1" applyAlignment="1">
      <alignment horizontal="left" vertical="center" wrapText="1" readingOrder="1"/>
    </xf>
    <xf numFmtId="49" fontId="24" fillId="0" borderId="86" xfId="3" applyNumberFormat="1" applyFont="1" applyBorder="1" applyAlignment="1">
      <alignment horizontal="left" vertical="center" wrapText="1" readingOrder="1"/>
    </xf>
    <xf numFmtId="0" fontId="24" fillId="0" borderId="85" xfId="3" applyFont="1" applyBorder="1" applyAlignment="1">
      <alignment horizontal="left" vertical="center" wrapText="1" readingOrder="1"/>
    </xf>
    <xf numFmtId="0" fontId="24" fillId="0" borderId="86" xfId="3" applyFont="1" applyBorder="1" applyAlignment="1">
      <alignment horizontal="left" vertical="center" wrapText="1" readingOrder="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wrapText="1"/>
    </xf>
    <xf numFmtId="0" fontId="3" fillId="0" borderId="0" xfId="3" applyFont="1" applyAlignment="1">
      <alignment horizontal="left" vertical="center" wrapText="1" readingOrder="1"/>
    </xf>
    <xf numFmtId="0" fontId="3" fillId="0" borderId="3" xfId="3" applyFont="1" applyBorder="1" applyAlignment="1">
      <alignment horizontal="left" vertical="center" wrapText="1" readingOrder="1"/>
    </xf>
    <xf numFmtId="0" fontId="12" fillId="0" borderId="3" xfId="3" applyFont="1" applyBorder="1" applyAlignment="1">
      <alignment horizontal="left" vertical="center" wrapText="1" readingOrder="1"/>
    </xf>
    <xf numFmtId="0" fontId="12" fillId="0" borderId="13" xfId="3" applyFont="1" applyBorder="1" applyAlignment="1">
      <alignment horizontal="left" vertical="center" wrapText="1" readingOrder="1"/>
    </xf>
    <xf numFmtId="0" fontId="13" fillId="2" borderId="1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13" xfId="0" applyFont="1" applyFill="1" applyBorder="1" applyAlignment="1">
      <alignment horizontal="left" vertical="center"/>
    </xf>
    <xf numFmtId="0" fontId="14" fillId="4" borderId="1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3" fillId="0" borderId="13" xfId="3" applyFont="1" applyBorder="1" applyAlignment="1">
      <alignment horizontal="left" vertical="center" wrapText="1" readingOrder="1"/>
    </xf>
    <xf numFmtId="0" fontId="3" fillId="0" borderId="7" xfId="3" applyFont="1" applyBorder="1" applyAlignment="1">
      <alignment horizontal="left" vertical="center" wrapText="1" readingOrder="1"/>
    </xf>
    <xf numFmtId="0" fontId="3" fillId="0" borderId="8" xfId="3" applyFont="1" applyBorder="1" applyAlignment="1">
      <alignment horizontal="left" vertical="center" wrapText="1" readingOrder="1"/>
    </xf>
    <xf numFmtId="0" fontId="3" fillId="0" borderId="17" xfId="3" applyFont="1" applyBorder="1" applyAlignment="1">
      <alignment vertical="center" wrapText="1" readingOrder="1"/>
    </xf>
    <xf numFmtId="0" fontId="3" fillId="0" borderId="18" xfId="3" applyFont="1" applyBorder="1" applyAlignment="1">
      <alignment vertical="center" wrapText="1" readingOrder="1"/>
    </xf>
    <xf numFmtId="0" fontId="3" fillId="0" borderId="19" xfId="3" applyFont="1" applyBorder="1" applyAlignment="1">
      <alignment vertical="center" wrapText="1" readingOrder="1"/>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8" fillId="14" borderId="9" xfId="0" applyFont="1" applyFill="1" applyBorder="1" applyAlignment="1" applyProtection="1">
      <alignment horizontal="left" vertical="center"/>
      <protection locked="0"/>
    </xf>
    <xf numFmtId="0" fontId="38" fillId="14" borderId="10" xfId="0" applyFont="1" applyFill="1" applyBorder="1" applyAlignment="1" applyProtection="1">
      <alignment horizontal="left" vertical="center"/>
      <protection locked="0"/>
    </xf>
    <xf numFmtId="0" fontId="38" fillId="14" borderId="14" xfId="0" applyFont="1" applyFill="1" applyBorder="1" applyAlignment="1" applyProtection="1">
      <alignment horizontal="left" vertical="center"/>
      <protection locked="0"/>
    </xf>
    <xf numFmtId="49" fontId="3" fillId="0" borderId="3" xfId="3" applyNumberFormat="1" applyFont="1" applyBorder="1" applyAlignment="1">
      <alignment horizontal="left" vertical="center" wrapText="1" readingOrder="1"/>
    </xf>
    <xf numFmtId="49" fontId="3" fillId="0" borderId="13" xfId="3" applyNumberFormat="1" applyFont="1" applyBorder="1" applyAlignment="1">
      <alignment horizontal="left" vertical="center" wrapText="1" readingOrder="1"/>
    </xf>
    <xf numFmtId="49" fontId="12" fillId="0" borderId="3" xfId="3" applyNumberFormat="1" applyFont="1" applyBorder="1" applyAlignment="1">
      <alignment horizontal="left" vertical="center" wrapText="1" readingOrder="1"/>
    </xf>
    <xf numFmtId="49" fontId="12" fillId="0" borderId="13" xfId="3" applyNumberFormat="1" applyFont="1" applyBorder="1" applyAlignment="1">
      <alignment horizontal="left" vertical="center" wrapText="1" readingOrder="1"/>
    </xf>
    <xf numFmtId="0" fontId="25" fillId="3" borderId="3" xfId="3" applyFont="1" applyFill="1" applyBorder="1" applyAlignment="1">
      <alignment horizontal="left" vertical="center" wrapText="1" readingOrder="1"/>
    </xf>
    <xf numFmtId="0" fontId="24" fillId="3" borderId="3" xfId="3" applyFont="1" applyFill="1" applyBorder="1" applyAlignment="1">
      <alignment horizontal="left" vertical="center" wrapText="1" readingOrder="1"/>
    </xf>
    <xf numFmtId="0" fontId="24" fillId="3" borderId="13" xfId="3" applyFont="1" applyFill="1" applyBorder="1" applyAlignment="1">
      <alignment horizontal="left" vertical="center" wrapText="1" readingOrder="1"/>
    </xf>
    <xf numFmtId="0" fontId="19" fillId="14" borderId="9" xfId="0" applyFont="1" applyFill="1" applyBorder="1" applyAlignment="1" applyProtection="1">
      <alignment horizontal="left" vertical="center"/>
      <protection locked="0"/>
    </xf>
    <xf numFmtId="0" fontId="19" fillId="14" borderId="10" xfId="0" applyFont="1" applyFill="1" applyBorder="1" applyAlignment="1" applyProtection="1">
      <alignment horizontal="left" vertical="center"/>
      <protection locked="0"/>
    </xf>
    <xf numFmtId="0" fontId="19" fillId="14" borderId="14" xfId="0" applyFont="1" applyFill="1" applyBorder="1" applyAlignment="1" applyProtection="1">
      <alignment horizontal="left" vertical="center"/>
      <protection locked="0"/>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13" xfId="0" applyFont="1" applyFill="1" applyBorder="1" applyAlignment="1">
      <alignment horizontal="left" vertical="center"/>
    </xf>
    <xf numFmtId="0" fontId="18" fillId="7" borderId="12" xfId="0" applyFont="1" applyFill="1" applyBorder="1" applyAlignment="1">
      <alignment horizontal="center" vertical="center" wrapText="1" readingOrder="1"/>
    </xf>
    <xf numFmtId="0" fontId="18" fillId="7" borderId="3" xfId="0" applyFont="1" applyFill="1" applyBorder="1" applyAlignment="1">
      <alignment horizontal="center" vertical="center" wrapText="1" readingOrder="1"/>
    </xf>
    <xf numFmtId="0" fontId="18" fillId="7" borderId="13" xfId="0" applyFont="1" applyFill="1" applyBorder="1" applyAlignment="1">
      <alignment horizontal="center" vertical="center" wrapText="1" readingOrder="1"/>
    </xf>
    <xf numFmtId="0" fontId="19" fillId="10" borderId="3" xfId="0" applyFont="1" applyFill="1" applyBorder="1" applyAlignment="1">
      <alignment horizontal="center" vertical="center" wrapText="1" readingOrder="1"/>
    </xf>
    <xf numFmtId="0" fontId="3" fillId="7" borderId="3" xfId="0" applyFont="1" applyFill="1" applyBorder="1" applyAlignment="1">
      <alignment vertical="top" wrapText="1"/>
    </xf>
    <xf numFmtId="0" fontId="3" fillId="7" borderId="13" xfId="0" applyFont="1" applyFill="1" applyBorder="1" applyAlignment="1">
      <alignment vertical="top" wrapText="1"/>
    </xf>
    <xf numFmtId="39" fontId="3" fillId="0" borderId="12" xfId="1" applyNumberFormat="1" applyFont="1" applyFill="1" applyBorder="1" applyAlignment="1" applyProtection="1">
      <alignment horizontal="center" vertical="center" wrapText="1" readingOrder="1"/>
      <protection locked="0"/>
    </xf>
    <xf numFmtId="39" fontId="3" fillId="0" borderId="3" xfId="1" applyNumberFormat="1" applyFont="1" applyFill="1" applyBorder="1" applyAlignment="1" applyProtection="1">
      <alignment horizontal="center" vertical="center" wrapText="1" readingOrder="1"/>
      <protection locked="0"/>
    </xf>
    <xf numFmtId="10" fontId="3" fillId="9" borderId="3" xfId="2" applyNumberFormat="1" applyFont="1" applyFill="1" applyBorder="1" applyAlignment="1" applyProtection="1">
      <alignment horizontal="center" vertical="center" wrapText="1" readingOrder="1"/>
    </xf>
    <xf numFmtId="10" fontId="3" fillId="9" borderId="13" xfId="2" applyNumberFormat="1" applyFont="1" applyFill="1" applyBorder="1" applyAlignment="1" applyProtection="1">
      <alignment horizontal="center" vertical="center" wrapText="1" readingOrder="1"/>
    </xf>
    <xf numFmtId="0" fontId="18" fillId="14" borderId="3" xfId="3" applyFont="1" applyFill="1" applyBorder="1" applyAlignment="1">
      <alignment horizontal="left" vertical="center" wrapText="1" readingOrder="1"/>
    </xf>
    <xf numFmtId="0" fontId="18" fillId="14" borderId="13" xfId="3" applyFont="1" applyFill="1" applyBorder="1" applyAlignment="1">
      <alignment horizontal="left" vertical="center" wrapText="1" readingOrder="1"/>
    </xf>
    <xf numFmtId="0" fontId="23" fillId="6" borderId="3" xfId="0" applyFont="1" applyFill="1" applyBorder="1" applyAlignment="1" applyProtection="1">
      <alignment horizontal="left" vertical="center" wrapText="1"/>
      <protection locked="0"/>
    </xf>
    <xf numFmtId="0" fontId="23" fillId="6" borderId="13" xfId="0" applyFont="1" applyFill="1" applyBorder="1" applyAlignment="1" applyProtection="1">
      <alignment horizontal="left" vertical="center" wrapText="1"/>
      <protection locked="0"/>
    </xf>
    <xf numFmtId="0" fontId="0" fillId="8" borderId="12" xfId="0" applyFill="1" applyBorder="1" applyAlignment="1">
      <alignment horizontal="center"/>
    </xf>
    <xf numFmtId="0" fontId="0" fillId="8" borderId="3" xfId="0" applyFill="1" applyBorder="1" applyAlignment="1">
      <alignment horizontal="center"/>
    </xf>
    <xf numFmtId="0" fontId="0" fillId="8" borderId="13" xfId="0" applyFill="1" applyBorder="1" applyAlignment="1">
      <alignment horizontal="center"/>
    </xf>
    <xf numFmtId="0" fontId="36" fillId="6" borderId="12" xfId="0"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36" fillId="6" borderId="13" xfId="0" applyFont="1" applyFill="1" applyBorder="1" applyAlignment="1" applyProtection="1">
      <alignment horizontal="left" vertical="center" wrapText="1"/>
      <protection locked="0"/>
    </xf>
    <xf numFmtId="0" fontId="23" fillId="11" borderId="9" xfId="0" applyFont="1" applyFill="1" applyBorder="1" applyAlignment="1" applyProtection="1">
      <alignment horizontal="left" vertical="center"/>
      <protection locked="0"/>
    </xf>
    <xf numFmtId="0" fontId="23" fillId="11" borderId="10" xfId="0" applyFont="1" applyFill="1" applyBorder="1" applyAlignment="1" applyProtection="1">
      <alignment horizontal="left" vertical="center"/>
      <protection locked="0"/>
    </xf>
    <xf numFmtId="0" fontId="23" fillId="11" borderId="14" xfId="0" applyFont="1" applyFill="1" applyBorder="1" applyAlignment="1" applyProtection="1">
      <alignment horizontal="left" vertical="center"/>
      <protection locked="0"/>
    </xf>
    <xf numFmtId="0" fontId="3" fillId="0" borderId="3" xfId="3" applyFont="1" applyBorder="1" applyAlignment="1">
      <alignment horizontal="left" vertical="center" readingOrder="1"/>
    </xf>
    <xf numFmtId="0" fontId="3" fillId="0" borderId="13" xfId="3" applyFont="1" applyBorder="1" applyAlignment="1">
      <alignment horizontal="left" vertical="center" readingOrder="1"/>
    </xf>
    <xf numFmtId="0" fontId="18" fillId="0" borderId="3" xfId="3" applyFont="1" applyBorder="1" applyAlignment="1">
      <alignment horizontal="left" vertical="center" readingOrder="1"/>
    </xf>
    <xf numFmtId="0" fontId="18" fillId="0" borderId="13" xfId="3" applyFont="1" applyBorder="1" applyAlignment="1">
      <alignment horizontal="left" vertical="center" readingOrder="1"/>
    </xf>
    <xf numFmtId="0" fontId="23" fillId="11" borderId="3" xfId="0" applyFont="1" applyFill="1" applyBorder="1" applyAlignment="1" applyProtection="1">
      <alignment horizontal="left" vertical="center" wrapText="1"/>
      <protection locked="0"/>
    </xf>
    <xf numFmtId="0" fontId="23" fillId="11" borderId="13" xfId="0" applyFont="1" applyFill="1" applyBorder="1" applyAlignment="1" applyProtection="1">
      <alignment horizontal="left" vertical="center" wrapText="1"/>
      <protection locked="0"/>
    </xf>
    <xf numFmtId="0" fontId="46" fillId="4" borderId="20" xfId="0" applyFont="1" applyFill="1" applyBorder="1" applyAlignment="1">
      <alignment horizontal="center" vertical="center"/>
    </xf>
    <xf numFmtId="0" fontId="39" fillId="5" borderId="27"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38" fillId="5" borderId="25" xfId="0" applyFont="1" applyFill="1" applyBorder="1" applyAlignment="1">
      <alignment vertical="center" wrapText="1"/>
    </xf>
    <xf numFmtId="0" fontId="55" fillId="0" borderId="0" xfId="0" applyFont="1" applyBorder="1" applyAlignment="1">
      <alignment horizontal="center" vertical="center" wrapText="1"/>
    </xf>
    <xf numFmtId="0" fontId="57" fillId="17" borderId="90" xfId="0" applyFont="1" applyFill="1" applyBorder="1" applyAlignment="1">
      <alignment horizontal="left" vertical="center"/>
    </xf>
    <xf numFmtId="0" fontId="57" fillId="17" borderId="91" xfId="0" applyFont="1" applyFill="1" applyBorder="1" applyAlignment="1">
      <alignment horizontal="left" vertical="center"/>
    </xf>
    <xf numFmtId="0" fontId="58" fillId="6" borderId="92" xfId="0" applyFont="1" applyFill="1" applyBorder="1" applyAlignment="1" applyProtection="1">
      <alignment horizontal="left" vertical="center" wrapText="1"/>
      <protection locked="0"/>
    </xf>
    <xf numFmtId="0" fontId="58" fillId="6" borderId="93" xfId="0" applyFont="1" applyFill="1" applyBorder="1" applyAlignment="1" applyProtection="1">
      <alignment horizontal="left" vertical="center" wrapText="1"/>
      <protection locked="0"/>
    </xf>
    <xf numFmtId="0" fontId="59" fillId="0" borderId="92" xfId="0" applyFont="1" applyBorder="1" applyAlignment="1">
      <alignment vertical="center"/>
    </xf>
    <xf numFmtId="0" fontId="60" fillId="6" borderId="93" xfId="0" applyFont="1" applyFill="1" applyBorder="1" applyAlignment="1" applyProtection="1">
      <alignment horizontal="left" vertical="center" wrapText="1"/>
      <protection locked="0"/>
    </xf>
    <xf numFmtId="0" fontId="58" fillId="0" borderId="92" xfId="0" applyFont="1" applyBorder="1" applyAlignment="1">
      <alignment vertical="center"/>
    </xf>
    <xf numFmtId="0" fontId="57" fillId="17" borderId="92" xfId="0" applyFont="1" applyFill="1" applyBorder="1" applyAlignment="1">
      <alignment horizontal="left" vertical="center"/>
    </xf>
    <xf numFmtId="0" fontId="57" fillId="17" borderId="93" xfId="0" applyFont="1" applyFill="1" applyBorder="1" applyAlignment="1">
      <alignment horizontal="left" vertical="center"/>
    </xf>
    <xf numFmtId="0" fontId="60" fillId="15" borderId="93" xfId="0" applyFont="1" applyFill="1" applyBorder="1" applyAlignment="1" applyProtection="1">
      <alignment horizontal="left" vertical="center"/>
      <protection locked="0"/>
    </xf>
    <xf numFmtId="0" fontId="60" fillId="15" borderId="93" xfId="0" applyFont="1" applyFill="1" applyBorder="1" applyAlignment="1" applyProtection="1">
      <alignment horizontal="left" vertical="center" wrapText="1"/>
      <protection locked="0"/>
    </xf>
    <xf numFmtId="0" fontId="61" fillId="0" borderId="93" xfId="3" applyFont="1" applyBorder="1" applyAlignment="1">
      <alignment horizontal="left" vertical="center" readingOrder="1"/>
    </xf>
    <xf numFmtId="0" fontId="59" fillId="0" borderId="92" xfId="0" applyFont="1" applyBorder="1" applyAlignment="1">
      <alignment vertical="center" wrapText="1"/>
    </xf>
    <xf numFmtId="0" fontId="62" fillId="0" borderId="93" xfId="3" applyFont="1" applyBorder="1" applyAlignment="1">
      <alignment horizontal="left" vertical="center" wrapText="1" readingOrder="1"/>
    </xf>
    <xf numFmtId="0" fontId="62" fillId="0" borderId="93" xfId="3" applyFont="1" applyBorder="1" applyAlignment="1">
      <alignment horizontal="left" vertical="center" readingOrder="1"/>
    </xf>
    <xf numFmtId="0" fontId="61" fillId="0" borderId="92" xfId="3" applyFont="1" applyBorder="1" applyAlignment="1">
      <alignment vertical="center" readingOrder="1"/>
    </xf>
    <xf numFmtId="0" fontId="64" fillId="7" borderId="92" xfId="0" applyFont="1" applyFill="1" applyBorder="1" applyAlignment="1">
      <alignment horizontal="left" vertical="center"/>
    </xf>
    <xf numFmtId="0" fontId="64" fillId="7" borderId="93" xfId="0" applyFont="1" applyFill="1" applyBorder="1" applyAlignment="1">
      <alignment horizontal="left" vertical="center"/>
    </xf>
    <xf numFmtId="0" fontId="65" fillId="15" borderId="92" xfId="0" applyFont="1" applyFill="1" applyBorder="1" applyAlignment="1">
      <alignment horizontal="center" vertical="center" wrapText="1" readingOrder="1"/>
    </xf>
    <xf numFmtId="0" fontId="65" fillId="15" borderId="93" xfId="0" applyFont="1" applyFill="1" applyBorder="1" applyAlignment="1">
      <alignment horizontal="center" vertical="center" wrapText="1" readingOrder="1"/>
    </xf>
    <xf numFmtId="39" fontId="65" fillId="0" borderId="92" xfId="1" applyNumberFormat="1" applyFont="1" applyFill="1" applyBorder="1" applyAlignment="1" applyProtection="1">
      <alignment horizontal="center" vertical="center" wrapText="1" readingOrder="1"/>
      <protection locked="0"/>
    </xf>
    <xf numFmtId="10" fontId="65" fillId="9" borderId="93" xfId="2" applyNumberFormat="1" applyFont="1" applyFill="1" applyBorder="1" applyAlignment="1" applyProtection="1">
      <alignment horizontal="center" vertical="center" wrapText="1" readingOrder="1"/>
    </xf>
    <xf numFmtId="0" fontId="60" fillId="15" borderId="92" xfId="0" applyFont="1" applyFill="1" applyBorder="1"/>
    <xf numFmtId="0" fontId="62" fillId="15" borderId="93" xfId="0" applyFont="1" applyFill="1" applyBorder="1" applyAlignment="1">
      <alignment vertical="top" wrapText="1"/>
    </xf>
    <xf numFmtId="0" fontId="59" fillId="16" borderId="92" xfId="0" applyFont="1" applyFill="1" applyBorder="1" applyAlignment="1">
      <alignment horizontal="center" vertical="center" wrapText="1" readingOrder="1"/>
    </xf>
    <xf numFmtId="0" fontId="59" fillId="16" borderId="93" xfId="0" applyFont="1" applyFill="1" applyBorder="1" applyAlignment="1">
      <alignment horizontal="center" vertical="center" wrapText="1" readingOrder="1"/>
    </xf>
    <xf numFmtId="0" fontId="60" fillId="0" borderId="92" xfId="0" applyFont="1" applyBorder="1" applyAlignment="1" applyProtection="1">
      <alignment horizontal="left" vertical="center" wrapText="1"/>
      <protection locked="0"/>
    </xf>
    <xf numFmtId="170" fontId="61" fillId="15" borderId="93" xfId="0" applyNumberFormat="1" applyFont="1" applyFill="1" applyBorder="1" applyAlignment="1" applyProtection="1">
      <alignment horizontal="center" vertical="center" wrapText="1" readingOrder="1"/>
      <protection locked="0"/>
    </xf>
    <xf numFmtId="0" fontId="66" fillId="18" borderId="92" xfId="0" applyFont="1" applyFill="1" applyBorder="1" applyAlignment="1" applyProtection="1">
      <alignment vertical="center" wrapText="1"/>
      <protection locked="0"/>
    </xf>
    <xf numFmtId="0" fontId="65" fillId="18" borderId="93" xfId="3" applyFont="1" applyFill="1" applyBorder="1" applyAlignment="1">
      <alignment horizontal="left" vertical="center" wrapText="1" readingOrder="1"/>
    </xf>
    <xf numFmtId="0" fontId="59" fillId="0" borderId="92" xfId="0" applyFont="1" applyBorder="1" applyAlignment="1" applyProtection="1">
      <alignment vertical="center" wrapText="1"/>
      <protection locked="0"/>
    </xf>
    <xf numFmtId="0" fontId="62" fillId="3" borderId="93" xfId="3" applyFont="1" applyFill="1" applyBorder="1" applyAlignment="1">
      <alignment horizontal="left" vertical="center" wrapText="1" readingOrder="1"/>
    </xf>
    <xf numFmtId="0" fontId="66" fillId="18" borderId="93" xfId="0" applyFont="1" applyFill="1" applyBorder="1" applyAlignment="1" applyProtection="1">
      <alignment horizontal="left" vertical="center"/>
      <protection locked="0"/>
    </xf>
    <xf numFmtId="49" fontId="62" fillId="0" borderId="93" xfId="3" applyNumberFormat="1" applyFont="1" applyBorder="1" applyAlignment="1">
      <alignment horizontal="left" vertical="center" wrapText="1" readingOrder="1"/>
    </xf>
    <xf numFmtId="49" fontId="67" fillId="0" borderId="93" xfId="3" applyNumberFormat="1" applyFont="1" applyBorder="1" applyAlignment="1">
      <alignment horizontal="left" vertical="center" wrapText="1" readingOrder="1"/>
    </xf>
    <xf numFmtId="0" fontId="67" fillId="0" borderId="93" xfId="3" applyFont="1" applyBorder="1" applyAlignment="1">
      <alignment horizontal="left" vertical="center" wrapText="1" readingOrder="1"/>
    </xf>
    <xf numFmtId="0" fontId="67" fillId="0" borderId="93" xfId="0" applyFont="1" applyBorder="1" applyAlignment="1" applyProtection="1">
      <alignment horizontal="left" vertical="center"/>
      <protection locked="0"/>
    </xf>
    <xf numFmtId="0" fontId="64" fillId="7" borderId="92" xfId="0" applyFont="1" applyFill="1" applyBorder="1" applyAlignment="1">
      <alignment horizontal="left" vertical="center" wrapText="1"/>
    </xf>
    <xf numFmtId="0" fontId="64" fillId="7" borderId="93" xfId="0" applyFont="1" applyFill="1" applyBorder="1" applyAlignment="1">
      <alignment horizontal="left" vertical="center" wrapText="1"/>
    </xf>
    <xf numFmtId="0" fontId="62" fillId="0" borderId="94" xfId="3" applyFont="1" applyBorder="1" applyAlignment="1">
      <alignment vertical="center" wrapText="1" readingOrder="1"/>
    </xf>
    <xf numFmtId="0" fontId="62" fillId="0" borderId="95" xfId="3" applyFont="1" applyBorder="1" applyAlignment="1">
      <alignment vertical="center" wrapText="1" readingOrder="1"/>
    </xf>
    <xf numFmtId="0" fontId="62" fillId="0" borderId="96" xfId="3" applyFont="1" applyBorder="1" applyAlignment="1">
      <alignment vertical="center" wrapText="1" readingOrder="1"/>
    </xf>
  </cellXfs>
  <cellStyles count="6">
    <cellStyle name="Millares" xfId="1" builtinId="3"/>
    <cellStyle name="Millares 2" xfId="5" xr:uid="{00000000-0005-0000-0000-000001000000}"/>
    <cellStyle name="Normal" xfId="0" builtinId="0"/>
    <cellStyle name="Normal 2" xfId="3" xr:uid="{00000000-0005-0000-0000-000003000000}"/>
    <cellStyle name="Normal 2 2" xfId="4" xr:uid="{00000000-0005-0000-0000-000004000000}"/>
    <cellStyle name="Porcentaje" xfId="2" builtinId="5"/>
  </cellStyles>
  <dxfs count="60">
    <dxf>
      <font>
        <b/>
        <i val="0"/>
        <strike val="0"/>
        <condense val="0"/>
        <extend val="0"/>
        <outline val="0"/>
        <shadow val="0"/>
        <u val="none"/>
        <vertAlign val="baseline"/>
        <sz val="9"/>
        <color auto="1"/>
        <name val="Montserrat"/>
        <scheme val="none"/>
      </font>
      <numFmt numFmtId="170" formatCode="[$-10409]0.00%"/>
      <fill>
        <patternFill patternType="solid">
          <fgColor indexed="64"/>
          <bgColor theme="0" tint="-4.9989318521683403E-2"/>
        </patternFill>
      </fill>
      <alignment horizontal="center" vertical="center" textRotation="0" wrapText="1" indent="0" justifyLastLine="0" shrinkToFit="0" readingOrder="1"/>
      <border diagonalUp="0" diagonalDown="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Montserrat"/>
        <scheme val="none"/>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Montserrat"/>
        <scheme val="none"/>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rgb="FFFF0000"/>
        <name val="Montserrat"/>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Montserrat"/>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theme="1"/>
        <name val="Montserrat"/>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70"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Montserrat"/>
        <scheme val="none"/>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Montserrat"/>
        <scheme val="none"/>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indexed="64"/>
        </left>
        <right style="thin">
          <color indexed="64"/>
        </right>
        <top/>
        <bottom/>
        <vertical style="thin">
          <color indexed="64"/>
        </vertical>
        <horizontal style="thin">
          <color indexed="64"/>
        </horizontal>
      </border>
      <protection locked="1" hidden="0"/>
    </dxf>
    <dxf>
      <font>
        <b/>
        <i val="0"/>
        <strike val="0"/>
        <condense val="0"/>
        <extend val="0"/>
        <outline val="0"/>
        <shadow val="0"/>
        <u val="none"/>
        <vertAlign val="baseline"/>
        <sz val="11"/>
        <color auto="1"/>
        <name val="Calibri"/>
        <scheme val="minor"/>
      </font>
      <numFmt numFmtId="170"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auto="1"/>
        <name val="Calibri"/>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Calibri"/>
        <scheme val="minor"/>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rgb="FFFF0000"/>
        <name val="Calibri"/>
        <scheme val="minor"/>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10"/>
        <color auto="1"/>
        <name val="Calibri"/>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minor"/>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
      <font>
        <b/>
        <i val="0"/>
        <strike val="0"/>
        <condense val="0"/>
        <extend val="0"/>
        <outline val="0"/>
        <shadow val="0"/>
        <u val="none"/>
        <vertAlign val="baseline"/>
        <sz val="11"/>
        <color auto="1"/>
        <name val="Calibri"/>
        <scheme val="minor"/>
      </font>
      <numFmt numFmtId="170" formatCode="[$-10409]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auto="1"/>
        <name val="Calibri"/>
        <scheme val="minor"/>
      </font>
      <numFmt numFmtId="14" formatCode="0.00%"/>
      <fill>
        <patternFill patternType="solid">
          <fgColor indexed="64"/>
          <bgColor theme="0" tint="-4.9989318521683403E-2"/>
        </patternFill>
      </fill>
      <alignment horizontal="center" vertical="center" textRotation="0" wrapText="1" indent="0" justifyLastLine="0" shrinkToFit="0" readingOrder="1"/>
      <border diagonalUp="0" diagonalDown="0" outline="0">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9"/>
        <color auto="1"/>
        <name val="Calibri"/>
        <scheme val="minor"/>
      </font>
      <numFmt numFmtId="164" formatCode="_(* #,##0.00_);_(* \(#,##0.00\);_(* &quot;-&quot;??_);_(@_)"/>
      <fill>
        <patternFill patternType="none">
          <fgColor indexed="64"/>
          <bgColor indexed="65"/>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i val="0"/>
        <strike val="0"/>
        <condense val="0"/>
        <extend val="0"/>
        <outline val="0"/>
        <shadow val="0"/>
        <u val="none"/>
        <vertAlign val="baseline"/>
        <sz val="11"/>
        <color rgb="FFFF0000"/>
        <name val="Calibri"/>
        <scheme val="minor"/>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1" tint="0.499984740745262"/>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outline="0">
        <left style="thin">
          <color theme="1" tint="0.499984740745262"/>
        </left>
        <right style="thin">
          <color theme="1" tint="0.499984740745262"/>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10"/>
        <color auto="1"/>
        <name val="Calibri"/>
        <scheme val="minor"/>
      </font>
      <numFmt numFmtId="167" formatCode="[$-10409]#,##0.00;\-#,##0.00"/>
      <fill>
        <patternFill patternType="none">
          <fgColor indexed="64"/>
          <bgColor indexed="65"/>
        </patternFill>
      </fill>
      <alignment horizontal="general"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auto="1"/>
        <name val="Calibri"/>
        <scheme val="minor"/>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theme="1" tint="0.499984740745262"/>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font>
        <b val="0"/>
        <i val="0"/>
        <strike val="0"/>
        <condense val="0"/>
        <extend val="0"/>
        <outline val="0"/>
        <shadow val="0"/>
        <u val="none"/>
        <vertAlign val="baseline"/>
        <sz val="9"/>
        <color theme="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n">
          <color theme="1" tint="0.499984740745262"/>
        </right>
        <top style="thin">
          <color theme="0" tint="-0.34998626667073579"/>
        </top>
        <bottom style="thin">
          <color theme="0" tint="-0.34998626667073579"/>
        </bottom>
        <vertical style="thin">
          <color theme="1" tint="0.499984740745262"/>
        </vertical>
        <horizontal style="thin">
          <color theme="0" tint="-0.34998626667073579"/>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minor"/>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Montserrat"/>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9"/>
        <color rgb="FF000000"/>
        <name val="Montserrat"/>
        <scheme val="none"/>
      </font>
      <numFmt numFmtId="0" formatCode="General"/>
      <fill>
        <patternFill patternType="solid">
          <fgColor rgb="FFF5F5F5"/>
          <bgColor theme="0" tint="-4.9989318521683403E-2"/>
        </patternFill>
      </fill>
      <alignment horizontal="center" vertical="center" textRotation="0" wrapText="1" indent="0" justifyLastLine="0" shrinkToFit="0" readingOrder="1"/>
      <border diagonalUp="0" diagonalDown="0" outline="0">
        <left style="thin">
          <color theme="1" tint="0.499984740745262"/>
        </left>
        <right style="thin">
          <color theme="1" tint="0.499984740745262"/>
        </right>
        <top/>
        <bottom/>
      </border>
      <protection locked="1" hidden="0"/>
    </dxf>
  </dxfs>
  <tableStyles count="1" defaultTableStyle="TableStyleMedium2" defaultPivotStyle="PivotStyleLight16">
    <tableStyle name="Estilo de tabla 1" pivot="0" count="0" xr9:uid="{00000000-0011-0000-FFFF-FFFF00000000}"/>
  </tableStyles>
  <colors>
    <mruColors>
      <color rgb="FF0050DD"/>
      <color rgb="FFECF4FA"/>
      <color rgb="FF000000"/>
      <color rgb="FF16065A"/>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92673</xdr:colOff>
      <xdr:row>0</xdr:row>
      <xdr:rowOff>0</xdr:rowOff>
    </xdr:from>
    <xdr:to>
      <xdr:col>0</xdr:col>
      <xdr:colOff>851646</xdr:colOff>
      <xdr:row>4</xdr:row>
      <xdr:rowOff>710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3" y="0"/>
          <a:ext cx="758973" cy="7851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1000125</xdr:colOff>
      <xdr:row>0</xdr:row>
      <xdr:rowOff>1</xdr:rowOff>
    </xdr:from>
    <xdr:to>
      <xdr:col>10</xdr:col>
      <xdr:colOff>47626</xdr:colOff>
      <xdr:row>5</xdr:row>
      <xdr:rowOff>9526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0" y="1"/>
          <a:ext cx="1552576"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19051</xdr:rowOff>
    </xdr:from>
    <xdr:to>
      <xdr:col>0</xdr:col>
      <xdr:colOff>1257300</xdr:colOff>
      <xdr:row>1</xdr:row>
      <xdr:rowOff>95251</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9051"/>
          <a:ext cx="1019175" cy="112395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856077</xdr:colOff>
      <xdr:row>4</xdr:row>
      <xdr:rowOff>9525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89402"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828675</xdr:colOff>
      <xdr:row>0</xdr:row>
      <xdr:rowOff>47625</xdr:rowOff>
    </xdr:from>
    <xdr:to>
      <xdr:col>9</xdr:col>
      <xdr:colOff>995190</xdr:colOff>
      <xdr:row>4</xdr:row>
      <xdr:rowOff>200025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3350" y="47625"/>
          <a:ext cx="1376190" cy="1028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19050</xdr:rowOff>
    </xdr:from>
    <xdr:to>
      <xdr:col>0</xdr:col>
      <xdr:colOff>1257300</xdr:colOff>
      <xdr:row>0</xdr:row>
      <xdr:rowOff>990600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9050"/>
          <a:ext cx="1019175" cy="97155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856077</xdr:colOff>
      <xdr:row>2</xdr:row>
      <xdr:rowOff>238125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89402"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194268</xdr:colOff>
      <xdr:row>0</xdr:row>
      <xdr:rowOff>209550</xdr:rowOff>
    </xdr:from>
    <xdr:to>
      <xdr:col>9</xdr:col>
      <xdr:colOff>1147590</xdr:colOff>
      <xdr:row>5</xdr:row>
      <xdr:rowOff>19050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8618" y="209550"/>
          <a:ext cx="953322" cy="9048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200026</xdr:colOff>
      <xdr:row>0</xdr:row>
      <xdr:rowOff>0</xdr:rowOff>
    </xdr:from>
    <xdr:to>
      <xdr:col>0</xdr:col>
      <xdr:colOff>996950</xdr:colOff>
      <xdr:row>3</xdr:row>
      <xdr:rowOff>30614</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0"/>
          <a:ext cx="796924" cy="83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1424517</xdr:colOff>
      <xdr:row>0</xdr:row>
      <xdr:rowOff>1</xdr:rowOff>
    </xdr:from>
    <xdr:to>
      <xdr:col>9</xdr:col>
      <xdr:colOff>1168400</xdr:colOff>
      <xdr:row>5</xdr:row>
      <xdr:rowOff>21167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7184" y="1"/>
          <a:ext cx="1169458" cy="11324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amartinez\Downloads\Presup%202013\SAPRECI%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aflorentino\Escritorio\SAPRECI%2020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pcnpro21\Documents%20and%20Settings\enoviedo\Escritorio\Reunion%202309\POA%202011direcciones\Formularios%20de%20Proyectos%20POA%202011%20(2)DIRECCION%20FINANCIERA%20definitiv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gral por areas"/>
      <sheetName val="Solicitado"/>
      <sheetName val="listas"/>
      <sheetName val="gral por desglose"/>
      <sheetName val="gral por renglones"/>
      <sheetName val="Hoja1"/>
      <sheetName val="Intro"/>
      <sheetName val="Estimado 2011"/>
      <sheetName val="Presup y Proy"/>
      <sheetName val="Est Prog"/>
      <sheetName val="Est Prog Seg"/>
      <sheetName val="Obj Gast"/>
      <sheetName val="Proy Des Inst e Inv"/>
      <sheetName val="Proy de Tecn"/>
      <sheetName val="POA x Dir 2011"/>
      <sheetName val="Cons Dir"/>
      <sheetName val="Cons Far"/>
      <sheetName val="F1"/>
      <sheetName val="F2"/>
      <sheetName val="F3"/>
      <sheetName val="F4"/>
      <sheetName val="F5"/>
      <sheetName val="F6"/>
      <sheetName val="F7"/>
      <sheetName val="F8"/>
      <sheetName val="F9"/>
      <sheetName val="F10"/>
      <sheetName val="Cons por Obj del Gasto"/>
      <sheetName val="Cons por Depto Jud"/>
      <sheetName val="Trib. Sala por Dep Jud"/>
      <sheetName val="Detalle Dep Jud"/>
      <sheetName val="Detalle por Trib. Sala"/>
      <sheetName val="Detalle del Cons"/>
      <sheetName val="Base del Detalle"/>
      <sheetName val="Actualiz Mob y Equ"/>
      <sheetName val="Actualiz Seguro Medico"/>
      <sheetName val="Hoja3 (2)"/>
      <sheetName val="Estadisticas"/>
      <sheetName val="Estadistica 2"/>
      <sheetName val="PIB, PGN y PPJ América"/>
      <sheetName val="Hoja5"/>
      <sheetName val="Hoja2"/>
      <sheetName val="Hoja4"/>
    </sheetNames>
    <sheetDataSet>
      <sheetData sheetId="0"/>
      <sheetData sheetId="1"/>
      <sheetData sheetId="2">
        <row r="12">
          <cell r="E12">
            <v>0</v>
          </cell>
        </row>
        <row r="13">
          <cell r="E13">
            <v>0</v>
          </cell>
        </row>
        <row r="14">
          <cell r="E14">
            <v>0</v>
          </cell>
        </row>
        <row r="15">
          <cell r="E15">
            <v>0</v>
          </cell>
        </row>
        <row r="16">
          <cell r="E16">
            <v>0</v>
          </cell>
        </row>
        <row r="17">
          <cell r="E17">
            <v>0</v>
          </cell>
        </row>
        <row r="18">
          <cell r="E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1</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4">
          <cell r="E1054">
            <v>0</v>
          </cell>
        </row>
        <row r="1057">
          <cell r="E1057">
            <v>0</v>
          </cell>
        </row>
        <row r="1059">
          <cell r="E1059">
            <v>0</v>
          </cell>
        </row>
        <row r="1065">
          <cell r="E1065">
            <v>0</v>
          </cell>
        </row>
        <row r="1072">
          <cell r="E1072">
            <v>0</v>
          </cell>
        </row>
        <row r="1075">
          <cell r="E1075">
            <v>0</v>
          </cell>
        </row>
        <row r="1076">
          <cell r="E1076">
            <v>0</v>
          </cell>
        </row>
        <row r="1077">
          <cell r="E1077">
            <v>0</v>
          </cell>
        </row>
        <row r="1078">
          <cell r="E1078">
            <v>0</v>
          </cell>
        </row>
        <row r="1079">
          <cell r="E1079">
            <v>0</v>
          </cell>
        </row>
        <row r="1080">
          <cell r="E1080">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4">
          <cell r="E1094">
            <v>0</v>
          </cell>
        </row>
        <row r="1096">
          <cell r="E1096">
            <v>0</v>
          </cell>
        </row>
        <row r="1097">
          <cell r="E1097">
            <v>0</v>
          </cell>
        </row>
        <row r="1098">
          <cell r="E1098">
            <v>0</v>
          </cell>
        </row>
        <row r="1099">
          <cell r="E1099">
            <v>0</v>
          </cell>
        </row>
        <row r="1104">
          <cell r="E1104">
            <v>0</v>
          </cell>
        </row>
        <row r="1105">
          <cell r="E1105">
            <v>0</v>
          </cell>
        </row>
        <row r="1107">
          <cell r="E1107">
            <v>0</v>
          </cell>
        </row>
        <row r="1108">
          <cell r="E1108">
            <v>0</v>
          </cell>
        </row>
        <row r="1109">
          <cell r="E1109">
            <v>0</v>
          </cell>
        </row>
        <row r="1111">
          <cell r="E1111">
            <v>0</v>
          </cell>
        </row>
        <row r="1112">
          <cell r="E1112">
            <v>0</v>
          </cell>
        </row>
        <row r="1113">
          <cell r="E1113">
            <v>0</v>
          </cell>
        </row>
        <row r="1114">
          <cell r="E1114">
            <v>0</v>
          </cell>
        </row>
        <row r="1115">
          <cell r="E1115">
            <v>0</v>
          </cell>
        </row>
        <row r="1120">
          <cell r="E1120">
            <v>0</v>
          </cell>
        </row>
        <row r="1121">
          <cell r="E1121">
            <v>0</v>
          </cell>
        </row>
        <row r="1123">
          <cell r="E1123">
            <v>0</v>
          </cell>
        </row>
        <row r="1125">
          <cell r="E1125">
            <v>0</v>
          </cell>
        </row>
        <row r="1126">
          <cell r="E1126">
            <v>0</v>
          </cell>
        </row>
        <row r="1127">
          <cell r="E1127">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148471792</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65357103</v>
          </cell>
        </row>
        <row r="1380">
          <cell r="E1380">
            <v>1637687470</v>
          </cell>
        </row>
        <row r="1381">
          <cell r="E1381">
            <v>21042500</v>
          </cell>
        </row>
        <row r="1382">
          <cell r="E1382">
            <v>26536584</v>
          </cell>
        </row>
        <row r="1383">
          <cell r="E1383">
            <v>9404809</v>
          </cell>
        </row>
        <row r="1384">
          <cell r="E1384">
            <v>156315700</v>
          </cell>
        </row>
        <row r="1385">
          <cell r="E1385">
            <v>0</v>
          </cell>
        </row>
        <row r="1386">
          <cell r="E1386">
            <v>1200000</v>
          </cell>
        </row>
        <row r="1387">
          <cell r="E1387">
            <v>9865400</v>
          </cell>
        </row>
        <row r="1388">
          <cell r="E1388">
            <v>0</v>
          </cell>
        </row>
        <row r="1389">
          <cell r="E1389">
            <v>0</v>
          </cell>
        </row>
        <row r="1390">
          <cell r="E1390">
            <v>29359642</v>
          </cell>
        </row>
        <row r="1391">
          <cell r="E1391">
            <v>1000590</v>
          </cell>
        </row>
        <row r="1392">
          <cell r="E1392">
            <v>2055000</v>
          </cell>
        </row>
        <row r="1393">
          <cell r="E1393">
            <v>0</v>
          </cell>
        </row>
        <row r="1394">
          <cell r="E1394">
            <v>44987402</v>
          </cell>
        </row>
        <row r="1395">
          <cell r="E1395">
            <v>159734540.05000001</v>
          </cell>
        </row>
        <row r="1396">
          <cell r="E1396">
            <v>0</v>
          </cell>
        </row>
        <row r="1397">
          <cell r="E1397">
            <v>163710486</v>
          </cell>
        </row>
        <row r="1398">
          <cell r="E1398">
            <v>8695123.2699999996</v>
          </cell>
        </row>
        <row r="1399">
          <cell r="E1399">
            <v>0</v>
          </cell>
        </row>
        <row r="1400">
          <cell r="E1400">
            <v>0</v>
          </cell>
        </row>
        <row r="1401">
          <cell r="E1401">
            <v>7584650</v>
          </cell>
        </row>
        <row r="1402">
          <cell r="E1402">
            <v>33061150.289999999</v>
          </cell>
        </row>
        <row r="1403">
          <cell r="E1403">
            <v>1248371</v>
          </cell>
        </row>
        <row r="1404">
          <cell r="E1404">
            <v>887012</v>
          </cell>
        </row>
        <row r="1405">
          <cell r="E1405">
            <v>97760935.879999995</v>
          </cell>
        </row>
        <row r="1406">
          <cell r="E1406">
            <v>750000</v>
          </cell>
        </row>
        <row r="1407">
          <cell r="E1407">
            <v>15264114</v>
          </cell>
        </row>
        <row r="1408">
          <cell r="E1408">
            <v>284500</v>
          </cell>
        </row>
        <row r="1409">
          <cell r="E1409">
            <v>288200</v>
          </cell>
        </row>
        <row r="1410">
          <cell r="E1410">
            <v>6313700</v>
          </cell>
        </row>
        <row r="1411">
          <cell r="E1411">
            <v>7854850</v>
          </cell>
        </row>
        <row r="1412">
          <cell r="E1412">
            <v>1610000</v>
          </cell>
        </row>
        <row r="1413">
          <cell r="E1413">
            <v>2965000</v>
          </cell>
        </row>
        <row r="1414">
          <cell r="E1414">
            <v>0</v>
          </cell>
        </row>
        <row r="1415">
          <cell r="E1415">
            <v>398845</v>
          </cell>
        </row>
        <row r="1416">
          <cell r="E1416">
            <v>34569800</v>
          </cell>
        </row>
        <row r="1417">
          <cell r="E1417">
            <v>0</v>
          </cell>
        </row>
        <row r="1418">
          <cell r="E1418">
            <v>900000</v>
          </cell>
        </row>
        <row r="1419">
          <cell r="E1419">
            <v>300000</v>
          </cell>
        </row>
        <row r="1420">
          <cell r="E1420">
            <v>350000</v>
          </cell>
        </row>
        <row r="1421">
          <cell r="E1421">
            <v>900000</v>
          </cell>
        </row>
        <row r="1422">
          <cell r="E1422">
            <v>3000000</v>
          </cell>
        </row>
        <row r="1423">
          <cell r="E1423">
            <v>106160880.36</v>
          </cell>
        </row>
        <row r="1424">
          <cell r="E1424">
            <v>12500500</v>
          </cell>
        </row>
        <row r="1425">
          <cell r="E1425">
            <v>16180672.6</v>
          </cell>
        </row>
        <row r="1426">
          <cell r="E1426">
            <v>0</v>
          </cell>
        </row>
        <row r="1428">
          <cell r="E1428">
            <v>555000</v>
          </cell>
        </row>
        <row r="1429">
          <cell r="E1429">
            <v>0</v>
          </cell>
        </row>
        <row r="1430">
          <cell r="E1430">
            <v>0</v>
          </cell>
        </row>
        <row r="1431">
          <cell r="E1431">
            <v>9877450</v>
          </cell>
        </row>
        <row r="1432">
          <cell r="E1432">
            <v>0</v>
          </cell>
        </row>
        <row r="1433">
          <cell r="E1433">
            <v>0</v>
          </cell>
        </row>
        <row r="1434">
          <cell r="E1434">
            <v>32765984</v>
          </cell>
        </row>
        <row r="1435">
          <cell r="E1435">
            <v>42051109</v>
          </cell>
        </row>
        <row r="1436">
          <cell r="E1436">
            <v>0</v>
          </cell>
        </row>
        <row r="1437">
          <cell r="E1437">
            <v>2575050</v>
          </cell>
        </row>
        <row r="1438">
          <cell r="E1438">
            <v>0</v>
          </cell>
        </row>
        <row r="1439">
          <cell r="E1439">
            <v>1634000</v>
          </cell>
        </row>
        <row r="1440">
          <cell r="E1440">
            <v>1660000</v>
          </cell>
        </row>
        <row r="1441">
          <cell r="E1441">
            <v>0</v>
          </cell>
        </row>
        <row r="1442">
          <cell r="E1442">
            <v>6418747</v>
          </cell>
        </row>
        <row r="1443">
          <cell r="E1443">
            <v>10451000</v>
          </cell>
        </row>
        <row r="1444">
          <cell r="E1444">
            <v>1085400</v>
          </cell>
        </row>
        <row r="1445">
          <cell r="E1445">
            <v>3563198</v>
          </cell>
        </row>
        <row r="1446">
          <cell r="E1446">
            <v>0</v>
          </cell>
        </row>
        <row r="1447">
          <cell r="E1447">
            <v>0</v>
          </cell>
        </row>
        <row r="1448">
          <cell r="E1448">
            <v>104515467</v>
          </cell>
        </row>
        <row r="1449">
          <cell r="E1449">
            <v>3933330</v>
          </cell>
        </row>
        <row r="1450">
          <cell r="E1450">
            <v>1014777</v>
          </cell>
        </row>
        <row r="1451">
          <cell r="E1451">
            <v>0</v>
          </cell>
        </row>
        <row r="1452">
          <cell r="E1452">
            <v>1205105</v>
          </cell>
        </row>
        <row r="1453">
          <cell r="E1453">
            <v>124000</v>
          </cell>
        </row>
        <row r="1454">
          <cell r="E1454">
            <v>1202650</v>
          </cell>
        </row>
        <row r="1455">
          <cell r="E1455">
            <v>220000</v>
          </cell>
        </row>
        <row r="1456">
          <cell r="E1456">
            <v>1939000</v>
          </cell>
        </row>
        <row r="1457">
          <cell r="E1457">
            <v>343000</v>
          </cell>
        </row>
        <row r="1458">
          <cell r="E1458">
            <v>6294970</v>
          </cell>
        </row>
        <row r="1459">
          <cell r="E1459">
            <v>551000</v>
          </cell>
        </row>
        <row r="1460">
          <cell r="E1460">
            <v>5852000</v>
          </cell>
        </row>
        <row r="1461">
          <cell r="E1461">
            <v>1226820</v>
          </cell>
        </row>
        <row r="1462">
          <cell r="E1462">
            <v>0</v>
          </cell>
        </row>
        <row r="1463">
          <cell r="E1463">
            <v>0</v>
          </cell>
        </row>
        <row r="1464">
          <cell r="E1464">
            <v>435000</v>
          </cell>
        </row>
        <row r="1465">
          <cell r="E1465">
            <v>5202984</v>
          </cell>
        </row>
        <row r="1466">
          <cell r="E1466">
            <v>14800000</v>
          </cell>
        </row>
        <row r="1467">
          <cell r="E1467">
            <v>1112000</v>
          </cell>
        </row>
        <row r="1468">
          <cell r="E1468">
            <v>0</v>
          </cell>
        </row>
        <row r="1469">
          <cell r="E1469">
            <v>3182500</v>
          </cell>
        </row>
        <row r="1470">
          <cell r="E1470">
            <v>0</v>
          </cell>
        </row>
        <row r="1471">
          <cell r="E1471">
            <v>0</v>
          </cell>
        </row>
        <row r="1472">
          <cell r="E1472">
            <v>190514971.56</v>
          </cell>
        </row>
        <row r="1473">
          <cell r="E1473">
            <v>0</v>
          </cell>
        </row>
        <row r="1474">
          <cell r="E1474">
            <v>8927655</v>
          </cell>
        </row>
        <row r="1475">
          <cell r="E1475">
            <v>0</v>
          </cell>
        </row>
        <row r="1477">
          <cell r="E1477">
            <v>12257927</v>
          </cell>
        </row>
        <row r="1478">
          <cell r="E1478">
            <v>9515000</v>
          </cell>
        </row>
        <row r="1479">
          <cell r="E1479">
            <v>53969277</v>
          </cell>
        </row>
        <row r="1480">
          <cell r="E1480">
            <v>4665790</v>
          </cell>
        </row>
        <row r="1481">
          <cell r="E1481">
            <v>8286800</v>
          </cell>
        </row>
        <row r="1482">
          <cell r="E1482">
            <v>70000000</v>
          </cell>
        </row>
        <row r="1483">
          <cell r="E1483">
            <v>65000000</v>
          </cell>
        </row>
        <row r="1484">
          <cell r="E1484">
            <v>147947869</v>
          </cell>
        </row>
        <row r="1485">
          <cell r="E1485">
            <v>23000000</v>
          </cell>
        </row>
        <row r="1486">
          <cell r="E1486">
            <v>13192000</v>
          </cell>
        </row>
        <row r="1487">
          <cell r="E1487">
            <v>16446520</v>
          </cell>
        </row>
        <row r="1488">
          <cell r="E1488">
            <v>5403000</v>
          </cell>
        </row>
        <row r="1489">
          <cell r="E1489">
            <v>0</v>
          </cell>
        </row>
        <row r="1490">
          <cell r="E1490">
            <v>0</v>
          </cell>
        </row>
        <row r="1491">
          <cell r="E1491">
            <v>0</v>
          </cell>
        </row>
        <row r="1492">
          <cell r="E1492">
            <v>0</v>
          </cell>
        </row>
        <row r="1493">
          <cell r="E1493">
            <v>0</v>
          </cell>
        </row>
        <row r="1494">
          <cell r="E1494">
            <v>12041784</v>
          </cell>
        </row>
        <row r="1495">
          <cell r="E1495">
            <v>0</v>
          </cell>
        </row>
        <row r="1496">
          <cell r="E1496">
            <v>841900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72000</v>
          </cell>
        </row>
        <row r="1505">
          <cell r="E1505">
            <v>13824956</v>
          </cell>
        </row>
        <row r="1506">
          <cell r="E1506">
            <v>0</v>
          </cell>
        </row>
        <row r="1507">
          <cell r="E1507">
            <v>0</v>
          </cell>
        </row>
        <row r="1508">
          <cell r="E1508">
            <v>144000</v>
          </cell>
        </row>
        <row r="1509">
          <cell r="E1509">
            <v>1529407.33</v>
          </cell>
        </row>
        <row r="1510">
          <cell r="E1510">
            <v>0</v>
          </cell>
        </row>
        <row r="1511">
          <cell r="E1511">
            <v>1687359</v>
          </cell>
        </row>
        <row r="1512">
          <cell r="E1512">
            <v>1246782.3500000001</v>
          </cell>
        </row>
        <row r="1513">
          <cell r="E1513">
            <v>0</v>
          </cell>
        </row>
        <row r="1514">
          <cell r="E1514">
            <v>0</v>
          </cell>
        </row>
        <row r="1515">
          <cell r="E1515">
            <v>600000</v>
          </cell>
        </row>
        <row r="1516">
          <cell r="E1516">
            <v>720000</v>
          </cell>
        </row>
        <row r="1517">
          <cell r="E1517">
            <v>391628.71</v>
          </cell>
        </row>
        <row r="1518">
          <cell r="E1518">
            <v>188160</v>
          </cell>
        </row>
        <row r="1519">
          <cell r="E1519">
            <v>2652000</v>
          </cell>
        </row>
        <row r="1520">
          <cell r="E1520">
            <v>152490.23999999999</v>
          </cell>
        </row>
        <row r="1521">
          <cell r="E1521">
            <v>554015.88</v>
          </cell>
        </row>
        <row r="1522">
          <cell r="E1522">
            <v>0</v>
          </cell>
        </row>
        <row r="1523">
          <cell r="E1523">
            <v>0</v>
          </cell>
        </row>
        <row r="1524">
          <cell r="E1524">
            <v>236811</v>
          </cell>
        </row>
        <row r="1525">
          <cell r="E1525">
            <v>4025179.6</v>
          </cell>
        </row>
        <row r="1526">
          <cell r="E1526">
            <v>621600</v>
          </cell>
        </row>
        <row r="1527">
          <cell r="E1527">
            <v>5806980</v>
          </cell>
        </row>
        <row r="1528">
          <cell r="E1528">
            <v>0</v>
          </cell>
        </row>
        <row r="1529">
          <cell r="E1529">
            <v>0</v>
          </cell>
        </row>
        <row r="1530">
          <cell r="E1530">
            <v>422120</v>
          </cell>
        </row>
        <row r="1531">
          <cell r="E1531">
            <v>0</v>
          </cell>
        </row>
        <row r="1532">
          <cell r="E1532">
            <v>0</v>
          </cell>
        </row>
        <row r="1533">
          <cell r="E1533">
            <v>131000</v>
          </cell>
        </row>
        <row r="1534">
          <cell r="E1534">
            <v>0</v>
          </cell>
        </row>
        <row r="1535">
          <cell r="E1535">
            <v>0</v>
          </cell>
        </row>
        <row r="1536">
          <cell r="E1536">
            <v>361642.64</v>
          </cell>
        </row>
        <row r="1537">
          <cell r="E1537">
            <v>370470</v>
          </cell>
        </row>
        <row r="1538">
          <cell r="E1538">
            <v>714000</v>
          </cell>
        </row>
        <row r="1539">
          <cell r="E1539">
            <v>1815818.4</v>
          </cell>
        </row>
        <row r="1540">
          <cell r="E1540">
            <v>0</v>
          </cell>
        </row>
        <row r="1541">
          <cell r="E1541">
            <v>0</v>
          </cell>
        </row>
        <row r="1542">
          <cell r="E1542">
            <v>300000</v>
          </cell>
        </row>
        <row r="1543">
          <cell r="E1543">
            <v>0</v>
          </cell>
        </row>
        <row r="1544">
          <cell r="E1544">
            <v>62362</v>
          </cell>
        </row>
        <row r="1545">
          <cell r="E1545">
            <v>3773950</v>
          </cell>
        </row>
        <row r="1546">
          <cell r="E1546">
            <v>0</v>
          </cell>
        </row>
        <row r="1547">
          <cell r="E1547">
            <v>0</v>
          </cell>
        </row>
        <row r="1548">
          <cell r="E1548">
            <v>940800</v>
          </cell>
        </row>
        <row r="1549">
          <cell r="E1549">
            <v>7165183</v>
          </cell>
        </row>
        <row r="1550">
          <cell r="E1550">
            <v>0</v>
          </cell>
        </row>
        <row r="1551">
          <cell r="E1551">
            <v>90000</v>
          </cell>
        </row>
        <row r="1552">
          <cell r="E1552">
            <v>0</v>
          </cell>
        </row>
        <row r="1553">
          <cell r="E1553">
            <v>36000</v>
          </cell>
        </row>
        <row r="1554">
          <cell r="E1554">
            <v>0</v>
          </cell>
        </row>
        <row r="1555">
          <cell r="E1555">
            <v>0</v>
          </cell>
        </row>
        <row r="1556">
          <cell r="E1556">
            <v>0</v>
          </cell>
        </row>
        <row r="1557">
          <cell r="E1557">
            <v>15000</v>
          </cell>
        </row>
        <row r="1558">
          <cell r="E1558">
            <v>22000</v>
          </cell>
        </row>
        <row r="1559">
          <cell r="E1559">
            <v>20000</v>
          </cell>
        </row>
        <row r="1560">
          <cell r="E1560">
            <v>0</v>
          </cell>
        </row>
        <row r="1561">
          <cell r="E1561">
            <v>0</v>
          </cell>
        </row>
        <row r="1562">
          <cell r="E1562">
            <v>2310000</v>
          </cell>
        </row>
        <row r="1563">
          <cell r="E1563">
            <v>24000</v>
          </cell>
        </row>
        <row r="1564">
          <cell r="E1564">
            <v>0</v>
          </cell>
        </row>
        <row r="1565">
          <cell r="E1565">
            <v>0</v>
          </cell>
        </row>
        <row r="1566">
          <cell r="E1566">
            <v>43680</v>
          </cell>
        </row>
        <row r="1567">
          <cell r="E1567">
            <v>150000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289000</v>
          </cell>
        </row>
        <row r="1576">
          <cell r="E1576">
            <v>0</v>
          </cell>
        </row>
        <row r="1577">
          <cell r="E1577">
            <v>0</v>
          </cell>
        </row>
        <row r="1578">
          <cell r="E1578">
            <v>0</v>
          </cell>
        </row>
        <row r="1579">
          <cell r="E1579">
            <v>0</v>
          </cell>
        </row>
        <row r="1580">
          <cell r="E1580">
            <v>380000</v>
          </cell>
        </row>
        <row r="1581">
          <cell r="E1581">
            <v>0</v>
          </cell>
        </row>
        <row r="1582">
          <cell r="E1582">
            <v>0</v>
          </cell>
        </row>
        <row r="1583">
          <cell r="E1583">
            <v>0</v>
          </cell>
        </row>
        <row r="1584">
          <cell r="E1584">
            <v>19740416.440000001</v>
          </cell>
        </row>
        <row r="1585">
          <cell r="E1585">
            <v>0</v>
          </cell>
        </row>
        <row r="1586">
          <cell r="E1586">
            <v>0</v>
          </cell>
        </row>
        <row r="1587">
          <cell r="E1587">
            <v>0</v>
          </cell>
        </row>
        <row r="1588">
          <cell r="E1588">
            <v>0</v>
          </cell>
        </row>
        <row r="1589">
          <cell r="E1589">
            <v>0</v>
          </cell>
        </row>
        <row r="1590">
          <cell r="E1590">
            <v>0</v>
          </cell>
        </row>
        <row r="1591">
          <cell r="E1591">
            <v>2347792</v>
          </cell>
        </row>
        <row r="1592">
          <cell r="E1592">
            <v>0</v>
          </cell>
        </row>
        <row r="1593">
          <cell r="E1593">
            <v>783208</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250600000</v>
          </cell>
        </row>
        <row r="1609">
          <cell r="E1609">
            <v>1500000</v>
          </cell>
        </row>
        <row r="1610">
          <cell r="E1610">
            <v>8250000</v>
          </cell>
        </row>
        <row r="1611">
          <cell r="E1611">
            <v>1675000</v>
          </cell>
        </row>
        <row r="1612">
          <cell r="E1612">
            <v>562300</v>
          </cell>
        </row>
        <row r="1613">
          <cell r="E1613">
            <v>0</v>
          </cell>
        </row>
        <row r="1614">
          <cell r="E1614">
            <v>300000</v>
          </cell>
        </row>
        <row r="1615">
          <cell r="E1615">
            <v>5300000</v>
          </cell>
        </row>
        <row r="1616">
          <cell r="E1616">
            <v>0</v>
          </cell>
        </row>
        <row r="1617">
          <cell r="E1617">
            <v>0</v>
          </cell>
        </row>
        <row r="1618">
          <cell r="E1618">
            <v>3940000</v>
          </cell>
        </row>
        <row r="1619">
          <cell r="E1619">
            <v>1700000</v>
          </cell>
        </row>
        <row r="1620">
          <cell r="E1620">
            <v>250000</v>
          </cell>
        </row>
        <row r="1621">
          <cell r="E1621">
            <v>0</v>
          </cell>
        </row>
        <row r="1622">
          <cell r="E1622">
            <v>1250000</v>
          </cell>
        </row>
        <row r="1623">
          <cell r="E1623">
            <v>18028800</v>
          </cell>
        </row>
        <row r="1624">
          <cell r="E1624">
            <v>0</v>
          </cell>
        </row>
        <row r="1625">
          <cell r="E1625">
            <v>13000000</v>
          </cell>
        </row>
        <row r="1626">
          <cell r="E1626">
            <v>1171200</v>
          </cell>
        </row>
        <row r="1627">
          <cell r="E1627">
            <v>0</v>
          </cell>
        </row>
        <row r="1629">
          <cell r="E1629">
            <v>2230000</v>
          </cell>
        </row>
        <row r="1630">
          <cell r="E1630">
            <v>10000000</v>
          </cell>
        </row>
        <row r="1631">
          <cell r="E1631">
            <v>200000</v>
          </cell>
        </row>
        <row r="1632">
          <cell r="E1632">
            <v>300000</v>
          </cell>
        </row>
        <row r="1633">
          <cell r="E1633">
            <v>41000000</v>
          </cell>
        </row>
        <row r="1634">
          <cell r="E1634">
            <v>191500</v>
          </cell>
        </row>
        <row r="1635">
          <cell r="E1635">
            <v>16500000</v>
          </cell>
        </row>
        <row r="1636">
          <cell r="E1636">
            <v>380500</v>
          </cell>
        </row>
        <row r="1637">
          <cell r="E1637">
            <v>1900000</v>
          </cell>
        </row>
        <row r="1638">
          <cell r="E1638">
            <v>3000000</v>
          </cell>
        </row>
        <row r="1639">
          <cell r="E1639">
            <v>5204295.4000000004</v>
          </cell>
        </row>
        <row r="1640">
          <cell r="E1640">
            <v>2796088</v>
          </cell>
        </row>
        <row r="1641">
          <cell r="E1641">
            <v>1333020</v>
          </cell>
        </row>
        <row r="1642">
          <cell r="E1642">
            <v>0</v>
          </cell>
        </row>
        <row r="1643">
          <cell r="E1643">
            <v>100616</v>
          </cell>
        </row>
        <row r="1644">
          <cell r="E1644">
            <v>3000000</v>
          </cell>
        </row>
        <row r="1645">
          <cell r="E1645">
            <v>0</v>
          </cell>
        </row>
        <row r="1646">
          <cell r="E1646">
            <v>100000</v>
          </cell>
        </row>
        <row r="1647">
          <cell r="E1647">
            <v>449000</v>
          </cell>
        </row>
        <row r="1648">
          <cell r="E1648">
            <v>122000</v>
          </cell>
        </row>
        <row r="1649">
          <cell r="E1649">
            <v>1844000</v>
          </cell>
        </row>
        <row r="1650">
          <cell r="E1650">
            <v>4128357</v>
          </cell>
        </row>
        <row r="1651">
          <cell r="E1651">
            <v>23000000</v>
          </cell>
        </row>
        <row r="1652">
          <cell r="E1652">
            <v>8796089</v>
          </cell>
        </row>
        <row r="1653">
          <cell r="E1653">
            <v>6000000</v>
          </cell>
        </row>
        <row r="1655">
          <cell r="E1655">
            <v>0</v>
          </cell>
        </row>
        <row r="1656">
          <cell r="E1656">
            <v>2112214</v>
          </cell>
        </row>
        <row r="1657">
          <cell r="E1657">
            <v>3611650</v>
          </cell>
        </row>
        <row r="1658">
          <cell r="E1658">
            <v>5097138</v>
          </cell>
        </row>
        <row r="1659">
          <cell r="E1659">
            <v>15000000</v>
          </cell>
        </row>
        <row r="1660">
          <cell r="E1660">
            <v>100000</v>
          </cell>
        </row>
        <row r="1661">
          <cell r="E1661">
            <v>0</v>
          </cell>
        </row>
        <row r="1662">
          <cell r="E1662">
            <v>7815500</v>
          </cell>
        </row>
        <row r="1663">
          <cell r="E1663">
            <v>13000000</v>
          </cell>
        </row>
        <row r="1664">
          <cell r="E1664">
            <v>0</v>
          </cell>
        </row>
        <row r="1665">
          <cell r="E1665">
            <v>385000</v>
          </cell>
        </row>
        <row r="1666">
          <cell r="E1666">
            <v>240000</v>
          </cell>
        </row>
        <row r="1667">
          <cell r="E1667">
            <v>1700000</v>
          </cell>
        </row>
        <row r="1668">
          <cell r="E1668">
            <v>1723000</v>
          </cell>
        </row>
        <row r="1669">
          <cell r="E1669">
            <v>0</v>
          </cell>
        </row>
        <row r="1670">
          <cell r="E1670">
            <v>8523000</v>
          </cell>
        </row>
        <row r="1671">
          <cell r="E1671">
            <v>3400000</v>
          </cell>
        </row>
        <row r="1672">
          <cell r="E1672">
            <v>2141600</v>
          </cell>
        </row>
        <row r="1673">
          <cell r="E1673">
            <v>1964000</v>
          </cell>
        </row>
        <row r="1674">
          <cell r="E1674">
            <v>0</v>
          </cell>
        </row>
        <row r="1675">
          <cell r="E1675">
            <v>2400000</v>
          </cell>
        </row>
        <row r="1676">
          <cell r="E1676">
            <v>25750000</v>
          </cell>
        </row>
        <row r="1677">
          <cell r="E1677">
            <v>4405592</v>
          </cell>
        </row>
        <row r="1678">
          <cell r="E1678">
            <v>2000000</v>
          </cell>
        </row>
        <row r="1679">
          <cell r="E1679">
            <v>0</v>
          </cell>
        </row>
        <row r="1680">
          <cell r="E1680">
            <v>1575000</v>
          </cell>
        </row>
        <row r="1681">
          <cell r="E1681">
            <v>131150</v>
          </cell>
        </row>
        <row r="1682">
          <cell r="E1682">
            <v>1186143</v>
          </cell>
        </row>
        <row r="1683">
          <cell r="E1683">
            <v>500000</v>
          </cell>
        </row>
        <row r="1684">
          <cell r="E1684">
            <v>225000</v>
          </cell>
        </row>
        <row r="1685">
          <cell r="E1685">
            <v>170000</v>
          </cell>
        </row>
        <row r="1686">
          <cell r="E1686">
            <v>5620000</v>
          </cell>
        </row>
        <row r="1687">
          <cell r="E1687">
            <v>241000</v>
          </cell>
        </row>
        <row r="1688">
          <cell r="E1688">
            <v>2186727</v>
          </cell>
        </row>
        <row r="1689">
          <cell r="E1689">
            <v>300000</v>
          </cell>
        </row>
        <row r="1690">
          <cell r="E1690">
            <v>0</v>
          </cell>
        </row>
        <row r="1691">
          <cell r="E1691">
            <v>164000</v>
          </cell>
        </row>
        <row r="1692">
          <cell r="E1692">
            <v>550000</v>
          </cell>
        </row>
        <row r="1693">
          <cell r="E1693">
            <v>1210000</v>
          </cell>
        </row>
        <row r="1694">
          <cell r="E1694">
            <v>12399204</v>
          </cell>
        </row>
        <row r="1695">
          <cell r="E1695">
            <v>1660000</v>
          </cell>
        </row>
        <row r="1696">
          <cell r="E1696">
            <v>0</v>
          </cell>
        </row>
        <row r="1697">
          <cell r="E1697">
            <v>3605000</v>
          </cell>
        </row>
        <row r="1698">
          <cell r="E1698">
            <v>0</v>
          </cell>
        </row>
        <row r="1699">
          <cell r="E1699">
            <v>0</v>
          </cell>
        </row>
        <row r="1700">
          <cell r="E1700">
            <v>0</v>
          </cell>
        </row>
        <row r="1701">
          <cell r="E1701">
            <v>36924</v>
          </cell>
        </row>
        <row r="1702">
          <cell r="E1702">
            <v>3340000</v>
          </cell>
        </row>
        <row r="1703">
          <cell r="E1703">
            <v>8465000</v>
          </cell>
        </row>
        <row r="1704">
          <cell r="E1704">
            <v>53455000</v>
          </cell>
        </row>
        <row r="1705">
          <cell r="E1705">
            <v>9246000</v>
          </cell>
        </row>
        <row r="1706">
          <cell r="E1706">
            <v>2225000</v>
          </cell>
        </row>
        <row r="1707">
          <cell r="E1707">
            <v>5000000</v>
          </cell>
        </row>
        <row r="1708">
          <cell r="E1708">
            <v>1653000</v>
          </cell>
        </row>
        <row r="1709">
          <cell r="E1709">
            <v>2320000</v>
          </cell>
        </row>
        <row r="1710">
          <cell r="E1710">
            <v>0</v>
          </cell>
        </row>
        <row r="1711">
          <cell r="E1711">
            <v>0</v>
          </cell>
        </row>
        <row r="1712">
          <cell r="E1712">
            <v>1700000</v>
          </cell>
        </row>
        <row r="1713">
          <cell r="E1713">
            <v>3300000</v>
          </cell>
        </row>
        <row r="1714">
          <cell r="E1714">
            <v>0</v>
          </cell>
        </row>
        <row r="1715">
          <cell r="E1715">
            <v>9240000</v>
          </cell>
        </row>
        <row r="1716">
          <cell r="E1716">
            <v>5230000</v>
          </cell>
        </row>
        <row r="1717">
          <cell r="E1717">
            <v>0</v>
          </cell>
        </row>
        <row r="1718">
          <cell r="E1718">
            <v>0</v>
          </cell>
        </row>
        <row r="1719">
          <cell r="E1719">
            <v>0</v>
          </cell>
        </row>
        <row r="1720">
          <cell r="E1720">
            <v>0</v>
          </cell>
        </row>
        <row r="1721">
          <cell r="E1721">
            <v>0</v>
          </cell>
        </row>
        <row r="1722">
          <cell r="E1722">
            <v>175000000</v>
          </cell>
        </row>
        <row r="1723">
          <cell r="E1723">
            <v>235000</v>
          </cell>
        </row>
        <row r="1724">
          <cell r="E1724">
            <v>9500000</v>
          </cell>
        </row>
        <row r="1725">
          <cell r="E1725">
            <v>760000</v>
          </cell>
        </row>
        <row r="1727">
          <cell r="E1727">
            <v>0</v>
          </cell>
        </row>
        <row r="1728">
          <cell r="E1728">
            <v>3650000</v>
          </cell>
        </row>
        <row r="1729">
          <cell r="E1729">
            <v>5600000</v>
          </cell>
        </row>
        <row r="1730">
          <cell r="E1730">
            <v>0</v>
          </cell>
        </row>
        <row r="1731">
          <cell r="E1731">
            <v>0</v>
          </cell>
        </row>
        <row r="1732">
          <cell r="E1732">
            <v>14500000</v>
          </cell>
        </row>
        <row r="1733">
          <cell r="E1733">
            <v>1600000</v>
          </cell>
        </row>
        <row r="1734">
          <cell r="E1734">
            <v>20000</v>
          </cell>
        </row>
        <row r="1735">
          <cell r="E1735">
            <v>0</v>
          </cell>
        </row>
        <row r="1736">
          <cell r="E1736">
            <v>8400000</v>
          </cell>
        </row>
        <row r="1737">
          <cell r="E1737">
            <v>17371500</v>
          </cell>
        </row>
        <row r="1738">
          <cell r="E1738">
            <v>0</v>
          </cell>
        </row>
        <row r="1739">
          <cell r="E1739">
            <v>14500000</v>
          </cell>
        </row>
        <row r="1740">
          <cell r="E1740">
            <v>1128500</v>
          </cell>
        </row>
        <row r="1741">
          <cell r="E1741">
            <v>0</v>
          </cell>
        </row>
        <row r="1742">
          <cell r="E1742">
            <v>1500000</v>
          </cell>
        </row>
        <row r="1743">
          <cell r="E1743">
            <v>685000</v>
          </cell>
        </row>
        <row r="1744">
          <cell r="E1744">
            <v>3400000</v>
          </cell>
        </row>
        <row r="1745">
          <cell r="E1745">
            <v>120000</v>
          </cell>
        </row>
        <row r="1746">
          <cell r="E1746">
            <v>200000</v>
          </cell>
        </row>
        <row r="1747">
          <cell r="E1747">
            <v>2500000</v>
          </cell>
        </row>
        <row r="1748">
          <cell r="E1748">
            <v>25000</v>
          </cell>
        </row>
        <row r="1749">
          <cell r="E1749">
            <v>170000</v>
          </cell>
        </row>
        <row r="1750">
          <cell r="E1750">
            <v>60000</v>
          </cell>
        </row>
        <row r="1751">
          <cell r="E1751">
            <v>5276800</v>
          </cell>
        </row>
        <row r="1752">
          <cell r="E1752">
            <v>7000000</v>
          </cell>
        </row>
        <row r="1753">
          <cell r="E1753">
            <v>5643587</v>
          </cell>
        </row>
        <row r="1754">
          <cell r="E1754">
            <v>3652990</v>
          </cell>
        </row>
        <row r="1755">
          <cell r="E1755">
            <v>1286771</v>
          </cell>
        </row>
        <row r="1756">
          <cell r="E1756">
            <v>0</v>
          </cell>
        </row>
        <row r="1757">
          <cell r="E1757">
            <v>100000</v>
          </cell>
        </row>
        <row r="1758">
          <cell r="E1758">
            <v>560000</v>
          </cell>
        </row>
        <row r="1759">
          <cell r="E1759">
            <v>0</v>
          </cell>
        </row>
        <row r="1760">
          <cell r="E1760">
            <v>341560</v>
          </cell>
        </row>
        <row r="1761">
          <cell r="E1761">
            <v>0</v>
          </cell>
        </row>
        <row r="1762">
          <cell r="E1762">
            <v>770710</v>
          </cell>
        </row>
        <row r="1763">
          <cell r="E1763">
            <v>1815000</v>
          </cell>
        </row>
        <row r="1764">
          <cell r="E1764">
            <v>1210000</v>
          </cell>
        </row>
        <row r="1765">
          <cell r="E1765">
            <v>13000000</v>
          </cell>
        </row>
        <row r="1766">
          <cell r="E1766">
            <v>800000</v>
          </cell>
        </row>
        <row r="1767">
          <cell r="E1767">
            <v>1898050</v>
          </cell>
        </row>
        <row r="1768">
          <cell r="E1768">
            <v>0</v>
          </cell>
        </row>
        <row r="1769">
          <cell r="E1769">
            <v>0</v>
          </cell>
        </row>
        <row r="1770">
          <cell r="E1770">
            <v>0</v>
          </cell>
        </row>
        <row r="1771">
          <cell r="E1771">
            <v>0</v>
          </cell>
        </row>
        <row r="1772">
          <cell r="E1772">
            <v>0</v>
          </cell>
        </row>
        <row r="1773">
          <cell r="E1773">
            <v>8850000</v>
          </cell>
        </row>
        <row r="1774">
          <cell r="E1774">
            <v>0</v>
          </cell>
        </row>
        <row r="1775">
          <cell r="E1775">
            <v>0</v>
          </cell>
        </row>
        <row r="1776">
          <cell r="E1776">
            <v>14067900</v>
          </cell>
        </row>
        <row r="1777">
          <cell r="E1777">
            <v>10000000</v>
          </cell>
        </row>
        <row r="1778">
          <cell r="E1778">
            <v>0</v>
          </cell>
        </row>
        <row r="1779">
          <cell r="E1779">
            <v>446600</v>
          </cell>
        </row>
        <row r="1780">
          <cell r="E1780">
            <v>0</v>
          </cell>
        </row>
        <row r="1781">
          <cell r="E1781">
            <v>500000</v>
          </cell>
        </row>
        <row r="1782">
          <cell r="E1782">
            <v>1455000</v>
          </cell>
        </row>
        <row r="1783">
          <cell r="E1783">
            <v>0</v>
          </cell>
        </row>
        <row r="1784">
          <cell r="E1784">
            <v>726000</v>
          </cell>
        </row>
        <row r="1785">
          <cell r="E1785">
            <v>300000</v>
          </cell>
        </row>
        <row r="1786">
          <cell r="E1786">
            <v>1210000</v>
          </cell>
        </row>
        <row r="1787">
          <cell r="E1787">
            <v>2500000</v>
          </cell>
        </row>
        <row r="1788">
          <cell r="E1788">
            <v>0</v>
          </cell>
        </row>
        <row r="1789">
          <cell r="E1789">
            <v>0</v>
          </cell>
        </row>
        <row r="1790">
          <cell r="E1790">
            <v>21000000</v>
          </cell>
        </row>
        <row r="1791">
          <cell r="E1791">
            <v>693000</v>
          </cell>
        </row>
        <row r="1792">
          <cell r="E1792">
            <v>242000</v>
          </cell>
        </row>
        <row r="1793">
          <cell r="E1793">
            <v>0</v>
          </cell>
        </row>
        <row r="1794">
          <cell r="E1794">
            <v>490000</v>
          </cell>
        </row>
        <row r="1795">
          <cell r="E1795">
            <v>90750</v>
          </cell>
        </row>
        <row r="1796">
          <cell r="E1796">
            <v>231000</v>
          </cell>
        </row>
        <row r="1797">
          <cell r="E1797">
            <v>0</v>
          </cell>
        </row>
        <row r="1798">
          <cell r="E1798">
            <v>11000</v>
          </cell>
        </row>
        <row r="1799">
          <cell r="E1799">
            <v>15000</v>
          </cell>
        </row>
        <row r="1800">
          <cell r="E1800">
            <v>803000</v>
          </cell>
        </row>
        <row r="1801">
          <cell r="E1801">
            <v>0</v>
          </cell>
        </row>
        <row r="1802">
          <cell r="E1802">
            <v>150000</v>
          </cell>
        </row>
        <row r="1803">
          <cell r="E1803">
            <v>250000</v>
          </cell>
        </row>
        <row r="1804">
          <cell r="E1804">
            <v>0</v>
          </cell>
        </row>
        <row r="1805">
          <cell r="E1805">
            <v>100000</v>
          </cell>
        </row>
        <row r="1806">
          <cell r="E1806">
            <v>231000</v>
          </cell>
        </row>
        <row r="1807">
          <cell r="E1807">
            <v>346500</v>
          </cell>
        </row>
        <row r="1808">
          <cell r="E1808">
            <v>700000</v>
          </cell>
        </row>
        <row r="1809">
          <cell r="E1809">
            <v>510000</v>
          </cell>
        </row>
        <row r="1810">
          <cell r="E1810">
            <v>0</v>
          </cell>
        </row>
        <row r="1811">
          <cell r="E1811">
            <v>1262500</v>
          </cell>
        </row>
        <row r="1812">
          <cell r="E1812">
            <v>1425000</v>
          </cell>
        </row>
        <row r="1813">
          <cell r="E1813">
            <v>0</v>
          </cell>
        </row>
        <row r="1814">
          <cell r="E1814">
            <v>0</v>
          </cell>
        </row>
        <row r="1815">
          <cell r="E1815">
            <v>0</v>
          </cell>
        </row>
        <row r="1816">
          <cell r="E1816">
            <v>400000</v>
          </cell>
        </row>
        <row r="1817">
          <cell r="E1817">
            <v>335000</v>
          </cell>
        </row>
        <row r="1818">
          <cell r="E1818">
            <v>0</v>
          </cell>
        </row>
        <row r="1819">
          <cell r="E1819">
            <v>1950000</v>
          </cell>
        </row>
        <row r="1820">
          <cell r="E1820">
            <v>860000</v>
          </cell>
        </row>
        <row r="1821">
          <cell r="E1821">
            <v>3388000</v>
          </cell>
        </row>
        <row r="1822">
          <cell r="E1822">
            <v>560000</v>
          </cell>
        </row>
        <row r="1823">
          <cell r="E1823">
            <v>673200</v>
          </cell>
        </row>
        <row r="1824">
          <cell r="E1824">
            <v>0</v>
          </cell>
        </row>
        <row r="1825">
          <cell r="E1825">
            <v>0</v>
          </cell>
        </row>
        <row r="1826">
          <cell r="E1826">
            <v>20000000</v>
          </cell>
        </row>
        <row r="1827">
          <cell r="E1827">
            <v>600000</v>
          </cell>
        </row>
        <row r="1828">
          <cell r="E1828">
            <v>0</v>
          </cell>
        </row>
        <row r="1829">
          <cell r="E1829">
            <v>0</v>
          </cell>
        </row>
        <row r="1830">
          <cell r="E1830">
            <v>19517447</v>
          </cell>
        </row>
        <row r="1831">
          <cell r="E1831">
            <v>0</v>
          </cell>
        </row>
        <row r="1832">
          <cell r="E1832">
            <v>0</v>
          </cell>
        </row>
        <row r="1833">
          <cell r="E1833">
            <v>0</v>
          </cell>
        </row>
        <row r="1834">
          <cell r="E1834">
            <v>0</v>
          </cell>
        </row>
        <row r="1835">
          <cell r="E1835">
            <v>0</v>
          </cell>
        </row>
        <row r="1836">
          <cell r="E1836">
            <v>311774580</v>
          </cell>
        </row>
        <row r="1837">
          <cell r="E1837">
            <v>1662500</v>
          </cell>
        </row>
        <row r="1838">
          <cell r="E1838">
            <v>7682755</v>
          </cell>
        </row>
        <row r="1839">
          <cell r="E1839">
            <v>3050191</v>
          </cell>
        </row>
        <row r="1840">
          <cell r="E1840">
            <v>1322000</v>
          </cell>
        </row>
        <row r="1841">
          <cell r="E1841">
            <v>0</v>
          </cell>
        </row>
        <row r="1842">
          <cell r="E1842">
            <v>350000</v>
          </cell>
        </row>
        <row r="1843">
          <cell r="E1843">
            <v>2019600</v>
          </cell>
        </row>
        <row r="1844">
          <cell r="E1844">
            <v>0</v>
          </cell>
        </row>
        <row r="1845">
          <cell r="E1845">
            <v>0</v>
          </cell>
        </row>
        <row r="1846">
          <cell r="E1846">
            <v>390758</v>
          </cell>
        </row>
        <row r="1847">
          <cell r="E1847">
            <v>4100000</v>
          </cell>
        </row>
        <row r="1848">
          <cell r="E1848">
            <v>124604</v>
          </cell>
        </row>
        <row r="1849">
          <cell r="E1849">
            <v>0</v>
          </cell>
        </row>
        <row r="1850">
          <cell r="E1850">
            <v>1313598</v>
          </cell>
        </row>
        <row r="1851">
          <cell r="E1851">
            <v>22400000</v>
          </cell>
        </row>
        <row r="1852">
          <cell r="E1852">
            <v>0</v>
          </cell>
        </row>
        <row r="1853">
          <cell r="E1853">
            <v>20849285</v>
          </cell>
        </row>
        <row r="1854">
          <cell r="E1854">
            <v>1366400</v>
          </cell>
        </row>
        <row r="1855">
          <cell r="E1855">
            <v>0</v>
          </cell>
        </row>
        <row r="1856">
          <cell r="E1856">
            <v>0</v>
          </cell>
        </row>
        <row r="1857">
          <cell r="E1857">
            <v>562350</v>
          </cell>
        </row>
        <row r="1858">
          <cell r="E1858">
            <v>9300000</v>
          </cell>
        </row>
        <row r="1859">
          <cell r="E1859">
            <v>800000</v>
          </cell>
        </row>
        <row r="1860">
          <cell r="E1860">
            <v>112988</v>
          </cell>
        </row>
        <row r="1861">
          <cell r="E1861">
            <v>33128380</v>
          </cell>
        </row>
        <row r="1862">
          <cell r="E1862">
            <v>601010</v>
          </cell>
        </row>
        <row r="1863">
          <cell r="E1863">
            <v>9296871</v>
          </cell>
        </row>
        <row r="1864">
          <cell r="E1864">
            <v>45000</v>
          </cell>
        </row>
        <row r="1865">
          <cell r="E1865">
            <v>715856</v>
          </cell>
        </row>
        <row r="1866">
          <cell r="E1866">
            <v>5288633</v>
          </cell>
        </row>
        <row r="1867">
          <cell r="E1867">
            <v>5376383</v>
          </cell>
        </row>
        <row r="1868">
          <cell r="E1868">
            <v>569322</v>
          </cell>
        </row>
        <row r="1869">
          <cell r="E1869">
            <v>2708229</v>
          </cell>
        </row>
        <row r="1870">
          <cell r="E1870">
            <v>0</v>
          </cell>
        </row>
        <row r="1871">
          <cell r="E1871">
            <v>51155</v>
          </cell>
        </row>
        <row r="1872">
          <cell r="E1872">
            <v>9481020</v>
          </cell>
        </row>
        <row r="1873">
          <cell r="E1873">
            <v>0</v>
          </cell>
        </row>
        <row r="1874">
          <cell r="E1874">
            <v>723440</v>
          </cell>
        </row>
        <row r="1875">
          <cell r="E1875">
            <v>0</v>
          </cell>
        </row>
        <row r="1876">
          <cell r="E1876">
            <v>5290</v>
          </cell>
        </row>
        <row r="1877">
          <cell r="E1877">
            <v>0</v>
          </cell>
        </row>
        <row r="1878">
          <cell r="E1878">
            <v>0</v>
          </cell>
        </row>
        <row r="1879">
          <cell r="E1879">
            <v>19359325</v>
          </cell>
        </row>
        <row r="1880">
          <cell r="E1880">
            <v>1006911</v>
          </cell>
        </row>
        <row r="1881">
          <cell r="E1881">
            <v>4059674</v>
          </cell>
        </row>
        <row r="1882">
          <cell r="E1882">
            <v>0</v>
          </cell>
        </row>
        <row r="1883">
          <cell r="E1883">
            <v>0</v>
          </cell>
        </row>
        <row r="1884">
          <cell r="E1884">
            <v>117786</v>
          </cell>
        </row>
        <row r="1885">
          <cell r="E1885">
            <v>0</v>
          </cell>
        </row>
        <row r="1886">
          <cell r="E1886">
            <v>0</v>
          </cell>
        </row>
        <row r="1887">
          <cell r="E1887">
            <v>0</v>
          </cell>
        </row>
        <row r="1888">
          <cell r="E1888">
            <v>0</v>
          </cell>
        </row>
        <row r="1889">
          <cell r="E1889">
            <v>0</v>
          </cell>
        </row>
        <row r="1890">
          <cell r="E1890">
            <v>16911902</v>
          </cell>
        </row>
        <row r="1891">
          <cell r="E1891">
            <v>25000000</v>
          </cell>
        </row>
        <row r="1892">
          <cell r="E1892">
            <v>0</v>
          </cell>
        </row>
        <row r="1893">
          <cell r="E1893">
            <v>0</v>
          </cell>
        </row>
        <row r="1894">
          <cell r="E1894">
            <v>0</v>
          </cell>
        </row>
        <row r="1895">
          <cell r="E1895">
            <v>0</v>
          </cell>
        </row>
        <row r="1896">
          <cell r="E1896">
            <v>0</v>
          </cell>
        </row>
        <row r="1897">
          <cell r="E1897">
            <v>0</v>
          </cell>
        </row>
        <row r="1898">
          <cell r="E1898">
            <v>2000000</v>
          </cell>
        </row>
        <row r="1899">
          <cell r="E1899">
            <v>3200000</v>
          </cell>
        </row>
        <row r="1900">
          <cell r="E1900">
            <v>1102000</v>
          </cell>
        </row>
        <row r="1901">
          <cell r="E1901">
            <v>1546802</v>
          </cell>
        </row>
        <row r="1902">
          <cell r="E1902">
            <v>0</v>
          </cell>
        </row>
        <row r="1903">
          <cell r="E1903">
            <v>5000000</v>
          </cell>
        </row>
        <row r="1904">
          <cell r="E1904">
            <v>29372674</v>
          </cell>
        </row>
        <row r="1905">
          <cell r="E1905">
            <v>1646878</v>
          </cell>
        </row>
        <row r="1906">
          <cell r="E1906">
            <v>28223</v>
          </cell>
        </row>
        <row r="1907">
          <cell r="E1907">
            <v>0</v>
          </cell>
        </row>
        <row r="1908">
          <cell r="E1908">
            <v>556215</v>
          </cell>
        </row>
        <row r="1909">
          <cell r="E1909">
            <v>20050</v>
          </cell>
        </row>
        <row r="1910">
          <cell r="E1910">
            <v>473857</v>
          </cell>
        </row>
        <row r="1911">
          <cell r="E1911">
            <v>0</v>
          </cell>
        </row>
        <row r="1912">
          <cell r="E1912">
            <v>0</v>
          </cell>
        </row>
        <row r="1913">
          <cell r="E1913">
            <v>0</v>
          </cell>
        </row>
        <row r="1914">
          <cell r="E1914">
            <v>2550230</v>
          </cell>
        </row>
        <row r="1915">
          <cell r="E1915">
            <v>0</v>
          </cell>
        </row>
        <row r="1916">
          <cell r="E1916">
            <v>1461273</v>
          </cell>
        </row>
        <row r="1917">
          <cell r="E1917">
            <v>984180</v>
          </cell>
        </row>
        <row r="1918">
          <cell r="E1918">
            <v>0</v>
          </cell>
        </row>
        <row r="1919">
          <cell r="E1919">
            <v>0</v>
          </cell>
        </row>
        <row r="1920">
          <cell r="E1920">
            <v>103977</v>
          </cell>
        </row>
        <row r="1921">
          <cell r="E1921">
            <v>3445516</v>
          </cell>
        </row>
        <row r="1922">
          <cell r="E1922">
            <v>7300000</v>
          </cell>
        </row>
        <row r="1923">
          <cell r="E1923">
            <v>598000</v>
          </cell>
        </row>
        <row r="1924">
          <cell r="E1924">
            <v>0</v>
          </cell>
        </row>
        <row r="1925">
          <cell r="E1925">
            <v>0</v>
          </cell>
        </row>
        <row r="1926">
          <cell r="E1926">
            <v>0</v>
          </cell>
        </row>
        <row r="1927">
          <cell r="E1927">
            <v>0</v>
          </cell>
        </row>
        <row r="1928">
          <cell r="E1928">
            <v>0</v>
          </cell>
        </row>
        <row r="1929">
          <cell r="E1929">
            <v>0</v>
          </cell>
        </row>
        <row r="1930">
          <cell r="E1930">
            <v>5348640</v>
          </cell>
        </row>
        <row r="1931">
          <cell r="E1931">
            <v>0</v>
          </cell>
        </row>
        <row r="1932">
          <cell r="E1932">
            <v>6040248</v>
          </cell>
        </row>
        <row r="1933">
          <cell r="E1933">
            <v>9656060</v>
          </cell>
        </row>
        <row r="1934">
          <cell r="E1934">
            <v>0</v>
          </cell>
        </row>
        <row r="1935">
          <cell r="E1935">
            <v>15458773</v>
          </cell>
        </row>
        <row r="1936">
          <cell r="E1936">
            <v>551210</v>
          </cell>
        </row>
        <row r="1937">
          <cell r="E1937">
            <v>597707</v>
          </cell>
        </row>
        <row r="1938">
          <cell r="E1938">
            <v>0</v>
          </cell>
        </row>
        <row r="1939">
          <cell r="E1939">
            <v>0</v>
          </cell>
        </row>
        <row r="1940">
          <cell r="E1940">
            <v>28203669</v>
          </cell>
        </row>
        <row r="1941">
          <cell r="E1941">
            <v>4120000</v>
          </cell>
        </row>
        <row r="1942">
          <cell r="E1942">
            <v>3000000</v>
          </cell>
        </row>
        <row r="1943">
          <cell r="E1943">
            <v>8982553</v>
          </cell>
        </row>
        <row r="1944">
          <cell r="E1944">
            <v>3112000</v>
          </cell>
        </row>
        <row r="1945">
          <cell r="E1945">
            <v>0</v>
          </cell>
        </row>
        <row r="1946">
          <cell r="E1946">
            <v>0</v>
          </cell>
        </row>
        <row r="1947">
          <cell r="E1947">
            <v>0</v>
          </cell>
        </row>
        <row r="1948">
          <cell r="E1948">
            <v>0</v>
          </cell>
        </row>
        <row r="1949">
          <cell r="E1949">
            <v>0</v>
          </cell>
        </row>
        <row r="1950">
          <cell r="E1950">
            <v>95000000</v>
          </cell>
        </row>
        <row r="1951">
          <cell r="E1951">
            <v>160000</v>
          </cell>
        </row>
        <row r="1952">
          <cell r="E1952">
            <v>10620000</v>
          </cell>
        </row>
        <row r="1953">
          <cell r="E1953">
            <v>1110000</v>
          </cell>
        </row>
        <row r="1954">
          <cell r="E1954">
            <v>0</v>
          </cell>
        </row>
        <row r="1955">
          <cell r="E1955">
            <v>0</v>
          </cell>
        </row>
        <row r="1956">
          <cell r="E1956">
            <v>250000</v>
          </cell>
        </row>
        <row r="1957">
          <cell r="E1957">
            <v>1215000</v>
          </cell>
        </row>
        <row r="1958">
          <cell r="E1958">
            <v>0</v>
          </cell>
        </row>
        <row r="1959">
          <cell r="E1959">
            <v>0</v>
          </cell>
        </row>
        <row r="1960">
          <cell r="E1960">
            <v>560000</v>
          </cell>
        </row>
        <row r="1961">
          <cell r="E1961">
            <v>450000</v>
          </cell>
        </row>
        <row r="1962">
          <cell r="E1962">
            <v>115500</v>
          </cell>
        </row>
        <row r="1963">
          <cell r="E1963">
            <v>0</v>
          </cell>
        </row>
        <row r="1964">
          <cell r="E1964">
            <v>1655000</v>
          </cell>
        </row>
        <row r="1965">
          <cell r="E1965">
            <v>9859500</v>
          </cell>
        </row>
        <row r="1966">
          <cell r="E1966">
            <v>0</v>
          </cell>
        </row>
        <row r="1967">
          <cell r="E1967">
            <v>8416666</v>
          </cell>
        </row>
        <row r="1968">
          <cell r="E1968">
            <v>640500</v>
          </cell>
        </row>
        <row r="1969">
          <cell r="E1969">
            <v>0</v>
          </cell>
        </row>
        <row r="1970">
          <cell r="E1970">
            <v>0</v>
          </cell>
        </row>
        <row r="1971">
          <cell r="E1971">
            <v>338000</v>
          </cell>
        </row>
        <row r="1972">
          <cell r="E1972">
            <v>3380000</v>
          </cell>
        </row>
        <row r="1973">
          <cell r="E1973">
            <v>115000</v>
          </cell>
        </row>
        <row r="1974">
          <cell r="E1974">
            <v>1611840</v>
          </cell>
        </row>
        <row r="1975">
          <cell r="E1975">
            <v>10200000</v>
          </cell>
        </row>
        <row r="1976">
          <cell r="E1976">
            <v>80000</v>
          </cell>
        </row>
        <row r="1977">
          <cell r="E1977">
            <v>2215000</v>
          </cell>
        </row>
        <row r="1978">
          <cell r="E1978">
            <v>30000</v>
          </cell>
        </row>
        <row r="1979">
          <cell r="E1979">
            <v>2319144</v>
          </cell>
        </row>
        <row r="1980">
          <cell r="E1980">
            <v>6842667</v>
          </cell>
        </row>
        <row r="1981">
          <cell r="E1981">
            <v>2250000</v>
          </cell>
        </row>
        <row r="1982">
          <cell r="E1982">
            <v>1750000</v>
          </cell>
        </row>
        <row r="1983">
          <cell r="E1983">
            <v>1200000</v>
          </cell>
        </row>
        <row r="1984">
          <cell r="E1984">
            <v>0</v>
          </cell>
        </row>
        <row r="1985">
          <cell r="E1985">
            <v>0</v>
          </cell>
        </row>
        <row r="1986">
          <cell r="E1986">
            <v>0</v>
          </cell>
        </row>
        <row r="1987">
          <cell r="E1987">
            <v>0</v>
          </cell>
        </row>
        <row r="1988">
          <cell r="E1988">
            <v>335000</v>
          </cell>
        </row>
        <row r="1989">
          <cell r="E1989">
            <v>440000</v>
          </cell>
        </row>
        <row r="1990">
          <cell r="E1990">
            <v>552000</v>
          </cell>
        </row>
        <row r="1991">
          <cell r="E1991">
            <v>441000</v>
          </cell>
        </row>
        <row r="1992">
          <cell r="E1992">
            <v>800000</v>
          </cell>
        </row>
        <row r="1993">
          <cell r="E1993">
            <v>9000000</v>
          </cell>
        </row>
        <row r="1994">
          <cell r="E1994">
            <v>1980000</v>
          </cell>
        </row>
        <row r="1995">
          <cell r="E1995">
            <v>2000000</v>
          </cell>
        </row>
        <row r="1997">
          <cell r="E1997">
            <v>0</v>
          </cell>
        </row>
        <row r="1998">
          <cell r="E1998">
            <v>1115000</v>
          </cell>
        </row>
        <row r="1999">
          <cell r="E1999">
            <v>0</v>
          </cell>
        </row>
        <row r="2000">
          <cell r="E2000">
            <v>0</v>
          </cell>
        </row>
        <row r="2001">
          <cell r="E2001">
            <v>18498600</v>
          </cell>
        </row>
        <row r="2002">
          <cell r="E2002">
            <v>0</v>
          </cell>
        </row>
        <row r="2003">
          <cell r="E2003">
            <v>0</v>
          </cell>
        </row>
        <row r="2004">
          <cell r="E2004">
            <v>8050000</v>
          </cell>
        </row>
        <row r="2005">
          <cell r="E2005">
            <v>5000000</v>
          </cell>
        </row>
        <row r="2006">
          <cell r="E2006">
            <v>0</v>
          </cell>
        </row>
        <row r="2007">
          <cell r="E2007">
            <v>115000</v>
          </cell>
        </row>
        <row r="2008">
          <cell r="E2008">
            <v>0</v>
          </cell>
        </row>
        <row r="2009">
          <cell r="E2009">
            <v>330000</v>
          </cell>
        </row>
        <row r="2010">
          <cell r="E2010">
            <v>862000</v>
          </cell>
        </row>
        <row r="2011">
          <cell r="E2011">
            <v>0</v>
          </cell>
        </row>
        <row r="2012">
          <cell r="E2012">
            <v>300000</v>
          </cell>
        </row>
        <row r="2013">
          <cell r="E2013">
            <v>850000</v>
          </cell>
        </row>
        <row r="2014">
          <cell r="E2014">
            <v>555000</v>
          </cell>
        </row>
        <row r="2015">
          <cell r="E2015">
            <v>3406000</v>
          </cell>
        </row>
        <row r="2016">
          <cell r="E2016">
            <v>0</v>
          </cell>
        </row>
        <row r="2017">
          <cell r="E2017">
            <v>0</v>
          </cell>
        </row>
        <row r="2018">
          <cell r="E2018">
            <v>6420000</v>
          </cell>
        </row>
        <row r="2019">
          <cell r="E2019">
            <v>1680000</v>
          </cell>
        </row>
        <row r="2020">
          <cell r="E2020">
            <v>115000</v>
          </cell>
        </row>
        <row r="2021">
          <cell r="E2021">
            <v>0</v>
          </cell>
        </row>
        <row r="2022">
          <cell r="E2022">
            <v>300143</v>
          </cell>
        </row>
        <row r="2023">
          <cell r="E2023">
            <v>0</v>
          </cell>
        </row>
        <row r="2024">
          <cell r="E2024">
            <v>318000</v>
          </cell>
        </row>
        <row r="2025">
          <cell r="E2025">
            <v>0</v>
          </cell>
        </row>
        <row r="2026">
          <cell r="E2026">
            <v>225000</v>
          </cell>
        </row>
        <row r="2027">
          <cell r="E2027">
            <v>0</v>
          </cell>
        </row>
        <row r="2028">
          <cell r="E2028">
            <v>731800</v>
          </cell>
        </row>
        <row r="2029">
          <cell r="E2029">
            <v>0</v>
          </cell>
        </row>
        <row r="2030">
          <cell r="E2030">
            <v>552000</v>
          </cell>
        </row>
        <row r="2031">
          <cell r="E2031">
            <v>200000</v>
          </cell>
        </row>
        <row r="2032">
          <cell r="E2032">
            <v>0</v>
          </cell>
        </row>
        <row r="2033">
          <cell r="E2033">
            <v>0</v>
          </cell>
        </row>
        <row r="2034">
          <cell r="E2034">
            <v>223000</v>
          </cell>
        </row>
        <row r="2035">
          <cell r="E2035">
            <v>995000</v>
          </cell>
        </row>
        <row r="2036">
          <cell r="E2036">
            <v>3500000</v>
          </cell>
        </row>
        <row r="2037">
          <cell r="E2037">
            <v>340000</v>
          </cell>
        </row>
        <row r="2038">
          <cell r="E2038">
            <v>0</v>
          </cell>
        </row>
        <row r="2039">
          <cell r="E2039">
            <v>0</v>
          </cell>
        </row>
        <row r="2040">
          <cell r="E2040">
            <v>125000</v>
          </cell>
        </row>
        <row r="2041">
          <cell r="E2041">
            <v>0</v>
          </cell>
        </row>
        <row r="2042">
          <cell r="E2042">
            <v>0</v>
          </cell>
        </row>
        <row r="2043">
          <cell r="E2043">
            <v>0</v>
          </cell>
        </row>
        <row r="2044">
          <cell r="E2044">
            <v>0</v>
          </cell>
        </row>
        <row r="2045">
          <cell r="E2045">
            <v>0</v>
          </cell>
        </row>
        <row r="2046">
          <cell r="E2046">
            <v>1800000</v>
          </cell>
        </row>
        <row r="2047">
          <cell r="E2047">
            <v>54963693</v>
          </cell>
        </row>
        <row r="2048">
          <cell r="E2048">
            <v>0</v>
          </cell>
        </row>
        <row r="2049">
          <cell r="E2049">
            <v>7167627</v>
          </cell>
        </row>
        <row r="2050">
          <cell r="E2050">
            <v>50000</v>
          </cell>
        </row>
        <row r="2051">
          <cell r="E2051">
            <v>80000</v>
          </cell>
        </row>
        <row r="2052">
          <cell r="E2052">
            <v>0</v>
          </cell>
        </row>
        <row r="2053">
          <cell r="E2053">
            <v>0</v>
          </cell>
        </row>
        <row r="2054">
          <cell r="E2054">
            <v>8162466</v>
          </cell>
        </row>
        <row r="2055">
          <cell r="E2055">
            <v>0</v>
          </cell>
        </row>
        <row r="2056">
          <cell r="E2056">
            <v>0</v>
          </cell>
        </row>
        <row r="2057">
          <cell r="E2057">
            <v>8000000</v>
          </cell>
        </row>
        <row r="2058">
          <cell r="E2058">
            <v>8000000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149317648</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45352450</v>
          </cell>
        </row>
        <row r="2406">
          <cell r="E2406">
            <v>1720441219</v>
          </cell>
        </row>
        <row r="2407">
          <cell r="E2407">
            <v>22119505</v>
          </cell>
        </row>
        <row r="2408">
          <cell r="E2408">
            <v>40785000</v>
          </cell>
        </row>
        <row r="2409">
          <cell r="E2409">
            <v>9498857</v>
          </cell>
        </row>
        <row r="2410">
          <cell r="E2410">
            <v>57770196</v>
          </cell>
        </row>
        <row r="2411">
          <cell r="E2411">
            <v>0</v>
          </cell>
        </row>
        <row r="2412">
          <cell r="E2412">
            <v>0</v>
          </cell>
        </row>
        <row r="2413">
          <cell r="E2413">
            <v>5964054</v>
          </cell>
        </row>
        <row r="2414">
          <cell r="E2414">
            <v>0</v>
          </cell>
        </row>
        <row r="2415">
          <cell r="E2415">
            <v>0</v>
          </cell>
        </row>
        <row r="2416">
          <cell r="E2416">
            <v>24953238</v>
          </cell>
        </row>
        <row r="2417">
          <cell r="E2417">
            <v>8010000</v>
          </cell>
        </row>
        <row r="2418">
          <cell r="E2418">
            <v>2463895</v>
          </cell>
        </row>
        <row r="2419">
          <cell r="E2419">
            <v>0</v>
          </cell>
        </row>
        <row r="2420">
          <cell r="E2420">
            <v>45491410</v>
          </cell>
        </row>
        <row r="2421">
          <cell r="E2421">
            <v>158430280</v>
          </cell>
        </row>
        <row r="2422">
          <cell r="E2422">
            <v>0</v>
          </cell>
        </row>
        <row r="2423">
          <cell r="E2423">
            <v>161307591</v>
          </cell>
        </row>
        <row r="2424">
          <cell r="E2424">
            <v>85927794</v>
          </cell>
        </row>
        <row r="2425">
          <cell r="E2425">
            <v>0</v>
          </cell>
        </row>
        <row r="2426">
          <cell r="E2426">
            <v>0</v>
          </cell>
        </row>
        <row r="2427">
          <cell r="E2427">
            <v>6660497</v>
          </cell>
        </row>
        <row r="2428">
          <cell r="E2428">
            <v>44532000</v>
          </cell>
        </row>
        <row r="2429">
          <cell r="E2429">
            <v>1260855</v>
          </cell>
        </row>
        <row r="2430">
          <cell r="E2430">
            <v>895882</v>
          </cell>
        </row>
        <row r="2431">
          <cell r="E2431">
            <v>98486266</v>
          </cell>
        </row>
        <row r="2432">
          <cell r="E2432">
            <v>757500</v>
          </cell>
        </row>
        <row r="2433">
          <cell r="E2433">
            <v>33258960</v>
          </cell>
        </row>
        <row r="2434">
          <cell r="E2434">
            <v>404505</v>
          </cell>
        </row>
        <row r="2435">
          <cell r="E2435">
            <v>0</v>
          </cell>
        </row>
        <row r="2436">
          <cell r="E2436">
            <v>2891837</v>
          </cell>
        </row>
        <row r="2437">
          <cell r="E2437">
            <v>7933399</v>
          </cell>
        </row>
        <row r="2438">
          <cell r="E2438">
            <v>1626100</v>
          </cell>
        </row>
        <row r="2439">
          <cell r="E2439">
            <v>2994650</v>
          </cell>
        </row>
        <row r="2440">
          <cell r="E2440">
            <v>0</v>
          </cell>
        </row>
        <row r="2441">
          <cell r="E2441">
            <v>200833</v>
          </cell>
        </row>
        <row r="2442">
          <cell r="E2442">
            <v>35481098</v>
          </cell>
        </row>
        <row r="2443">
          <cell r="E2443">
            <v>0</v>
          </cell>
        </row>
        <row r="2444">
          <cell r="E2444">
            <v>1909000</v>
          </cell>
        </row>
        <row r="2445">
          <cell r="E2445">
            <v>0</v>
          </cell>
        </row>
        <row r="2446">
          <cell r="E2446">
            <v>853500</v>
          </cell>
        </row>
        <row r="2447">
          <cell r="E2447">
            <v>0</v>
          </cell>
        </row>
        <row r="2448">
          <cell r="E2448">
            <v>3030000</v>
          </cell>
        </row>
        <row r="2449">
          <cell r="E2449">
            <v>108733447</v>
          </cell>
        </row>
        <row r="2450">
          <cell r="E2450">
            <v>12625505</v>
          </cell>
        </row>
        <row r="2451">
          <cell r="E2451">
            <v>16819730</v>
          </cell>
        </row>
        <row r="2452">
          <cell r="E2452">
            <v>0</v>
          </cell>
        </row>
        <row r="2453">
          <cell r="E2453">
            <v>0</v>
          </cell>
        </row>
        <row r="2454">
          <cell r="E2454">
            <v>0</v>
          </cell>
        </row>
        <row r="2455">
          <cell r="E2455">
            <v>340000</v>
          </cell>
        </row>
        <row r="2456">
          <cell r="E2456">
            <v>560550</v>
          </cell>
        </row>
        <row r="2457">
          <cell r="E2457">
            <v>11976225</v>
          </cell>
        </row>
        <row r="2458">
          <cell r="E2458">
            <v>0</v>
          </cell>
        </row>
        <row r="2459">
          <cell r="E2459">
            <v>0</v>
          </cell>
        </row>
        <row r="2460">
          <cell r="E2460">
            <v>33394537</v>
          </cell>
        </row>
        <row r="2461">
          <cell r="E2461">
            <v>72902101</v>
          </cell>
        </row>
        <row r="2462">
          <cell r="E2462">
            <v>0</v>
          </cell>
        </row>
        <row r="2463">
          <cell r="E2463">
            <v>600801</v>
          </cell>
        </row>
        <row r="2464">
          <cell r="E2464">
            <v>0</v>
          </cell>
        </row>
        <row r="2465">
          <cell r="E2465">
            <v>1650340</v>
          </cell>
        </row>
        <row r="2466">
          <cell r="E2466">
            <v>0</v>
          </cell>
        </row>
        <row r="2467">
          <cell r="E2467">
            <v>270300</v>
          </cell>
        </row>
        <row r="2468">
          <cell r="E2468">
            <v>6500000</v>
          </cell>
        </row>
        <row r="2469">
          <cell r="E2469">
            <v>2300000</v>
          </cell>
        </row>
        <row r="2470">
          <cell r="E2470">
            <v>1980320</v>
          </cell>
        </row>
        <row r="2471">
          <cell r="E2471">
            <v>300600</v>
          </cell>
        </row>
        <row r="2472">
          <cell r="E2472">
            <v>0</v>
          </cell>
        </row>
        <row r="2473">
          <cell r="E2473">
            <v>0</v>
          </cell>
        </row>
        <row r="2474">
          <cell r="E2474">
            <v>105757066</v>
          </cell>
        </row>
        <row r="2475">
          <cell r="E2475">
            <v>5100000</v>
          </cell>
        </row>
        <row r="2476">
          <cell r="E2476">
            <v>1240100</v>
          </cell>
        </row>
        <row r="2477">
          <cell r="E2477">
            <v>0</v>
          </cell>
        </row>
        <row r="2478">
          <cell r="E2478">
            <v>1217156</v>
          </cell>
        </row>
        <row r="2479">
          <cell r="E2479">
            <v>125240</v>
          </cell>
        </row>
        <row r="2480">
          <cell r="E2480">
            <v>2816676</v>
          </cell>
        </row>
        <row r="2481">
          <cell r="E2481">
            <v>222200</v>
          </cell>
        </row>
        <row r="2482">
          <cell r="E2482">
            <v>1958390</v>
          </cell>
        </row>
        <row r="2483">
          <cell r="E2483">
            <v>346430</v>
          </cell>
        </row>
        <row r="2484">
          <cell r="E2484">
            <v>5500230</v>
          </cell>
        </row>
        <row r="2485">
          <cell r="E2485">
            <v>585000</v>
          </cell>
        </row>
        <row r="2486">
          <cell r="E2486">
            <v>870320</v>
          </cell>
        </row>
        <row r="2487">
          <cell r="E2487">
            <v>165760</v>
          </cell>
        </row>
        <row r="2488">
          <cell r="E2488">
            <v>0</v>
          </cell>
        </row>
        <row r="2489">
          <cell r="E2489">
            <v>135500</v>
          </cell>
        </row>
        <row r="2490">
          <cell r="E2490">
            <v>565470</v>
          </cell>
        </row>
        <row r="2491">
          <cell r="E2491">
            <v>6305014</v>
          </cell>
        </row>
        <row r="2492">
          <cell r="E2492">
            <v>13948000</v>
          </cell>
        </row>
        <row r="2493">
          <cell r="E2493">
            <v>923120</v>
          </cell>
        </row>
        <row r="2494">
          <cell r="E2494">
            <v>0</v>
          </cell>
        </row>
        <row r="2495">
          <cell r="E2495">
            <v>6814325</v>
          </cell>
        </row>
        <row r="2496">
          <cell r="E2496">
            <v>5500000</v>
          </cell>
        </row>
        <row r="2497">
          <cell r="E2497">
            <v>0</v>
          </cell>
        </row>
        <row r="2498">
          <cell r="E2498">
            <v>0</v>
          </cell>
        </row>
        <row r="2499">
          <cell r="E2499">
            <v>0</v>
          </cell>
        </row>
        <row r="2500">
          <cell r="E2500">
            <v>9056024</v>
          </cell>
        </row>
        <row r="2501">
          <cell r="E2501">
            <v>628400</v>
          </cell>
        </row>
        <row r="2502">
          <cell r="E2502">
            <v>30620000</v>
          </cell>
        </row>
        <row r="2503">
          <cell r="E2503">
            <v>49148400</v>
          </cell>
        </row>
        <row r="2504">
          <cell r="E2504">
            <v>9610150</v>
          </cell>
        </row>
        <row r="2505">
          <cell r="E2505">
            <v>49207052</v>
          </cell>
        </row>
        <row r="2506">
          <cell r="E2506">
            <v>9712448</v>
          </cell>
        </row>
        <row r="2507">
          <cell r="E2507">
            <v>7339668</v>
          </cell>
        </row>
        <row r="2508">
          <cell r="E2508">
            <v>0</v>
          </cell>
        </row>
        <row r="2509">
          <cell r="E2509">
            <v>0</v>
          </cell>
        </row>
        <row r="2510">
          <cell r="E2510">
            <v>183023985</v>
          </cell>
        </row>
        <row r="2511">
          <cell r="E2511">
            <v>23230000</v>
          </cell>
        </row>
        <row r="2512">
          <cell r="E2512">
            <v>13323920</v>
          </cell>
        </row>
        <row r="2513">
          <cell r="E2513">
            <v>0</v>
          </cell>
        </row>
        <row r="2514">
          <cell r="E2514">
            <v>0</v>
          </cell>
        </row>
        <row r="2515">
          <cell r="E2515">
            <v>1700000</v>
          </cell>
        </row>
        <row r="2516">
          <cell r="E2516">
            <v>0</v>
          </cell>
        </row>
        <row r="2517">
          <cell r="E2517">
            <v>0</v>
          </cell>
        </row>
        <row r="2518">
          <cell r="E2518">
            <v>0</v>
          </cell>
        </row>
        <row r="2519">
          <cell r="E2519">
            <v>0</v>
          </cell>
        </row>
        <row r="2520">
          <cell r="E2520">
            <v>18493782</v>
          </cell>
        </row>
        <row r="2521">
          <cell r="E2521">
            <v>0</v>
          </cell>
        </row>
        <row r="2522">
          <cell r="E2522">
            <v>552000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1638000</v>
          </cell>
        </row>
        <row r="2531">
          <cell r="E2531">
            <v>0</v>
          </cell>
        </row>
        <row r="2532">
          <cell r="E2532">
            <v>0</v>
          </cell>
        </row>
        <row r="2533">
          <cell r="E2533">
            <v>0</v>
          </cell>
        </row>
        <row r="2534">
          <cell r="E2534">
            <v>144000</v>
          </cell>
        </row>
        <row r="2535">
          <cell r="E2535">
            <v>1689409</v>
          </cell>
        </row>
        <row r="2536">
          <cell r="E2536">
            <v>0</v>
          </cell>
        </row>
        <row r="2537">
          <cell r="E2537">
            <v>1517981</v>
          </cell>
        </row>
        <row r="2538">
          <cell r="E2538">
            <v>1310145</v>
          </cell>
        </row>
        <row r="2539">
          <cell r="E2539">
            <v>0</v>
          </cell>
        </row>
        <row r="2540">
          <cell r="E2540">
            <v>0</v>
          </cell>
        </row>
        <row r="2541">
          <cell r="E2541">
            <v>480000</v>
          </cell>
        </row>
        <row r="2542">
          <cell r="E2542">
            <v>720000</v>
          </cell>
        </row>
        <row r="2543">
          <cell r="E2543">
            <v>563528</v>
          </cell>
        </row>
        <row r="2544">
          <cell r="E2544">
            <v>220000</v>
          </cell>
        </row>
        <row r="2545">
          <cell r="E2545">
            <v>2352000</v>
          </cell>
        </row>
        <row r="2546">
          <cell r="E2546">
            <v>140952</v>
          </cell>
        </row>
        <row r="2547">
          <cell r="E2547">
            <v>808000</v>
          </cell>
        </row>
        <row r="2548">
          <cell r="E2548">
            <v>0</v>
          </cell>
        </row>
        <row r="2549">
          <cell r="E2549">
            <v>0</v>
          </cell>
        </row>
        <row r="2550">
          <cell r="E2550">
            <v>80926</v>
          </cell>
        </row>
        <row r="2551">
          <cell r="E2551">
            <v>833342</v>
          </cell>
        </row>
        <row r="2552">
          <cell r="E2552">
            <v>524000</v>
          </cell>
        </row>
        <row r="2553">
          <cell r="E2553">
            <v>0</v>
          </cell>
        </row>
        <row r="2554">
          <cell r="E2554">
            <v>0</v>
          </cell>
        </row>
        <row r="2555">
          <cell r="E2555">
            <v>0</v>
          </cell>
        </row>
        <row r="2556">
          <cell r="E2556">
            <v>1310846</v>
          </cell>
        </row>
        <row r="2557">
          <cell r="E2557">
            <v>0</v>
          </cell>
        </row>
        <row r="2558">
          <cell r="E2558">
            <v>0</v>
          </cell>
        </row>
        <row r="2559">
          <cell r="E2559">
            <v>0</v>
          </cell>
        </row>
        <row r="2560">
          <cell r="E2560">
            <v>482160</v>
          </cell>
        </row>
        <row r="2561">
          <cell r="E2561">
            <v>0</v>
          </cell>
        </row>
        <row r="2562">
          <cell r="E2562">
            <v>360732</v>
          </cell>
        </row>
        <row r="2563">
          <cell r="E2563">
            <v>145772</v>
          </cell>
        </row>
        <row r="2564">
          <cell r="E2564">
            <v>996000</v>
          </cell>
        </row>
        <row r="2565">
          <cell r="E2565">
            <v>1488000</v>
          </cell>
        </row>
        <row r="2566">
          <cell r="E2566">
            <v>0</v>
          </cell>
        </row>
        <row r="2567">
          <cell r="E2567">
            <v>0</v>
          </cell>
        </row>
        <row r="2568">
          <cell r="E2568">
            <v>300000</v>
          </cell>
        </row>
        <row r="2569">
          <cell r="E2569">
            <v>0</v>
          </cell>
        </row>
        <row r="2570">
          <cell r="E2570">
            <v>112400</v>
          </cell>
        </row>
        <row r="2571">
          <cell r="E2571">
            <v>0</v>
          </cell>
        </row>
        <row r="2572">
          <cell r="E2572">
            <v>0</v>
          </cell>
        </row>
        <row r="2573">
          <cell r="E2573">
            <v>0</v>
          </cell>
        </row>
        <row r="2574">
          <cell r="E2574">
            <v>1039800</v>
          </cell>
        </row>
        <row r="2575">
          <cell r="E2575">
            <v>0</v>
          </cell>
        </row>
        <row r="2576">
          <cell r="E2576">
            <v>0</v>
          </cell>
        </row>
        <row r="2577">
          <cell r="E2577">
            <v>66000</v>
          </cell>
        </row>
        <row r="2578">
          <cell r="E2578">
            <v>0</v>
          </cell>
        </row>
        <row r="2579">
          <cell r="E2579">
            <v>36000</v>
          </cell>
        </row>
        <row r="2580">
          <cell r="E2580">
            <v>24000</v>
          </cell>
        </row>
        <row r="2581">
          <cell r="E2581">
            <v>0</v>
          </cell>
        </row>
        <row r="2582">
          <cell r="E2582">
            <v>120000</v>
          </cell>
        </row>
        <row r="2583">
          <cell r="E2583">
            <v>15000</v>
          </cell>
        </row>
        <row r="2584">
          <cell r="E2584">
            <v>0</v>
          </cell>
        </row>
        <row r="2585">
          <cell r="E2585">
            <v>30000</v>
          </cell>
        </row>
        <row r="2586">
          <cell r="E2586">
            <v>0</v>
          </cell>
        </row>
        <row r="2587">
          <cell r="E2587">
            <v>0</v>
          </cell>
        </row>
        <row r="2588">
          <cell r="E2588">
            <v>450000</v>
          </cell>
        </row>
        <row r="2589">
          <cell r="E2589">
            <v>30000</v>
          </cell>
        </row>
        <row r="2590">
          <cell r="E2590">
            <v>0</v>
          </cell>
        </row>
        <row r="2591">
          <cell r="E2591">
            <v>0</v>
          </cell>
        </row>
        <row r="2592">
          <cell r="E2592">
            <v>70000</v>
          </cell>
        </row>
        <row r="2593">
          <cell r="E2593">
            <v>150000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432500</v>
          </cell>
        </row>
        <row r="2602">
          <cell r="E2602">
            <v>0</v>
          </cell>
        </row>
        <row r="2603">
          <cell r="E2603">
            <v>0</v>
          </cell>
        </row>
        <row r="2604">
          <cell r="E2604">
            <v>0</v>
          </cell>
        </row>
        <row r="2605">
          <cell r="E2605">
            <v>0</v>
          </cell>
        </row>
        <row r="2606">
          <cell r="E2606">
            <v>0</v>
          </cell>
        </row>
        <row r="2607">
          <cell r="E2607">
            <v>541500</v>
          </cell>
        </row>
        <row r="2608">
          <cell r="E2608">
            <v>0</v>
          </cell>
        </row>
        <row r="2609">
          <cell r="E2609">
            <v>0</v>
          </cell>
        </row>
        <row r="2610">
          <cell r="E2610">
            <v>10120914</v>
          </cell>
        </row>
        <row r="2611">
          <cell r="E2611">
            <v>0</v>
          </cell>
        </row>
        <row r="2612">
          <cell r="E2612">
            <v>41695996</v>
          </cell>
        </row>
        <row r="2613">
          <cell r="E2613">
            <v>0</v>
          </cell>
        </row>
        <row r="2614">
          <cell r="E2614">
            <v>0</v>
          </cell>
        </row>
        <row r="2615">
          <cell r="E2615">
            <v>0</v>
          </cell>
        </row>
        <row r="2616">
          <cell r="E2616">
            <v>0</v>
          </cell>
        </row>
        <row r="2617">
          <cell r="E2617">
            <v>685000</v>
          </cell>
        </row>
        <row r="2618">
          <cell r="E2618">
            <v>0</v>
          </cell>
        </row>
        <row r="2619">
          <cell r="E2619">
            <v>554000</v>
          </cell>
        </row>
        <row r="2620">
          <cell r="E2620">
            <v>0</v>
          </cell>
        </row>
        <row r="2621">
          <cell r="E2621">
            <v>140000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259060350</v>
          </cell>
        </row>
        <row r="2635">
          <cell r="E2635">
            <v>1700000</v>
          </cell>
        </row>
        <row r="2636">
          <cell r="E2636">
            <v>9395050</v>
          </cell>
        </row>
        <row r="2637">
          <cell r="E2637">
            <v>1691750</v>
          </cell>
        </row>
        <row r="2638">
          <cell r="E2638">
            <v>56725</v>
          </cell>
        </row>
        <row r="2639">
          <cell r="E2639">
            <v>0</v>
          </cell>
        </row>
        <row r="2640">
          <cell r="E2640">
            <v>0</v>
          </cell>
        </row>
        <row r="2641">
          <cell r="E2641">
            <v>7353000</v>
          </cell>
        </row>
        <row r="2642">
          <cell r="E2642">
            <v>0</v>
          </cell>
        </row>
        <row r="2643">
          <cell r="E2643">
            <v>0</v>
          </cell>
        </row>
        <row r="2644">
          <cell r="E2644">
            <v>3971220</v>
          </cell>
        </row>
        <row r="2645">
          <cell r="E2645">
            <v>1700000</v>
          </cell>
        </row>
        <row r="2646">
          <cell r="E2646">
            <v>850000</v>
          </cell>
        </row>
        <row r="2647">
          <cell r="E2647">
            <v>0</v>
          </cell>
        </row>
        <row r="2648">
          <cell r="E2648">
            <v>1250000</v>
          </cell>
        </row>
        <row r="2649">
          <cell r="E2649">
            <v>19677764</v>
          </cell>
        </row>
        <row r="2650">
          <cell r="E2650">
            <v>0</v>
          </cell>
        </row>
        <row r="2651">
          <cell r="E2651">
            <v>18037950</v>
          </cell>
        </row>
        <row r="2652">
          <cell r="E2652">
            <v>10822770</v>
          </cell>
        </row>
        <row r="2653">
          <cell r="E2653">
            <v>0</v>
          </cell>
        </row>
        <row r="2655">
          <cell r="E2655">
            <v>2252300</v>
          </cell>
        </row>
        <row r="2656">
          <cell r="E2656">
            <v>5100000</v>
          </cell>
        </row>
        <row r="2657">
          <cell r="E2657">
            <v>202000</v>
          </cell>
        </row>
        <row r="2658">
          <cell r="E2658">
            <v>303000</v>
          </cell>
        </row>
        <row r="2659">
          <cell r="E2659">
            <v>40410000</v>
          </cell>
        </row>
        <row r="2660">
          <cell r="E2660">
            <v>193415</v>
          </cell>
        </row>
        <row r="2661">
          <cell r="E2661">
            <v>10665000</v>
          </cell>
        </row>
        <row r="2662">
          <cell r="E2662">
            <v>384305</v>
          </cell>
        </row>
        <row r="2663">
          <cell r="E2663">
            <v>1919000</v>
          </cell>
        </row>
        <row r="2664">
          <cell r="E2664">
            <v>5050000</v>
          </cell>
        </row>
        <row r="2665">
          <cell r="E2665">
            <v>6868000</v>
          </cell>
        </row>
        <row r="2666">
          <cell r="E2666">
            <v>2824049</v>
          </cell>
        </row>
        <row r="2667">
          <cell r="E2667">
            <v>1946350</v>
          </cell>
        </row>
        <row r="2668">
          <cell r="E2668">
            <v>0</v>
          </cell>
        </row>
        <row r="2669">
          <cell r="E2669">
            <v>101000</v>
          </cell>
        </row>
        <row r="2670">
          <cell r="E2670">
            <v>3030000</v>
          </cell>
        </row>
        <row r="2671">
          <cell r="E2671">
            <v>0</v>
          </cell>
        </row>
        <row r="2672">
          <cell r="E2672">
            <v>0</v>
          </cell>
        </row>
        <row r="2673">
          <cell r="E2673">
            <v>0</v>
          </cell>
        </row>
        <row r="2674">
          <cell r="E2674">
            <v>0</v>
          </cell>
        </row>
        <row r="2675">
          <cell r="E2675">
            <v>2562440</v>
          </cell>
        </row>
        <row r="2676">
          <cell r="E2676">
            <v>4169641</v>
          </cell>
        </row>
        <row r="2677">
          <cell r="E2677">
            <v>23230000</v>
          </cell>
        </row>
        <row r="2678">
          <cell r="E2678">
            <v>8884050</v>
          </cell>
        </row>
        <row r="2679">
          <cell r="E2679">
            <v>5060000</v>
          </cell>
        </row>
        <row r="2680">
          <cell r="E2680">
            <v>0</v>
          </cell>
        </row>
        <row r="2681">
          <cell r="E2681">
            <v>0</v>
          </cell>
        </row>
        <row r="2682">
          <cell r="E2682">
            <v>3547322</v>
          </cell>
        </row>
        <row r="2683">
          <cell r="E2683">
            <v>0</v>
          </cell>
        </row>
        <row r="2684">
          <cell r="E2684">
            <v>5148109</v>
          </cell>
        </row>
        <row r="2685">
          <cell r="E2685">
            <v>15150000</v>
          </cell>
        </row>
        <row r="2686">
          <cell r="E2686">
            <v>101000</v>
          </cell>
        </row>
        <row r="2687">
          <cell r="E2687">
            <v>0</v>
          </cell>
        </row>
        <row r="2688">
          <cell r="E2688">
            <v>8233200</v>
          </cell>
        </row>
        <row r="2689">
          <cell r="E2689">
            <v>13130000</v>
          </cell>
        </row>
        <row r="2690">
          <cell r="E2690">
            <v>0</v>
          </cell>
        </row>
        <row r="2691">
          <cell r="E2691">
            <v>792850</v>
          </cell>
        </row>
        <row r="2692">
          <cell r="E2692">
            <v>242400</v>
          </cell>
        </row>
        <row r="2693">
          <cell r="E2693">
            <v>1717000</v>
          </cell>
        </row>
        <row r="2694">
          <cell r="E2694">
            <v>2870620</v>
          </cell>
        </row>
        <row r="2695">
          <cell r="E2695">
            <v>0</v>
          </cell>
        </row>
        <row r="2696">
          <cell r="E2696">
            <v>13565510</v>
          </cell>
        </row>
        <row r="2697">
          <cell r="E2697">
            <v>6858500</v>
          </cell>
        </row>
        <row r="2698">
          <cell r="E2698">
            <v>2560550</v>
          </cell>
        </row>
        <row r="2699">
          <cell r="E2699">
            <v>3440060</v>
          </cell>
        </row>
        <row r="2700">
          <cell r="E2700">
            <v>0</v>
          </cell>
        </row>
        <row r="2701">
          <cell r="E2701">
            <v>0</v>
          </cell>
        </row>
        <row r="2702">
          <cell r="E2702">
            <v>24967000</v>
          </cell>
        </row>
        <row r="2703">
          <cell r="E2703">
            <v>1696800</v>
          </cell>
        </row>
        <row r="2704">
          <cell r="E2704">
            <v>116150</v>
          </cell>
        </row>
        <row r="2705">
          <cell r="E2705">
            <v>0</v>
          </cell>
        </row>
        <row r="2706">
          <cell r="E2706">
            <v>303000</v>
          </cell>
        </row>
        <row r="2707">
          <cell r="E2707">
            <v>0</v>
          </cell>
        </row>
        <row r="2708">
          <cell r="E2708">
            <v>321180</v>
          </cell>
        </row>
        <row r="2709">
          <cell r="E2709">
            <v>0</v>
          </cell>
        </row>
        <row r="2710">
          <cell r="E2710">
            <v>230280</v>
          </cell>
        </row>
        <row r="2711">
          <cell r="E2711">
            <v>0</v>
          </cell>
        </row>
        <row r="2712">
          <cell r="E2712">
            <v>739118</v>
          </cell>
        </row>
        <row r="2713">
          <cell r="E2713">
            <v>0</v>
          </cell>
        </row>
        <row r="2714">
          <cell r="E2714">
            <v>1557520</v>
          </cell>
        </row>
        <row r="2715">
          <cell r="E2715">
            <v>1202000</v>
          </cell>
        </row>
        <row r="2716">
          <cell r="E2716">
            <v>0</v>
          </cell>
        </row>
        <row r="2717">
          <cell r="E2717">
            <v>45670</v>
          </cell>
        </row>
        <row r="2718">
          <cell r="E2718">
            <v>525230</v>
          </cell>
        </row>
        <row r="2719">
          <cell r="E2719">
            <v>1222100</v>
          </cell>
        </row>
        <row r="2720">
          <cell r="E2720">
            <v>22594000</v>
          </cell>
        </row>
        <row r="2721">
          <cell r="E2721">
            <v>1676600</v>
          </cell>
        </row>
        <row r="2722">
          <cell r="E2722">
            <v>0</v>
          </cell>
        </row>
        <row r="2723">
          <cell r="E2723">
            <v>441050</v>
          </cell>
        </row>
        <row r="2724">
          <cell r="E2724">
            <v>5700000</v>
          </cell>
        </row>
        <row r="2725">
          <cell r="E2725">
            <v>0</v>
          </cell>
        </row>
        <row r="2726">
          <cell r="E2726">
            <v>14653550</v>
          </cell>
        </row>
        <row r="2727">
          <cell r="E2727">
            <v>0</v>
          </cell>
        </row>
        <row r="2728">
          <cell r="E2728">
            <v>3373400</v>
          </cell>
        </row>
        <row r="2729">
          <cell r="E2729">
            <v>8549650</v>
          </cell>
        </row>
        <row r="2730">
          <cell r="E2730">
            <v>41838100</v>
          </cell>
        </row>
        <row r="2731">
          <cell r="E2731">
            <v>1260600</v>
          </cell>
        </row>
        <row r="2732">
          <cell r="E2732">
            <v>2247250</v>
          </cell>
        </row>
        <row r="2733">
          <cell r="E2733">
            <v>22966339</v>
          </cell>
        </row>
        <row r="2734">
          <cell r="E2734">
            <v>1669530</v>
          </cell>
        </row>
        <row r="2735">
          <cell r="E2735">
            <v>3343200</v>
          </cell>
        </row>
        <row r="2736">
          <cell r="E2736">
            <v>0</v>
          </cell>
        </row>
        <row r="2737">
          <cell r="E2737">
            <v>0</v>
          </cell>
        </row>
        <row r="2738">
          <cell r="E2738">
            <v>47141556</v>
          </cell>
        </row>
        <row r="2739">
          <cell r="E2739">
            <v>0</v>
          </cell>
        </row>
        <row r="2740">
          <cell r="E2740">
            <v>0</v>
          </cell>
        </row>
        <row r="2741">
          <cell r="E2741">
            <v>0</v>
          </cell>
        </row>
        <row r="2742">
          <cell r="E2742">
            <v>2282300</v>
          </cell>
        </row>
        <row r="2743">
          <cell r="E2743">
            <v>0</v>
          </cell>
        </row>
        <row r="2744">
          <cell r="E2744">
            <v>0</v>
          </cell>
        </row>
        <row r="2745">
          <cell r="E2745">
            <v>0</v>
          </cell>
        </row>
        <row r="2746">
          <cell r="E2746">
            <v>0</v>
          </cell>
        </row>
        <row r="2747">
          <cell r="E2747">
            <v>0</v>
          </cell>
        </row>
        <row r="2748">
          <cell r="E2748">
            <v>177809207</v>
          </cell>
        </row>
        <row r="2749">
          <cell r="E2749">
            <v>235000</v>
          </cell>
        </row>
        <row r="2750">
          <cell r="E2750">
            <v>9843000</v>
          </cell>
        </row>
        <row r="2751">
          <cell r="E2751">
            <v>778456</v>
          </cell>
        </row>
        <row r="2752">
          <cell r="E2752">
            <v>40170</v>
          </cell>
        </row>
        <row r="2753">
          <cell r="E2753">
            <v>0</v>
          </cell>
        </row>
        <row r="2754">
          <cell r="E2754">
            <v>5683000</v>
          </cell>
        </row>
        <row r="2755">
          <cell r="E2755">
            <v>8665412</v>
          </cell>
        </row>
        <row r="2756">
          <cell r="E2756">
            <v>0</v>
          </cell>
        </row>
        <row r="2757">
          <cell r="E2757">
            <v>0</v>
          </cell>
        </row>
        <row r="2758">
          <cell r="E2758">
            <v>14508520</v>
          </cell>
        </row>
        <row r="2759">
          <cell r="E2759">
            <v>2026035</v>
          </cell>
        </row>
        <row r="2760">
          <cell r="E2760">
            <v>0</v>
          </cell>
        </row>
        <row r="2761">
          <cell r="E2761">
            <v>0</v>
          </cell>
        </row>
        <row r="2762">
          <cell r="E2762">
            <v>8400807</v>
          </cell>
        </row>
        <row r="2763">
          <cell r="E2763">
            <v>18993286</v>
          </cell>
        </row>
        <row r="2764">
          <cell r="E2764">
            <v>0</v>
          </cell>
        </row>
        <row r="2765">
          <cell r="E2765">
            <v>15410713</v>
          </cell>
        </row>
        <row r="2766">
          <cell r="E2766">
            <v>9394240</v>
          </cell>
        </row>
        <row r="2767">
          <cell r="E2767">
            <v>0</v>
          </cell>
        </row>
        <row r="2768">
          <cell r="E2768">
            <v>0</v>
          </cell>
        </row>
        <row r="2769">
          <cell r="E2769">
            <v>751500</v>
          </cell>
        </row>
        <row r="2770">
          <cell r="E2770">
            <v>5424000</v>
          </cell>
        </row>
        <row r="2771">
          <cell r="E2771">
            <v>121200</v>
          </cell>
        </row>
        <row r="2772">
          <cell r="E2772">
            <v>202000</v>
          </cell>
        </row>
        <row r="2773">
          <cell r="E2773">
            <v>3525000</v>
          </cell>
        </row>
        <row r="2774">
          <cell r="E2774">
            <v>75250</v>
          </cell>
        </row>
        <row r="2775">
          <cell r="E2775">
            <v>371700</v>
          </cell>
        </row>
        <row r="2776">
          <cell r="E2776">
            <v>60600</v>
          </cell>
        </row>
        <row r="2777">
          <cell r="E2777">
            <v>5309568</v>
          </cell>
        </row>
        <row r="2778">
          <cell r="E2778">
            <v>2070000</v>
          </cell>
        </row>
        <row r="2779">
          <cell r="E2779">
            <v>5700023</v>
          </cell>
        </row>
        <row r="2780">
          <cell r="E2780">
            <v>3860417</v>
          </cell>
        </row>
        <row r="2781">
          <cell r="E2781">
            <v>3329639</v>
          </cell>
        </row>
        <row r="2782">
          <cell r="E2782">
            <v>0</v>
          </cell>
        </row>
        <row r="2783">
          <cell r="E2783">
            <v>101000</v>
          </cell>
        </row>
        <row r="2784">
          <cell r="E2784">
            <v>0</v>
          </cell>
        </row>
        <row r="2785">
          <cell r="E2785">
            <v>0</v>
          </cell>
        </row>
        <row r="2786">
          <cell r="E2786">
            <v>344976</v>
          </cell>
        </row>
        <row r="2787">
          <cell r="E2787">
            <v>25000</v>
          </cell>
        </row>
        <row r="2788">
          <cell r="E2788">
            <v>778417</v>
          </cell>
        </row>
        <row r="2789">
          <cell r="E2789">
            <v>3910849</v>
          </cell>
        </row>
        <row r="2790">
          <cell r="E2790">
            <v>1222100</v>
          </cell>
        </row>
        <row r="2791">
          <cell r="E2791">
            <v>15630000</v>
          </cell>
        </row>
        <row r="2792">
          <cell r="E2792">
            <v>0</v>
          </cell>
        </row>
        <row r="2793">
          <cell r="E2793">
            <v>3917031</v>
          </cell>
        </row>
        <row r="2794">
          <cell r="E2794">
            <v>0</v>
          </cell>
        </row>
        <row r="2795">
          <cell r="E2795">
            <v>0</v>
          </cell>
        </row>
        <row r="2796">
          <cell r="E2796">
            <v>0</v>
          </cell>
        </row>
        <row r="2797">
          <cell r="E2797">
            <v>4130000</v>
          </cell>
        </row>
        <row r="2798">
          <cell r="E2798">
            <v>0</v>
          </cell>
        </row>
        <row r="2799">
          <cell r="E2799">
            <v>8898500</v>
          </cell>
        </row>
        <row r="2800">
          <cell r="E2800">
            <v>0</v>
          </cell>
        </row>
        <row r="2801">
          <cell r="E2801">
            <v>0</v>
          </cell>
        </row>
        <row r="2802">
          <cell r="E2802">
            <v>14208579</v>
          </cell>
        </row>
        <row r="2803">
          <cell r="E2803">
            <v>6722130</v>
          </cell>
        </row>
        <row r="2804">
          <cell r="E2804">
            <v>0</v>
          </cell>
        </row>
        <row r="2805">
          <cell r="E2805">
            <v>448835</v>
          </cell>
        </row>
        <row r="2806">
          <cell r="E2806">
            <v>0</v>
          </cell>
        </row>
        <row r="2807">
          <cell r="E2807">
            <v>502500</v>
          </cell>
        </row>
        <row r="2808">
          <cell r="E2808">
            <v>0</v>
          </cell>
        </row>
        <row r="2809">
          <cell r="E2809">
            <v>0</v>
          </cell>
        </row>
        <row r="2810">
          <cell r="E2810">
            <v>1750600</v>
          </cell>
        </row>
        <row r="2811">
          <cell r="E2811">
            <v>1689630</v>
          </cell>
        </row>
        <row r="2812">
          <cell r="E2812">
            <v>522090</v>
          </cell>
        </row>
        <row r="2813">
          <cell r="E2813">
            <v>2846802</v>
          </cell>
        </row>
        <row r="2814">
          <cell r="E2814">
            <v>0</v>
          </cell>
        </row>
        <row r="2815">
          <cell r="E2815">
            <v>0</v>
          </cell>
        </row>
        <row r="2816">
          <cell r="E2816">
            <v>24116684</v>
          </cell>
        </row>
        <row r="2817">
          <cell r="E2817">
            <v>746878</v>
          </cell>
        </row>
        <row r="2818">
          <cell r="E2818">
            <v>248223</v>
          </cell>
        </row>
        <row r="2819">
          <cell r="E2819">
            <v>0</v>
          </cell>
        </row>
        <row r="2820">
          <cell r="E2820">
            <v>556215</v>
          </cell>
        </row>
        <row r="2821">
          <cell r="E2821">
            <v>20050</v>
          </cell>
        </row>
        <row r="2822">
          <cell r="E2822">
            <v>273857</v>
          </cell>
        </row>
        <row r="2823">
          <cell r="E2823">
            <v>0</v>
          </cell>
        </row>
        <row r="2824">
          <cell r="E2824">
            <v>0</v>
          </cell>
        </row>
        <row r="2825">
          <cell r="E2825">
            <v>0</v>
          </cell>
        </row>
        <row r="2826">
          <cell r="E2826">
            <v>950230</v>
          </cell>
        </row>
        <row r="2827">
          <cell r="E2827">
            <v>0</v>
          </cell>
        </row>
        <row r="2828">
          <cell r="E2828">
            <v>161273</v>
          </cell>
        </row>
        <row r="2829">
          <cell r="E2829">
            <v>384180</v>
          </cell>
        </row>
        <row r="2830">
          <cell r="E2830">
            <v>20284</v>
          </cell>
        </row>
        <row r="2831">
          <cell r="E2831">
            <v>12695</v>
          </cell>
        </row>
        <row r="2832">
          <cell r="E2832">
            <v>294500</v>
          </cell>
        </row>
        <row r="2833">
          <cell r="E2833">
            <v>356340</v>
          </cell>
        </row>
        <row r="2834">
          <cell r="E2834">
            <v>1724952</v>
          </cell>
        </row>
        <row r="2835">
          <cell r="E2835">
            <v>359900</v>
          </cell>
        </row>
        <row r="2836">
          <cell r="E2836">
            <v>0</v>
          </cell>
        </row>
        <row r="2837">
          <cell r="E2837">
            <v>3925625</v>
          </cell>
        </row>
        <row r="2838">
          <cell r="E2838">
            <v>6550000</v>
          </cell>
        </row>
        <row r="2839">
          <cell r="E2839">
            <v>0</v>
          </cell>
        </row>
        <row r="2840">
          <cell r="E2840">
            <v>26961768</v>
          </cell>
        </row>
        <row r="2841">
          <cell r="E2841">
            <v>40000</v>
          </cell>
        </row>
        <row r="2842">
          <cell r="E2842">
            <v>400000</v>
          </cell>
        </row>
        <row r="2843">
          <cell r="E2843">
            <v>335000</v>
          </cell>
        </row>
        <row r="2844">
          <cell r="E2844">
            <v>9039500</v>
          </cell>
        </row>
        <row r="2845">
          <cell r="E2845">
            <v>2235500</v>
          </cell>
        </row>
        <row r="2846">
          <cell r="E2846">
            <v>2860000</v>
          </cell>
        </row>
        <row r="2847">
          <cell r="E2847">
            <v>2447838</v>
          </cell>
        </row>
        <row r="2848">
          <cell r="E2848">
            <v>1160000</v>
          </cell>
        </row>
        <row r="2849">
          <cell r="E2849">
            <v>0</v>
          </cell>
        </row>
        <row r="2850">
          <cell r="E2850">
            <v>0</v>
          </cell>
        </row>
        <row r="2851">
          <cell r="E2851">
            <v>0</v>
          </cell>
        </row>
        <row r="2852">
          <cell r="E2852">
            <v>8731712</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259502858</v>
          </cell>
        </row>
        <row r="2863">
          <cell r="E2863">
            <v>1879125</v>
          </cell>
        </row>
        <row r="2864">
          <cell r="E2864">
            <v>7759583</v>
          </cell>
        </row>
        <row r="2865">
          <cell r="E2865">
            <v>3080693</v>
          </cell>
        </row>
        <row r="2866">
          <cell r="E2866">
            <v>0</v>
          </cell>
        </row>
        <row r="2867">
          <cell r="E2867">
            <v>0</v>
          </cell>
        </row>
        <row r="2868">
          <cell r="E2868">
            <v>353500</v>
          </cell>
        </row>
        <row r="2869">
          <cell r="E2869">
            <v>2039796</v>
          </cell>
        </row>
        <row r="2870">
          <cell r="E2870">
            <v>0</v>
          </cell>
        </row>
        <row r="2871">
          <cell r="E2871">
            <v>0</v>
          </cell>
        </row>
        <row r="2872">
          <cell r="E2872">
            <v>392666</v>
          </cell>
        </row>
        <row r="2873">
          <cell r="E2873">
            <v>13130000</v>
          </cell>
        </row>
        <row r="2874">
          <cell r="E2874">
            <v>226850</v>
          </cell>
        </row>
        <row r="2875">
          <cell r="E2875">
            <v>0</v>
          </cell>
        </row>
        <row r="2876">
          <cell r="E2876">
            <v>1326734</v>
          </cell>
        </row>
        <row r="2877">
          <cell r="E2877">
            <v>22624000</v>
          </cell>
        </row>
        <row r="2878">
          <cell r="E2878">
            <v>0</v>
          </cell>
        </row>
        <row r="2879">
          <cell r="E2879">
            <v>21057778</v>
          </cell>
        </row>
        <row r="2880">
          <cell r="E2880">
            <v>10618610</v>
          </cell>
        </row>
        <row r="2881">
          <cell r="E2881">
            <v>0</v>
          </cell>
        </row>
        <row r="2882">
          <cell r="E2882">
            <v>0</v>
          </cell>
        </row>
        <row r="2883">
          <cell r="E2883">
            <v>567974</v>
          </cell>
        </row>
        <row r="2884">
          <cell r="E2884">
            <v>3393000</v>
          </cell>
        </row>
        <row r="2885">
          <cell r="E2885">
            <v>808000</v>
          </cell>
        </row>
        <row r="2886">
          <cell r="E2886">
            <v>114118</v>
          </cell>
        </row>
        <row r="2887">
          <cell r="E2887">
            <v>33059664</v>
          </cell>
        </row>
        <row r="2888">
          <cell r="E2888">
            <v>607020</v>
          </cell>
        </row>
        <row r="2889">
          <cell r="E2889">
            <v>9389840</v>
          </cell>
        </row>
        <row r="2890">
          <cell r="E2890">
            <v>45450</v>
          </cell>
        </row>
        <row r="2891">
          <cell r="E2891">
            <v>723015</v>
          </cell>
        </row>
        <row r="2892">
          <cell r="E2892">
            <v>5341519</v>
          </cell>
        </row>
        <row r="2893">
          <cell r="E2893">
            <v>5430147</v>
          </cell>
        </row>
        <row r="2894">
          <cell r="E2894">
            <v>575015</v>
          </cell>
        </row>
        <row r="2895">
          <cell r="E2895">
            <v>1735311</v>
          </cell>
        </row>
        <row r="2896">
          <cell r="E2896">
            <v>0</v>
          </cell>
        </row>
        <row r="2897">
          <cell r="E2897">
            <v>51667</v>
          </cell>
        </row>
        <row r="2898">
          <cell r="E2898">
            <v>7302000</v>
          </cell>
        </row>
        <row r="2899">
          <cell r="E2899">
            <v>0</v>
          </cell>
        </row>
        <row r="2900">
          <cell r="E2900">
            <v>730674</v>
          </cell>
        </row>
        <row r="2901">
          <cell r="E2901">
            <v>0</v>
          </cell>
        </row>
        <row r="2902">
          <cell r="E2902">
            <v>5343</v>
          </cell>
        </row>
        <row r="2903">
          <cell r="E2903">
            <v>0</v>
          </cell>
        </row>
        <row r="2904">
          <cell r="E2904">
            <v>0</v>
          </cell>
        </row>
        <row r="2905">
          <cell r="E2905">
            <v>19552918</v>
          </cell>
        </row>
        <row r="2906">
          <cell r="E2906">
            <v>1016980</v>
          </cell>
        </row>
        <row r="2907">
          <cell r="E2907">
            <v>4100271</v>
          </cell>
        </row>
        <row r="2908">
          <cell r="E2908">
            <v>0</v>
          </cell>
        </row>
        <row r="2909">
          <cell r="E2909">
            <v>0</v>
          </cell>
        </row>
        <row r="2910">
          <cell r="E2910">
            <v>118964</v>
          </cell>
        </row>
        <row r="2911">
          <cell r="E2911">
            <v>0</v>
          </cell>
        </row>
        <row r="2912">
          <cell r="E2912">
            <v>0</v>
          </cell>
        </row>
        <row r="2913">
          <cell r="E2913">
            <v>0</v>
          </cell>
        </row>
        <row r="2914">
          <cell r="E2914">
            <v>0</v>
          </cell>
        </row>
        <row r="2915">
          <cell r="E2915">
            <v>0</v>
          </cell>
        </row>
        <row r="2916">
          <cell r="E2916">
            <v>16081021</v>
          </cell>
        </row>
        <row r="2917">
          <cell r="E2917">
            <v>19250000</v>
          </cell>
        </row>
        <row r="2918">
          <cell r="E2918">
            <v>0</v>
          </cell>
        </row>
        <row r="2919">
          <cell r="E2919">
            <v>0</v>
          </cell>
        </row>
        <row r="2920">
          <cell r="E2920">
            <v>0</v>
          </cell>
        </row>
        <row r="2921">
          <cell r="E2921">
            <v>0</v>
          </cell>
        </row>
        <row r="2922">
          <cell r="E2922">
            <v>1676600</v>
          </cell>
        </row>
        <row r="2923">
          <cell r="E2923">
            <v>0</v>
          </cell>
        </row>
        <row r="2924">
          <cell r="E2924">
            <v>3044850</v>
          </cell>
        </row>
        <row r="2925">
          <cell r="E2925">
            <v>1096254</v>
          </cell>
        </row>
        <row r="2926">
          <cell r="E2926">
            <v>0</v>
          </cell>
        </row>
        <row r="2927">
          <cell r="E2927">
            <v>0</v>
          </cell>
        </row>
        <row r="2928">
          <cell r="E2928">
            <v>0</v>
          </cell>
        </row>
        <row r="2929">
          <cell r="E2929">
            <v>7998830</v>
          </cell>
        </row>
        <row r="2930">
          <cell r="E2930">
            <v>28728139</v>
          </cell>
        </row>
        <row r="2931">
          <cell r="E2931">
            <v>4572663</v>
          </cell>
        </row>
        <row r="2932">
          <cell r="E2932">
            <v>1024925</v>
          </cell>
        </row>
        <row r="2933">
          <cell r="E2933">
            <v>0</v>
          </cell>
        </row>
        <row r="2934">
          <cell r="E2934">
            <v>1217156</v>
          </cell>
        </row>
        <row r="2935">
          <cell r="E2935">
            <v>125240</v>
          </cell>
        </row>
        <row r="2936">
          <cell r="E2936">
            <v>1416677</v>
          </cell>
        </row>
        <row r="2937">
          <cell r="E2937">
            <v>222200</v>
          </cell>
        </row>
        <row r="2938">
          <cell r="E2938">
            <v>1958390</v>
          </cell>
        </row>
        <row r="2939">
          <cell r="E2939">
            <v>346430</v>
          </cell>
        </row>
        <row r="2940">
          <cell r="E2940">
            <v>6357920</v>
          </cell>
        </row>
        <row r="2941">
          <cell r="E2941">
            <v>556510</v>
          </cell>
        </row>
        <row r="2942">
          <cell r="E2942">
            <v>2828000</v>
          </cell>
        </row>
        <row r="2943">
          <cell r="E2943">
            <v>1239088</v>
          </cell>
        </row>
        <row r="2944">
          <cell r="E2944">
            <v>0</v>
          </cell>
        </row>
        <row r="2945">
          <cell r="E2945">
            <v>0</v>
          </cell>
        </row>
        <row r="2946">
          <cell r="E2946">
            <v>439350</v>
          </cell>
        </row>
        <row r="2947">
          <cell r="E2947">
            <v>3479971</v>
          </cell>
        </row>
        <row r="2948">
          <cell r="E2948">
            <v>0</v>
          </cell>
        </row>
        <row r="2949">
          <cell r="E2949">
            <v>603980</v>
          </cell>
        </row>
        <row r="2950">
          <cell r="E2950">
            <v>0</v>
          </cell>
        </row>
        <row r="2951">
          <cell r="E2951">
            <v>0</v>
          </cell>
        </row>
        <row r="2952">
          <cell r="E2952">
            <v>0</v>
          </cell>
        </row>
        <row r="2953">
          <cell r="E2953">
            <v>0</v>
          </cell>
        </row>
        <row r="2954">
          <cell r="E2954">
            <v>70893196</v>
          </cell>
        </row>
        <row r="2955">
          <cell r="E2955">
            <v>0</v>
          </cell>
        </row>
        <row r="2956">
          <cell r="E2956">
            <v>5402126</v>
          </cell>
        </row>
        <row r="2957">
          <cell r="E2957">
            <v>0</v>
          </cell>
        </row>
        <row r="2958">
          <cell r="E2958">
            <v>0</v>
          </cell>
        </row>
        <row r="2959">
          <cell r="E2959">
            <v>9752620</v>
          </cell>
        </row>
        <row r="2960">
          <cell r="E2960">
            <v>0</v>
          </cell>
        </row>
        <row r="2961">
          <cell r="E2961">
            <v>10613360</v>
          </cell>
        </row>
        <row r="2962">
          <cell r="E2962">
            <v>556722</v>
          </cell>
        </row>
        <row r="2963">
          <cell r="E2963">
            <v>1603684</v>
          </cell>
        </row>
        <row r="2964">
          <cell r="E2964">
            <v>0</v>
          </cell>
        </row>
        <row r="2965">
          <cell r="E2965">
            <v>0</v>
          </cell>
        </row>
        <row r="2966">
          <cell r="E2966">
            <v>96645686</v>
          </cell>
        </row>
        <row r="2967">
          <cell r="E2967">
            <v>8161200</v>
          </cell>
        </row>
        <row r="2968">
          <cell r="E2968">
            <v>3030000</v>
          </cell>
        </row>
        <row r="2969">
          <cell r="E2969">
            <v>0</v>
          </cell>
        </row>
        <row r="2970">
          <cell r="E2970">
            <v>15979523</v>
          </cell>
        </row>
        <row r="2971">
          <cell r="E2971">
            <v>0</v>
          </cell>
        </row>
        <row r="2972">
          <cell r="E2972">
            <v>0</v>
          </cell>
        </row>
        <row r="2973">
          <cell r="E2973">
            <v>0</v>
          </cell>
        </row>
        <row r="2974">
          <cell r="E2974">
            <v>0</v>
          </cell>
        </row>
        <row r="2975">
          <cell r="E2975">
            <v>0</v>
          </cell>
        </row>
        <row r="2976">
          <cell r="E2976">
            <v>96943549</v>
          </cell>
        </row>
        <row r="2977">
          <cell r="E2977">
            <v>180000</v>
          </cell>
        </row>
        <row r="2978">
          <cell r="E2978">
            <v>4620000</v>
          </cell>
        </row>
        <row r="2979">
          <cell r="E2979">
            <v>0</v>
          </cell>
        </row>
        <row r="2980">
          <cell r="E2980">
            <v>0</v>
          </cell>
        </row>
        <row r="2981">
          <cell r="E2981">
            <v>0</v>
          </cell>
        </row>
        <row r="2982">
          <cell r="E2982">
            <v>0</v>
          </cell>
        </row>
        <row r="2983">
          <cell r="E2983">
            <v>1215000</v>
          </cell>
        </row>
        <row r="2984">
          <cell r="E2984">
            <v>0</v>
          </cell>
        </row>
        <row r="2985">
          <cell r="E2985">
            <v>0</v>
          </cell>
        </row>
        <row r="2986">
          <cell r="E2986">
            <v>3460000</v>
          </cell>
        </row>
        <row r="2987">
          <cell r="E2987">
            <v>450000</v>
          </cell>
        </row>
        <row r="2988">
          <cell r="E2988">
            <v>115500</v>
          </cell>
        </row>
        <row r="2989">
          <cell r="E2989">
            <v>0</v>
          </cell>
        </row>
        <row r="2990">
          <cell r="E2990">
            <v>1655000</v>
          </cell>
        </row>
        <row r="2991">
          <cell r="E2991">
            <v>8903932</v>
          </cell>
        </row>
        <row r="2992">
          <cell r="E2992">
            <v>0</v>
          </cell>
        </row>
        <row r="2993">
          <cell r="E2993">
            <v>8461937</v>
          </cell>
        </row>
        <row r="2994">
          <cell r="E2994">
            <v>8640500</v>
          </cell>
        </row>
        <row r="2995">
          <cell r="E2995">
            <v>0</v>
          </cell>
        </row>
        <row r="2996">
          <cell r="E2996">
            <v>0</v>
          </cell>
        </row>
        <row r="2997">
          <cell r="E2997">
            <v>1641380</v>
          </cell>
        </row>
        <row r="2998">
          <cell r="E2998">
            <v>4413800</v>
          </cell>
        </row>
        <row r="2999">
          <cell r="E2999">
            <v>116150</v>
          </cell>
        </row>
        <row r="3000">
          <cell r="E3000">
            <v>4627958</v>
          </cell>
        </row>
        <row r="3001">
          <cell r="E3001">
            <v>10302000</v>
          </cell>
        </row>
        <row r="3002">
          <cell r="E3002">
            <v>80800</v>
          </cell>
        </row>
        <row r="3003">
          <cell r="E3003">
            <v>0</v>
          </cell>
        </row>
        <row r="3004">
          <cell r="E3004">
            <v>30300</v>
          </cell>
        </row>
        <row r="3005">
          <cell r="E3005">
            <v>0</v>
          </cell>
        </row>
        <row r="3006">
          <cell r="E3006">
            <v>13877657</v>
          </cell>
        </row>
        <row r="3007">
          <cell r="E3007">
            <v>2272500</v>
          </cell>
        </row>
        <row r="3008">
          <cell r="E3008">
            <v>1767500</v>
          </cell>
        </row>
        <row r="3009">
          <cell r="E3009">
            <v>970600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808000</v>
          </cell>
        </row>
        <row r="3019">
          <cell r="E3019">
            <v>6080000</v>
          </cell>
        </row>
        <row r="3020">
          <cell r="E3020">
            <v>0</v>
          </cell>
        </row>
        <row r="3021">
          <cell r="E3021">
            <v>720000</v>
          </cell>
        </row>
        <row r="3022">
          <cell r="E3022">
            <v>0</v>
          </cell>
        </row>
        <row r="3023">
          <cell r="E3023">
            <v>0</v>
          </cell>
        </row>
        <row r="3024">
          <cell r="E3024">
            <v>1126150</v>
          </cell>
        </row>
        <row r="3025">
          <cell r="E3025">
            <v>30000</v>
          </cell>
        </row>
        <row r="3026">
          <cell r="E3026">
            <v>0</v>
          </cell>
        </row>
        <row r="3027">
          <cell r="E3027">
            <v>6683586</v>
          </cell>
        </row>
        <row r="3028">
          <cell r="E3028">
            <v>0</v>
          </cell>
        </row>
        <row r="3029">
          <cell r="E3029">
            <v>0</v>
          </cell>
        </row>
        <row r="3030">
          <cell r="E3030">
            <v>8130500</v>
          </cell>
        </row>
        <row r="3031">
          <cell r="E3031">
            <v>2050000</v>
          </cell>
        </row>
        <row r="3032">
          <cell r="E3032">
            <v>0</v>
          </cell>
        </row>
        <row r="3033">
          <cell r="E3033">
            <v>0</v>
          </cell>
        </row>
        <row r="3034">
          <cell r="E3034">
            <v>0</v>
          </cell>
        </row>
        <row r="3035">
          <cell r="E3035">
            <v>333300</v>
          </cell>
        </row>
        <row r="3036">
          <cell r="E3036">
            <v>1469550</v>
          </cell>
        </row>
        <row r="3037">
          <cell r="E3037">
            <v>0</v>
          </cell>
        </row>
        <row r="3038">
          <cell r="E3038">
            <v>903000</v>
          </cell>
        </row>
        <row r="3039">
          <cell r="E3039">
            <v>950000</v>
          </cell>
        </row>
        <row r="3040">
          <cell r="E3040">
            <v>1200100</v>
          </cell>
        </row>
        <row r="3041">
          <cell r="E3041">
            <v>2525000</v>
          </cell>
        </row>
        <row r="3042">
          <cell r="E3042">
            <v>0</v>
          </cell>
        </row>
        <row r="3043">
          <cell r="E3043">
            <v>0</v>
          </cell>
        </row>
        <row r="3044">
          <cell r="E3044">
            <v>7715000</v>
          </cell>
        </row>
        <row r="3045">
          <cell r="E3045">
            <v>699930</v>
          </cell>
        </row>
        <row r="3046">
          <cell r="E3046">
            <v>244420</v>
          </cell>
        </row>
        <row r="3047">
          <cell r="E3047">
            <v>0</v>
          </cell>
        </row>
        <row r="3048">
          <cell r="E3048">
            <v>404000</v>
          </cell>
        </row>
        <row r="3049">
          <cell r="E3049">
            <v>0</v>
          </cell>
        </row>
        <row r="3050">
          <cell r="E3050">
            <v>233310</v>
          </cell>
        </row>
        <row r="3051">
          <cell r="E3051">
            <v>0</v>
          </cell>
        </row>
        <row r="3052">
          <cell r="E3052">
            <v>0</v>
          </cell>
        </row>
        <row r="3053">
          <cell r="E3053">
            <v>0</v>
          </cell>
        </row>
        <row r="3054">
          <cell r="E3054">
            <v>811030</v>
          </cell>
        </row>
        <row r="3055">
          <cell r="E3055">
            <v>0</v>
          </cell>
        </row>
        <row r="3056">
          <cell r="E3056">
            <v>151500</v>
          </cell>
        </row>
        <row r="3057">
          <cell r="E3057">
            <v>252500</v>
          </cell>
        </row>
        <row r="3058">
          <cell r="E3058">
            <v>0</v>
          </cell>
        </row>
        <row r="3059">
          <cell r="E3059">
            <v>0</v>
          </cell>
        </row>
        <row r="3060">
          <cell r="E3060">
            <v>233310</v>
          </cell>
        </row>
        <row r="3061">
          <cell r="E3061">
            <v>1004950</v>
          </cell>
        </row>
        <row r="3062">
          <cell r="E3062">
            <v>3835000</v>
          </cell>
        </row>
        <row r="3063">
          <cell r="E3063">
            <v>343400</v>
          </cell>
        </row>
        <row r="3064">
          <cell r="E3064">
            <v>0</v>
          </cell>
        </row>
        <row r="3065">
          <cell r="E3065">
            <v>0</v>
          </cell>
        </row>
        <row r="3066">
          <cell r="E3066">
            <v>1500000</v>
          </cell>
        </row>
        <row r="3067">
          <cell r="E3067">
            <v>0</v>
          </cell>
        </row>
        <row r="3068">
          <cell r="E3068">
            <v>34925085</v>
          </cell>
        </row>
        <row r="3069">
          <cell r="E3069">
            <v>0</v>
          </cell>
        </row>
        <row r="3070">
          <cell r="E3070">
            <v>300000</v>
          </cell>
        </row>
        <row r="3071">
          <cell r="E3071">
            <v>0</v>
          </cell>
        </row>
        <row r="3072">
          <cell r="E3072">
            <v>4750000</v>
          </cell>
        </row>
        <row r="3073">
          <cell r="E3073">
            <v>30311395</v>
          </cell>
        </row>
        <row r="3074">
          <cell r="E3074">
            <v>0</v>
          </cell>
        </row>
        <row r="3075">
          <cell r="E3075">
            <v>1551809</v>
          </cell>
        </row>
        <row r="3076">
          <cell r="E3076">
            <v>150500</v>
          </cell>
        </row>
        <row r="3077">
          <cell r="E3077">
            <v>0</v>
          </cell>
        </row>
        <row r="3078">
          <cell r="E3078">
            <v>0</v>
          </cell>
        </row>
        <row r="3079">
          <cell r="E3079">
            <v>0</v>
          </cell>
        </row>
        <row r="3080">
          <cell r="E3080">
            <v>12344773</v>
          </cell>
        </row>
        <row r="3081">
          <cell r="E3081">
            <v>0</v>
          </cell>
        </row>
        <row r="3082">
          <cell r="E3082">
            <v>0</v>
          </cell>
        </row>
        <row r="3083">
          <cell r="E3083">
            <v>11110000</v>
          </cell>
        </row>
        <row r="3084">
          <cell r="E3084">
            <v>8850000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82">
          <cell r="E3182">
            <v>0</v>
          </cell>
        </row>
        <row r="3199">
          <cell r="E3199">
            <v>0</v>
          </cell>
        </row>
        <row r="3200">
          <cell r="E3200">
            <v>0</v>
          </cell>
        </row>
        <row r="3201">
          <cell r="E3201">
            <v>0</v>
          </cell>
        </row>
        <row r="3209">
          <cell r="E3209">
            <v>0</v>
          </cell>
        </row>
        <row r="3212">
          <cell r="E3212">
            <v>0</v>
          </cell>
        </row>
        <row r="3213">
          <cell r="E3213">
            <v>0</v>
          </cell>
        </row>
        <row r="3217">
          <cell r="E3217">
            <v>0</v>
          </cell>
        </row>
        <row r="3220">
          <cell r="E3220">
            <v>0</v>
          </cell>
        </row>
        <row r="3223">
          <cell r="E3223">
            <v>0</v>
          </cell>
        </row>
        <row r="3238">
          <cell r="E3238">
            <v>0</v>
          </cell>
        </row>
        <row r="3257">
          <cell r="E3257">
            <v>0</v>
          </cell>
        </row>
        <row r="3260">
          <cell r="E3260">
            <v>0</v>
          </cell>
        </row>
        <row r="3296">
          <cell r="E3296">
            <v>0</v>
          </cell>
        </row>
        <row r="3313">
          <cell r="E3313">
            <v>0</v>
          </cell>
        </row>
        <row r="3314">
          <cell r="E3314">
            <v>0</v>
          </cell>
        </row>
        <row r="3315">
          <cell r="E3315">
            <v>0</v>
          </cell>
        </row>
        <row r="3323">
          <cell r="E3323">
            <v>0</v>
          </cell>
        </row>
        <row r="3326">
          <cell r="E3326">
            <v>0</v>
          </cell>
        </row>
        <row r="3327">
          <cell r="E3327">
            <v>0</v>
          </cell>
        </row>
        <row r="3331">
          <cell r="E3331">
            <v>0</v>
          </cell>
        </row>
        <row r="3334">
          <cell r="E3334">
            <v>0</v>
          </cell>
        </row>
        <row r="3337">
          <cell r="E3337">
            <v>0</v>
          </cell>
        </row>
        <row r="3352">
          <cell r="E3352">
            <v>0</v>
          </cell>
        </row>
        <row r="3371">
          <cell r="E3371">
            <v>0</v>
          </cell>
        </row>
        <row r="3374">
          <cell r="E3374">
            <v>0</v>
          </cell>
        </row>
        <row r="3410">
          <cell r="E3410">
            <v>0</v>
          </cell>
        </row>
        <row r="3427">
          <cell r="E3427">
            <v>0</v>
          </cell>
        </row>
        <row r="3428">
          <cell r="E3428">
            <v>0</v>
          </cell>
        </row>
        <row r="3429">
          <cell r="E3429">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sheetData>
      <sheetData sheetId="3">
        <row r="9">
          <cell r="G9" t="str">
            <v>Dirección Superior</v>
          </cell>
        </row>
        <row r="10">
          <cell r="G10" t="str">
            <v>Dirección General de la Carrera Judicial</v>
          </cell>
        </row>
        <row r="11">
          <cell r="G11" t="str">
            <v>Servicios de Planificación, Tecnología e Información</v>
          </cell>
        </row>
        <row r="12">
          <cell r="G12" t="str">
            <v>Administración de Justicia</v>
          </cell>
        </row>
        <row r="13">
          <cell r="G13" t="str">
            <v>Mensura y Registro de Títulos</v>
          </cell>
        </row>
        <row r="14">
          <cell r="G14" t="str">
            <v>Capacitación</v>
          </cell>
        </row>
        <row r="15">
          <cell r="G15" t="str">
            <v>Actividad Defensoría Judicial</v>
          </cell>
        </row>
        <row r="16">
          <cell r="G16" t="str">
            <v>Administración de Deuda Pública</v>
          </cell>
        </row>
        <row r="17">
          <cell r="G17" t="str">
            <v>Administracion de Contribuciones Especiales</v>
          </cell>
        </row>
        <row r="36">
          <cell r="G36">
            <v>2009</v>
          </cell>
        </row>
        <row r="37">
          <cell r="G37">
            <v>2010</v>
          </cell>
        </row>
        <row r="38">
          <cell r="G38">
            <v>2011</v>
          </cell>
        </row>
        <row r="39">
          <cell r="G39">
            <v>2012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Gral"/>
      <sheetName val="Intro Budget"/>
      <sheetName val="Solicitado"/>
      <sheetName val="gral por areas"/>
      <sheetName val="gral por desglose"/>
      <sheetName val="gral por renglones"/>
      <sheetName val="listas"/>
      <sheetName val="botones"/>
      <sheetName val="Intro"/>
      <sheetName val="Est de Ing"/>
      <sheetName val="Est Prog"/>
      <sheetName val="Est Prog Seg"/>
      <sheetName val="Obj Gast"/>
      <sheetName val="Proy Des Inst e Inv"/>
      <sheetName val="Proy de Tecn"/>
      <sheetName val="POA x Dir 2011"/>
      <sheetName val="Cons Dir"/>
      <sheetName val="Cons Far"/>
      <sheetName val="F1"/>
      <sheetName val="F3"/>
      <sheetName val="F4"/>
      <sheetName val="F5"/>
      <sheetName val="F6"/>
      <sheetName val="F8"/>
      <sheetName val="F9"/>
      <sheetName val="F10"/>
      <sheetName val="Cons por Obj del Gasto"/>
      <sheetName val="Cons por Depto Jud"/>
      <sheetName val="Trib. Sala por Dep Jud"/>
      <sheetName val="Detalle Dep Jud"/>
      <sheetName val="Detalle por Trib. Sala"/>
      <sheetName val="Detalle del Cons"/>
      <sheetName val="Actualiz Seguro Medico"/>
      <sheetName val="Actualiz Mob y Equ"/>
      <sheetName val="Base del Detalle"/>
      <sheetName val="Actual Sueldos"/>
      <sheetName val="Estadisticas"/>
      <sheetName val="Estadistica 2"/>
      <sheetName val="PIB, PGN y PPJ América"/>
    </sheetNames>
    <sheetDataSet>
      <sheetData sheetId="0" refreshError="1"/>
      <sheetData sheetId="1" refreshError="1"/>
      <sheetData sheetId="2" refreshError="1"/>
      <sheetData sheetId="3" refreshError="1"/>
      <sheetData sheetId="4" refreshError="1"/>
      <sheetData sheetId="5" refreshError="1"/>
      <sheetData sheetId="6">
        <row r="5">
          <cell r="B5">
            <v>1</v>
          </cell>
          <cell r="C5" t="str">
            <v>SERVICIOS PERSONALES</v>
          </cell>
        </row>
        <row r="6">
          <cell r="B6">
            <v>11</v>
          </cell>
          <cell r="C6" t="str">
            <v>Sueldos para Cargos Fijos</v>
          </cell>
        </row>
        <row r="7">
          <cell r="B7">
            <v>111</v>
          </cell>
          <cell r="C7" t="str">
            <v>Sueldos Fijos</v>
          </cell>
        </row>
        <row r="8">
          <cell r="B8">
            <v>112</v>
          </cell>
          <cell r="C8" t="str">
            <v>Sueldos Fijos Personal en Trámite de Pensiones</v>
          </cell>
        </row>
        <row r="9">
          <cell r="B9">
            <v>12</v>
          </cell>
          <cell r="C9" t="str">
            <v>Sueldos Personal Temporero</v>
          </cell>
        </row>
        <row r="10">
          <cell r="B10">
            <v>121</v>
          </cell>
          <cell r="C10" t="str">
            <v>Sueldos Personal Contratado y/o Igualado</v>
          </cell>
        </row>
        <row r="11">
          <cell r="B11">
            <v>122</v>
          </cell>
          <cell r="C11" t="str">
            <v>Sueldos Personal Nominal</v>
          </cell>
        </row>
        <row r="12">
          <cell r="B12">
            <v>123</v>
          </cell>
          <cell r="C12" t="str">
            <v>Suplencias</v>
          </cell>
        </row>
        <row r="13">
          <cell r="B13">
            <v>13</v>
          </cell>
          <cell r="C13" t="str">
            <v>Sobresueldos</v>
          </cell>
        </row>
        <row r="14">
          <cell r="B14">
            <v>131</v>
          </cell>
          <cell r="C14" t="str">
            <v xml:space="preserve">Primas por Antigüedad </v>
          </cell>
        </row>
        <row r="15">
          <cell r="B15">
            <v>132</v>
          </cell>
          <cell r="C15" t="str">
            <v>Compensación por Gastos de Alimentación</v>
          </cell>
        </row>
        <row r="16">
          <cell r="B16">
            <v>133</v>
          </cell>
          <cell r="C16" t="str">
            <v>Compensación por Horas Extraordinarias</v>
          </cell>
        </row>
        <row r="17">
          <cell r="B17">
            <v>134</v>
          </cell>
          <cell r="C17" t="str">
            <v>Primas de Transporte</v>
          </cell>
        </row>
        <row r="18">
          <cell r="B18">
            <v>135</v>
          </cell>
          <cell r="C18" t="str">
            <v xml:space="preserve">Especialismos </v>
          </cell>
        </row>
        <row r="19">
          <cell r="B19">
            <v>136</v>
          </cell>
          <cell r="C19" t="str">
            <v>Compensación de Servicios Prestados en Vacaciones</v>
          </cell>
        </row>
        <row r="20">
          <cell r="B20">
            <v>137</v>
          </cell>
          <cell r="C20" t="str">
            <v>Compensación por Servicios de Seguridad</v>
          </cell>
        </row>
        <row r="21">
          <cell r="B21">
            <v>138</v>
          </cell>
          <cell r="C21" t="str">
            <v>Compensación por Resultados</v>
          </cell>
        </row>
        <row r="22">
          <cell r="B22">
            <v>139</v>
          </cell>
          <cell r="C22" t="str">
            <v>Compensación por Distancia</v>
          </cell>
        </row>
        <row r="23">
          <cell r="B23">
            <v>14</v>
          </cell>
          <cell r="C23" t="str">
            <v>Jornales</v>
          </cell>
        </row>
        <row r="24">
          <cell r="B24">
            <v>141</v>
          </cell>
          <cell r="C24" t="str">
            <v>Jornales</v>
          </cell>
        </row>
        <row r="25">
          <cell r="B25">
            <v>142</v>
          </cell>
          <cell r="C25" t="str">
            <v>Sobrejornales</v>
          </cell>
        </row>
        <row r="26">
          <cell r="B26">
            <v>15</v>
          </cell>
          <cell r="C26" t="str">
            <v>Honorarios</v>
          </cell>
        </row>
        <row r="27">
          <cell r="B27">
            <v>151</v>
          </cell>
          <cell r="C27" t="str">
            <v>Honorarios Profesionales y Técnicos</v>
          </cell>
        </row>
        <row r="28">
          <cell r="B28">
            <v>152</v>
          </cell>
          <cell r="C28" t="str">
            <v>Honorarios por servicios especiales</v>
          </cell>
        </row>
        <row r="29">
          <cell r="B29">
            <v>16</v>
          </cell>
          <cell r="C29" t="str">
            <v>Dietas y Gastos de Representación</v>
          </cell>
        </row>
        <row r="30">
          <cell r="B30">
            <v>161</v>
          </cell>
          <cell r="C30" t="str">
            <v>Dietas dentro del país</v>
          </cell>
        </row>
        <row r="31">
          <cell r="B31">
            <v>162</v>
          </cell>
          <cell r="C31" t="str">
            <v>Gastos de Representación</v>
          </cell>
        </row>
        <row r="32">
          <cell r="B32">
            <v>18</v>
          </cell>
          <cell r="C32" t="str">
            <v>Gratificaciones y Bonificaciones</v>
          </cell>
        </row>
        <row r="33">
          <cell r="B33">
            <v>181</v>
          </cell>
          <cell r="C33" t="str">
            <v>Regalía Pascual</v>
          </cell>
        </row>
        <row r="34">
          <cell r="B34">
            <v>182</v>
          </cell>
          <cell r="C34" t="str">
            <v>Bonificaciones</v>
          </cell>
        </row>
        <row r="35">
          <cell r="B35">
            <v>183</v>
          </cell>
          <cell r="C35" t="str">
            <v>Prestamos Laborales</v>
          </cell>
        </row>
        <row r="36">
          <cell r="B36">
            <v>184</v>
          </cell>
          <cell r="C36" t="str">
            <v>Pago de Vacaciones</v>
          </cell>
        </row>
        <row r="37">
          <cell r="B37">
            <v>19</v>
          </cell>
          <cell r="C37" t="str">
            <v>Contribuciones a la Seguridad Social</v>
          </cell>
        </row>
        <row r="38">
          <cell r="B38">
            <v>191</v>
          </cell>
          <cell r="C38" t="str">
            <v>Contribuciones al seguro de salud y riesgo laboral</v>
          </cell>
        </row>
        <row r="39">
          <cell r="B39">
            <v>192</v>
          </cell>
          <cell r="C39" t="str">
            <v>Contribuciones al Seguro de Pensiones</v>
          </cell>
        </row>
        <row r="40">
          <cell r="B40">
            <v>193</v>
          </cell>
          <cell r="C40" t="str">
            <v>Contribución al Seguro de Riesgo  Laboral</v>
          </cell>
        </row>
        <row r="41">
          <cell r="B41">
            <v>2</v>
          </cell>
          <cell r="C41" t="str">
            <v>SERVICIOS NO PERSONALES</v>
          </cell>
        </row>
        <row r="42">
          <cell r="B42">
            <v>21</v>
          </cell>
          <cell r="C42" t="str">
            <v>Servicios de Comunicaciones</v>
          </cell>
        </row>
        <row r="43">
          <cell r="B43">
            <v>211</v>
          </cell>
          <cell r="C43" t="str">
            <v>Radiocomunicaciones</v>
          </cell>
        </row>
        <row r="44">
          <cell r="B44">
            <v>212</v>
          </cell>
          <cell r="C44" t="str">
            <v>Servicio Telefónico de Larga Distancia</v>
          </cell>
        </row>
        <row r="45">
          <cell r="B45">
            <v>213</v>
          </cell>
          <cell r="C45" t="str">
            <v>Teléfono Local</v>
          </cell>
        </row>
        <row r="46">
          <cell r="B46">
            <v>214</v>
          </cell>
          <cell r="C46" t="str">
            <v>Telefax y Correos</v>
          </cell>
        </row>
        <row r="47">
          <cell r="B47">
            <v>215</v>
          </cell>
          <cell r="C47" t="str">
            <v>Servicio de Internet y Televisión por Cable</v>
          </cell>
        </row>
        <row r="48">
          <cell r="B48">
            <v>22</v>
          </cell>
          <cell r="C48" t="str">
            <v>Servicios Básicos</v>
          </cell>
        </row>
        <row r="49">
          <cell r="B49">
            <v>221</v>
          </cell>
          <cell r="C49" t="str">
            <v>Electricidad</v>
          </cell>
        </row>
        <row r="50">
          <cell r="B50">
            <v>222</v>
          </cell>
          <cell r="C50" t="str">
            <v>Agua</v>
          </cell>
        </row>
        <row r="51">
          <cell r="B51">
            <v>223</v>
          </cell>
          <cell r="C51" t="str">
            <v>Lavandería, Limpieza e Higiene</v>
          </cell>
        </row>
        <row r="52">
          <cell r="B52">
            <v>224</v>
          </cell>
          <cell r="C52" t="str">
            <v>Residuos Sólidos</v>
          </cell>
        </row>
        <row r="53">
          <cell r="B53">
            <v>23</v>
          </cell>
          <cell r="C53" t="str">
            <v>Publicidad, Impresión y Encuadernación</v>
          </cell>
        </row>
        <row r="54">
          <cell r="B54">
            <v>231</v>
          </cell>
          <cell r="C54" t="str">
            <v>Publicidad y Propaganda</v>
          </cell>
        </row>
        <row r="55">
          <cell r="B55">
            <v>232</v>
          </cell>
          <cell r="C55" t="str">
            <v>Impresión y Encuadernación</v>
          </cell>
        </row>
        <row r="56">
          <cell r="B56">
            <v>24</v>
          </cell>
          <cell r="C56" t="str">
            <v>Viáticos</v>
          </cell>
        </row>
        <row r="57">
          <cell r="B57">
            <v>241</v>
          </cell>
          <cell r="C57" t="str">
            <v>Viáticos Dentro del País</v>
          </cell>
        </row>
        <row r="58">
          <cell r="B58">
            <v>242</v>
          </cell>
          <cell r="C58" t="str">
            <v>Viáticos Fuera del País</v>
          </cell>
        </row>
        <row r="59">
          <cell r="B59">
            <v>25</v>
          </cell>
          <cell r="C59" t="str">
            <v>Transporte y Almacenaje</v>
          </cell>
        </row>
        <row r="60">
          <cell r="B60">
            <v>251</v>
          </cell>
          <cell r="C60" t="str">
            <v>Pasajes</v>
          </cell>
        </row>
        <row r="61">
          <cell r="B61">
            <v>252</v>
          </cell>
          <cell r="C61" t="str">
            <v>Fletes</v>
          </cell>
        </row>
        <row r="62">
          <cell r="B62">
            <v>253</v>
          </cell>
          <cell r="C62" t="str">
            <v>Almacenaje</v>
          </cell>
        </row>
        <row r="63">
          <cell r="B63">
            <v>254</v>
          </cell>
          <cell r="C63" t="str">
            <v>Peaje</v>
          </cell>
        </row>
        <row r="64">
          <cell r="B64">
            <v>26</v>
          </cell>
          <cell r="C64" t="str">
            <v>Alquileres y Rentas</v>
          </cell>
        </row>
        <row r="65">
          <cell r="B65">
            <v>261</v>
          </cell>
          <cell r="C65" t="str">
            <v>Edificios y Locales</v>
          </cell>
        </row>
        <row r="66">
          <cell r="B66">
            <v>262</v>
          </cell>
          <cell r="C66" t="str">
            <v>Equipos de Producciòn</v>
          </cell>
        </row>
        <row r="67">
          <cell r="B67">
            <v>263</v>
          </cell>
          <cell r="C67" t="str">
            <v>Maquinarias y Equipos de Oficina</v>
          </cell>
        </row>
        <row r="68">
          <cell r="B68">
            <v>264</v>
          </cell>
          <cell r="C68" t="str">
            <v>Equipo de Transporte, Tracción y Elevación</v>
          </cell>
        </row>
        <row r="69">
          <cell r="B69">
            <v>265</v>
          </cell>
          <cell r="C69" t="str">
            <v>Tierras y Terrenos</v>
          </cell>
        </row>
        <row r="70">
          <cell r="B70">
            <v>269</v>
          </cell>
          <cell r="C70" t="str">
            <v>Otros Alquileres</v>
          </cell>
        </row>
        <row r="71">
          <cell r="B71">
            <v>27</v>
          </cell>
          <cell r="C71" t="str">
            <v>Seguros</v>
          </cell>
        </row>
        <row r="72">
          <cell r="B72">
            <v>271</v>
          </cell>
          <cell r="C72" t="str">
            <v>Seguro de Bienes Inmuebles</v>
          </cell>
        </row>
        <row r="73">
          <cell r="B73">
            <v>272</v>
          </cell>
          <cell r="C73" t="str">
            <v>Seguro de Bienes Muebles</v>
          </cell>
        </row>
        <row r="74">
          <cell r="B74">
            <v>273</v>
          </cell>
          <cell r="C74" t="str">
            <v>Seguros de Personas</v>
          </cell>
        </row>
        <row r="75">
          <cell r="B75">
            <v>28</v>
          </cell>
          <cell r="C75" t="str">
            <v>Conserv. Rep. Menores y Const. Temporales</v>
          </cell>
        </row>
        <row r="76">
          <cell r="B76">
            <v>281</v>
          </cell>
          <cell r="C76" t="str">
            <v>Obras Menores</v>
          </cell>
        </row>
        <row r="77">
          <cell r="B77">
            <v>282</v>
          </cell>
          <cell r="C77" t="str">
            <v>Maquinarias y Equipos</v>
          </cell>
        </row>
        <row r="78">
          <cell r="B78">
            <v>283</v>
          </cell>
          <cell r="C78" t="str">
            <v>Construcciones Temporales</v>
          </cell>
        </row>
        <row r="79">
          <cell r="B79">
            <v>29</v>
          </cell>
          <cell r="C79" t="str">
            <v>Otros Servicios No Personales</v>
          </cell>
        </row>
        <row r="80">
          <cell r="B80">
            <v>291</v>
          </cell>
          <cell r="C80" t="str">
            <v>Gastos Judiciales</v>
          </cell>
        </row>
        <row r="81">
          <cell r="B81">
            <v>292</v>
          </cell>
          <cell r="C81" t="str">
            <v>Comisiones y Gastos Bancarios</v>
          </cell>
        </row>
        <row r="82">
          <cell r="B82">
            <v>293</v>
          </cell>
          <cell r="C82" t="str">
            <v>Auditorias y Estudios Financieros</v>
          </cell>
        </row>
        <row r="83">
          <cell r="B83">
            <v>295</v>
          </cell>
          <cell r="C83" t="str">
            <v>Servicios Especiales</v>
          </cell>
        </row>
        <row r="84">
          <cell r="B84">
            <v>296</v>
          </cell>
          <cell r="C84" t="str">
            <v>Servicios Técnicos y Profesionales</v>
          </cell>
        </row>
        <row r="85">
          <cell r="B85">
            <v>297</v>
          </cell>
          <cell r="C85" t="str">
            <v xml:space="preserve">Impuestos, Derechos y Tasas  </v>
          </cell>
        </row>
        <row r="86">
          <cell r="B86">
            <v>298</v>
          </cell>
          <cell r="C86" t="str">
            <v>Intereses de Instituciones Financieras</v>
          </cell>
        </row>
        <row r="87">
          <cell r="B87">
            <v>299</v>
          </cell>
          <cell r="C87" t="str">
            <v>Otros Servicios No Personales. (Servicios ceremonial, protocolares, festividades nacionales, actividades culturales y aniversarios)</v>
          </cell>
        </row>
        <row r="88">
          <cell r="B88">
            <v>3</v>
          </cell>
          <cell r="C88" t="str">
            <v>MATERIALES Y SUMINISTROS</v>
          </cell>
        </row>
        <row r="89">
          <cell r="B89">
            <v>31</v>
          </cell>
          <cell r="C89" t="str">
            <v>Alimentos y Productos Agroforestales</v>
          </cell>
        </row>
        <row r="90">
          <cell r="B90">
            <v>311</v>
          </cell>
          <cell r="C90" t="str">
            <v>Alimentos y Bebidas para Personas</v>
          </cell>
        </row>
        <row r="91">
          <cell r="B91">
            <v>312</v>
          </cell>
          <cell r="C91" t="str">
            <v>Alimentos para Animales</v>
          </cell>
        </row>
        <row r="92">
          <cell r="B92">
            <v>313</v>
          </cell>
          <cell r="C92" t="str">
            <v>Productos Agroforestales y Pecuarios</v>
          </cell>
        </row>
        <row r="93">
          <cell r="B93">
            <v>32</v>
          </cell>
          <cell r="C93" t="str">
            <v>Textiles y Vestuarios</v>
          </cell>
        </row>
        <row r="94">
          <cell r="B94">
            <v>321</v>
          </cell>
          <cell r="C94" t="str">
            <v>Hilados y Telas</v>
          </cell>
        </row>
        <row r="95">
          <cell r="B95">
            <v>322</v>
          </cell>
          <cell r="C95" t="str">
            <v>Acabados Textiles. (Banderas, alfombras y cortinas)</v>
          </cell>
        </row>
        <row r="96">
          <cell r="B96">
            <v>323</v>
          </cell>
          <cell r="C96" t="str">
            <v>Prendas de Vestir</v>
          </cell>
        </row>
        <row r="97">
          <cell r="B97">
            <v>324</v>
          </cell>
          <cell r="C97" t="str">
            <v>Calzados</v>
          </cell>
        </row>
        <row r="98">
          <cell r="B98">
            <v>33</v>
          </cell>
          <cell r="C98" t="str">
            <v>Productos de Papel, Cartón e Impresos</v>
          </cell>
        </row>
        <row r="99">
          <cell r="B99">
            <v>331</v>
          </cell>
          <cell r="C99" t="str">
            <v>Papel de Escritorio</v>
          </cell>
        </row>
        <row r="100">
          <cell r="B100">
            <v>332</v>
          </cell>
          <cell r="C100" t="str">
            <v>Productos de Papel y Cartón</v>
          </cell>
        </row>
        <row r="101">
          <cell r="B101">
            <v>333</v>
          </cell>
          <cell r="C101" t="str">
            <v>Productos de Artes Gráficas</v>
          </cell>
        </row>
        <row r="102">
          <cell r="B102">
            <v>334</v>
          </cell>
          <cell r="C102" t="str">
            <v>Libros, Revistas y Periódicos</v>
          </cell>
        </row>
        <row r="103">
          <cell r="B103">
            <v>335</v>
          </cell>
          <cell r="C103" t="str">
            <v>Textos de Enseñanza</v>
          </cell>
        </row>
        <row r="104">
          <cell r="B104">
            <v>336</v>
          </cell>
          <cell r="C104" t="str">
            <v>Especies Timbradas y Valores. (Form. de tìtulos y otros)</v>
          </cell>
        </row>
        <row r="105">
          <cell r="B105">
            <v>34</v>
          </cell>
          <cell r="C105" t="str">
            <v>Combustibles, Lubric., Prod. Químicos y Conexos</v>
          </cell>
        </row>
        <row r="106">
          <cell r="B106">
            <v>341</v>
          </cell>
          <cell r="C106" t="str">
            <v>Combustibles y Lubricantes</v>
          </cell>
        </row>
        <row r="107">
          <cell r="B107">
            <v>342</v>
          </cell>
          <cell r="C107" t="str">
            <v>Productos Químicos y Conexos</v>
          </cell>
        </row>
        <row r="108">
          <cell r="B108">
            <v>343</v>
          </cell>
          <cell r="C108" t="str">
            <v>Productos Farmacéuticos y Conexos</v>
          </cell>
        </row>
        <row r="109">
          <cell r="B109">
            <v>35</v>
          </cell>
          <cell r="C109" t="str">
            <v>Productos de Cuero, Caucho y Plástico</v>
          </cell>
        </row>
        <row r="110">
          <cell r="B110">
            <v>351</v>
          </cell>
          <cell r="C110" t="str">
            <v>Cueros y Piel</v>
          </cell>
        </row>
        <row r="111">
          <cell r="B111">
            <v>352</v>
          </cell>
          <cell r="C111" t="str">
            <v>Artículos de Cuero</v>
          </cell>
        </row>
        <row r="112">
          <cell r="B112">
            <v>353</v>
          </cell>
          <cell r="C112" t="str">
            <v>Llantas y Neumáticos</v>
          </cell>
        </row>
        <row r="113">
          <cell r="B113">
            <v>354</v>
          </cell>
          <cell r="C113" t="str">
            <v xml:space="preserve">Artìculos de Caucho </v>
          </cell>
        </row>
        <row r="114">
          <cell r="B114">
            <v>355</v>
          </cell>
          <cell r="C114" t="str">
            <v>Artículos de Plástico</v>
          </cell>
        </row>
        <row r="115">
          <cell r="B115">
            <v>36</v>
          </cell>
          <cell r="C115" t="str">
            <v>Productos de Minerales No Metálicos</v>
          </cell>
        </row>
        <row r="116">
          <cell r="B116">
            <v>361</v>
          </cell>
          <cell r="C116" t="str">
            <v>Productos de Cemento y Asbesto</v>
          </cell>
        </row>
        <row r="117">
          <cell r="B117">
            <v>362</v>
          </cell>
          <cell r="C117" t="str">
            <v>Productos Vidrio, loza y Porcelana. (Lavamanos, inodoros y otros)</v>
          </cell>
        </row>
        <row r="118">
          <cell r="B118">
            <v>363</v>
          </cell>
          <cell r="C118" t="str">
            <v>Cemento, Cal y Yeso</v>
          </cell>
        </row>
        <row r="119">
          <cell r="B119">
            <v>365</v>
          </cell>
          <cell r="C119" t="str">
            <v>Productos Metálicos</v>
          </cell>
        </row>
        <row r="120">
          <cell r="B120">
            <v>366</v>
          </cell>
          <cell r="C120" t="str">
            <v>Minerales</v>
          </cell>
        </row>
        <row r="121">
          <cell r="B121">
            <v>39</v>
          </cell>
          <cell r="C121" t="str">
            <v>Productos y Útiles Varios</v>
          </cell>
        </row>
        <row r="122">
          <cell r="B122">
            <v>391</v>
          </cell>
          <cell r="C122" t="str">
            <v>Materiales de Limpieza</v>
          </cell>
        </row>
        <row r="123">
          <cell r="B123">
            <v>392</v>
          </cell>
          <cell r="C123" t="str">
            <v>Útiles de Escritorio, Oficina y Enseñanza</v>
          </cell>
        </row>
        <row r="124">
          <cell r="B124">
            <v>393</v>
          </cell>
          <cell r="C124" t="str">
            <v>Útiles menores médico- quirúrgicos</v>
          </cell>
        </row>
        <row r="125">
          <cell r="B125">
            <v>394</v>
          </cell>
          <cell r="C125" t="str">
            <v>Útiles de Deportes y Recreativos</v>
          </cell>
        </row>
        <row r="126">
          <cell r="B126">
            <v>395</v>
          </cell>
          <cell r="C126" t="str">
            <v>Útiles de Cocina y Comedor</v>
          </cell>
        </row>
        <row r="127">
          <cell r="B127">
            <v>396</v>
          </cell>
          <cell r="C127" t="str">
            <v>Productos Eléctricos y Afines</v>
          </cell>
        </row>
        <row r="128">
          <cell r="B128">
            <v>397</v>
          </cell>
          <cell r="C128" t="str">
            <v>Materiales y Útiles Relacionados con Informática</v>
          </cell>
        </row>
        <row r="129">
          <cell r="B129">
            <v>398</v>
          </cell>
          <cell r="C129" t="str">
            <v>Equipo Militar</v>
          </cell>
        </row>
        <row r="130">
          <cell r="B130">
            <v>399</v>
          </cell>
          <cell r="C130" t="str">
            <v>Útiles Diversos</v>
          </cell>
        </row>
        <row r="131">
          <cell r="B131">
            <v>4</v>
          </cell>
          <cell r="C131" t="str">
            <v>TRANSFERENCIAS CORRIENTES</v>
          </cell>
        </row>
        <row r="132">
          <cell r="B132">
            <v>40</v>
          </cell>
          <cell r="C132" t="str">
            <v>Proyecto de Consolidación  de la Jurisdicción Inmobiliaria</v>
          </cell>
        </row>
        <row r="133">
          <cell r="B133">
            <v>41</v>
          </cell>
          <cell r="C133" t="str">
            <v>Prestaciones a la Seguridad Social</v>
          </cell>
        </row>
        <row r="134">
          <cell r="B134">
            <v>411</v>
          </cell>
          <cell r="C134" t="str">
            <v>Pensiones y Jubilaciones. (6.01% de los sueldos fijos)</v>
          </cell>
        </row>
        <row r="135">
          <cell r="B135">
            <v>42</v>
          </cell>
          <cell r="C135" t="str">
            <v>Transferencias Corrientes al Sector Privado</v>
          </cell>
        </row>
        <row r="136">
          <cell r="B136">
            <v>421</v>
          </cell>
          <cell r="C136" t="str">
            <v>Ayudas y Donaciones a Personas</v>
          </cell>
        </row>
        <row r="137">
          <cell r="B137">
            <v>424</v>
          </cell>
          <cell r="C137" t="str">
            <v>Becas y Viajes de Estudio</v>
          </cell>
        </row>
        <row r="138">
          <cell r="B138">
            <v>425</v>
          </cell>
          <cell r="C138" t="str">
            <v>Transferencias Corrientes a Empresas del Sector Privado</v>
          </cell>
        </row>
        <row r="139">
          <cell r="B139">
            <v>426</v>
          </cell>
          <cell r="C139" t="str">
            <v>Transferencias corrientes a Instituciones sin Fines de Lucro</v>
          </cell>
        </row>
        <row r="140">
          <cell r="B140">
            <v>43</v>
          </cell>
          <cell r="C140" t="str">
            <v>Transferencias Corrientes al Sector Público</v>
          </cell>
        </row>
        <row r="141">
          <cell r="B141">
            <v>431</v>
          </cell>
          <cell r="C141" t="str">
            <v>Transferencias Corrientes a la Administración Central</v>
          </cell>
        </row>
        <row r="142">
          <cell r="B142">
            <v>432</v>
          </cell>
          <cell r="C142" t="str">
            <v>Transf corrientes a insts públicas descentralizadas o autónomas</v>
          </cell>
        </row>
        <row r="143">
          <cell r="B143">
            <v>433</v>
          </cell>
          <cell r="C143" t="str">
            <v>Transferencias Corrientes a Insts. De la Seguridad Social</v>
          </cell>
        </row>
        <row r="144">
          <cell r="B144">
            <v>435</v>
          </cell>
          <cell r="C144" t="str">
            <v>Transferencias Corrientes a Empresas Públicas no Financieras</v>
          </cell>
        </row>
        <row r="145">
          <cell r="B145">
            <v>436</v>
          </cell>
          <cell r="C145" t="str">
            <v>Transferencias Corrientes a Insts. Públicas Financieras</v>
          </cell>
        </row>
        <row r="146">
          <cell r="B146">
            <v>437</v>
          </cell>
          <cell r="C146" t="str">
            <v>Transferencias Corrientes a otras Insts. Públicas</v>
          </cell>
        </row>
        <row r="147">
          <cell r="B147">
            <v>44</v>
          </cell>
          <cell r="C147" t="str">
            <v>Transferencias Corrientes al sector externo</v>
          </cell>
        </row>
        <row r="148">
          <cell r="B148">
            <v>441</v>
          </cell>
          <cell r="C148" t="str">
            <v>Cuotas Internacionales</v>
          </cell>
        </row>
        <row r="149">
          <cell r="B149">
            <v>6</v>
          </cell>
          <cell r="C149" t="str">
            <v>ACTIVOS NO FINANCIEROS</v>
          </cell>
        </row>
        <row r="150">
          <cell r="B150">
            <v>61</v>
          </cell>
          <cell r="C150" t="str">
            <v>Maquinarias y Equipo</v>
          </cell>
        </row>
        <row r="151">
          <cell r="B151">
            <v>611</v>
          </cell>
          <cell r="C151" t="str">
            <v>Maquinarias y Equipo de Producción</v>
          </cell>
        </row>
        <row r="152">
          <cell r="B152">
            <v>612</v>
          </cell>
          <cell r="C152" t="str">
            <v>Equipo Educacional y Recreativo (Càmaras fotogràficas, micròfonos, grabadores y otros)</v>
          </cell>
        </row>
        <row r="153">
          <cell r="B153">
            <v>613</v>
          </cell>
          <cell r="C153" t="str">
            <v>Equipo de Transporte</v>
          </cell>
        </row>
        <row r="154">
          <cell r="B154">
            <v>614</v>
          </cell>
          <cell r="C154" t="str">
            <v xml:space="preserve">Equipo de Computación </v>
          </cell>
        </row>
        <row r="155">
          <cell r="B155">
            <v>615</v>
          </cell>
          <cell r="C155" t="str">
            <v>Equipos Médico-Sanitarios</v>
          </cell>
        </row>
        <row r="156">
          <cell r="B156">
            <v>616</v>
          </cell>
          <cell r="C156" t="str">
            <v>Equipo de Comunicación y Señalamiento. (Televisiòn, video y audio, receptores de radios,  aparatos telefònicos y equipos de señalizaciòn)</v>
          </cell>
        </row>
        <row r="157">
          <cell r="B157">
            <v>617</v>
          </cell>
          <cell r="C157" t="str">
            <v>Equipos y Muebles de Oficina</v>
          </cell>
        </row>
        <row r="158">
          <cell r="B158">
            <v>618</v>
          </cell>
          <cell r="C158" t="str">
            <v>Herramientas y Repuestos Mayores</v>
          </cell>
        </row>
        <row r="159">
          <cell r="B159">
            <v>619</v>
          </cell>
          <cell r="C159" t="str">
            <v>Equipos Varios</v>
          </cell>
        </row>
        <row r="160">
          <cell r="B160">
            <v>62</v>
          </cell>
          <cell r="C160" t="str">
            <v>Inmuebles</v>
          </cell>
        </row>
        <row r="161">
          <cell r="B161">
            <v>621</v>
          </cell>
          <cell r="C161" t="str">
            <v>Terrenos</v>
          </cell>
        </row>
        <row r="162">
          <cell r="B162">
            <v>622</v>
          </cell>
          <cell r="C162" t="str">
            <v>Edificios</v>
          </cell>
        </row>
        <row r="163">
          <cell r="B163">
            <v>63</v>
          </cell>
          <cell r="C163" t="str">
            <v>Construcciones y Mejoras</v>
          </cell>
        </row>
        <row r="164">
          <cell r="B164">
            <v>635</v>
          </cell>
          <cell r="C164" t="str">
            <v>Edificaciones</v>
          </cell>
        </row>
        <row r="165">
          <cell r="B165">
            <v>636</v>
          </cell>
          <cell r="C165" t="str">
            <v>Obras de Energìa</v>
          </cell>
        </row>
        <row r="166">
          <cell r="B166">
            <v>637</v>
          </cell>
          <cell r="C166" t="str">
            <v>Obras de Telecomunicaciones</v>
          </cell>
        </row>
        <row r="167">
          <cell r="B167">
            <v>638</v>
          </cell>
          <cell r="C167" t="str">
            <v>Supervisión e Inspección de Obras</v>
          </cell>
        </row>
        <row r="168">
          <cell r="B168">
            <v>639</v>
          </cell>
          <cell r="C168" t="str">
            <v>Otras Construcciones y Mejoras</v>
          </cell>
        </row>
        <row r="169">
          <cell r="B169">
            <v>69</v>
          </cell>
          <cell r="C169" t="str">
            <v>Otros Activos</v>
          </cell>
        </row>
        <row r="170">
          <cell r="B170">
            <v>691</v>
          </cell>
          <cell r="C170" t="str">
            <v>Equipo de Seguridad</v>
          </cell>
        </row>
        <row r="171">
          <cell r="B171">
            <v>692</v>
          </cell>
          <cell r="C171" t="str">
            <v>Construcciones Militares</v>
          </cell>
        </row>
        <row r="172">
          <cell r="B172">
            <v>693</v>
          </cell>
          <cell r="C172" t="str">
            <v>Activo Intangible</v>
          </cell>
        </row>
        <row r="173">
          <cell r="B173">
            <v>694</v>
          </cell>
          <cell r="C173" t="str">
            <v>Programas de Computación</v>
          </cell>
        </row>
        <row r="174">
          <cell r="B174">
            <v>696</v>
          </cell>
          <cell r="C174" t="str">
            <v>Obras de Artes y elementos coleccionables</v>
          </cell>
        </row>
        <row r="175">
          <cell r="B175">
            <v>7</v>
          </cell>
          <cell r="C175" t="str">
            <v>ACTIVOS FINANCIEROS</v>
          </cell>
        </row>
        <row r="176">
          <cell r="B176">
            <v>74</v>
          </cell>
          <cell r="C176" t="str">
            <v>Incrementos de otros Activos Financieros</v>
          </cell>
        </row>
        <row r="177">
          <cell r="B177">
            <v>741</v>
          </cell>
          <cell r="C177" t="str">
            <v>Incremento de Caja y Banco</v>
          </cell>
        </row>
        <row r="178">
          <cell r="B178">
            <v>742</v>
          </cell>
          <cell r="C178" t="str">
            <v>Incremento de cuentas y cobro a corto plazo</v>
          </cell>
        </row>
        <row r="179">
          <cell r="B179">
            <v>8</v>
          </cell>
          <cell r="C179" t="str">
            <v>PASIVOS FINANCIEROS</v>
          </cell>
        </row>
        <row r="180">
          <cell r="B180">
            <v>81</v>
          </cell>
          <cell r="C180" t="str">
            <v>Amortizaciòn de Prèstamos Internos</v>
          </cell>
        </row>
        <row r="181">
          <cell r="B181">
            <v>812</v>
          </cell>
          <cell r="C181" t="str">
            <v>Amortizaciòn de Prèstamos de C/Plazo del Sector Pùblico</v>
          </cell>
        </row>
        <row r="182">
          <cell r="B182">
            <v>87</v>
          </cell>
          <cell r="C182" t="str">
            <v>Disminución de  Pasivos con Proveedores</v>
          </cell>
        </row>
        <row r="183">
          <cell r="B183">
            <v>871</v>
          </cell>
          <cell r="C183" t="str">
            <v>Disminución  Ctas/por Pagar Internas a C/Plazo</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ormulario Proyectos y Activid."/>
      <sheetName val="Formulario de Presupuesto (1)"/>
      <sheetName val="Formulario de Presupuesto (2)"/>
      <sheetName val="Formulario de Presupuesto (3)"/>
      <sheetName val="Formulario de Presupuesto (4)"/>
      <sheetName val="Formulario de Presupuesto (5)"/>
      <sheetName val="Formulario de Presupuesto (6)"/>
      <sheetName val="Formulario de Presupuesto (7)"/>
      <sheetName val="Formulario de Presupuesto (8)"/>
      <sheetName val="Formulario de Presupuesto (9)"/>
      <sheetName val="Formulario de Presupuesto (10)"/>
      <sheetName val="Formulario de Presupuesto (11)"/>
      <sheetName val="Formulario de Presupuesto (12)"/>
      <sheetName val="Formulario de Presupuesto (13)"/>
      <sheetName val="Formulario de Presupuesto (14)"/>
      <sheetName val="Formulario de Presupuesto (15)"/>
      <sheetName val="Perfil Proyecto"/>
      <sheetName val="Matriz poa"/>
      <sheetName val="lista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2">
          <cell r="C12">
            <v>1</v>
          </cell>
        </row>
        <row r="13">
          <cell r="C13">
            <v>2</v>
          </cell>
        </row>
        <row r="14">
          <cell r="C14">
            <v>3</v>
          </cell>
        </row>
      </sheetData>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1345236" displayName="Tabla1345236" ref="A27:J30" totalsRowShown="0" headerRowDxfId="59" dataDxfId="57" headerRowBorderDxfId="58" tableBorderDxfId="56" totalsRowBorderDxfId="55">
  <autoFilter ref="A27:J30" xr:uid="{00000000-0009-0000-0100-000005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dataCellStyle="Millares 2"/>
    <tableColumn id="9" xr3:uid="{00000000-0010-0000-0000-000009000000}" name="Física_x000a_(C)" dataDxfId="5" dataCellStyle="Porcentaje"/>
    <tableColumn id="10" xr3:uid="{00000000-0010-0000-0000-00000A000000}" name="Financiera_x000a_(D)" dataDxfId="4" dataCellStyle="Millares 2">
      <calculatedColumnFormula>+D28/4</calculatedColumnFormula>
    </tableColumn>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IF(G28&gt;0,G28/E28,0)</calculatedColumnFormula>
    </tableColumn>
    <tableColumn id="8" xr3:uid="{00000000-0010-0000-0000-000008000000}" name="Financiero _x000a_(%) _x000a_H=F/D" dataDxfId="0">
      <calculatedColumnFormula>IF(H28&gt;0,H28/D28,0)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4523" displayName="Tabla134523" ref="A27:J30" totalsRowShown="0" headerRowDxfId="54" dataDxfId="52" headerRowBorderDxfId="53" tableBorderDxfId="51" totalsRowBorderDxfId="50">
  <autoFilter ref="A27:J30" xr:uid="{00000000-0009-0000-0100-000002000000}"/>
  <tableColumns count="10">
    <tableColumn id="1" xr3:uid="{00000000-0010-0000-0100-000001000000}" name="Producto" dataDxfId="49"/>
    <tableColumn id="2" xr3:uid="{00000000-0010-0000-0100-000002000000}" name="Indicador" dataDxfId="48"/>
    <tableColumn id="3" xr3:uid="{00000000-0010-0000-0100-000003000000}" name="Física_x000a_(A)" dataDxfId="47"/>
    <tableColumn id="4" xr3:uid="{00000000-0010-0000-0100-000004000000}" name="Financiera_x000a_(B)" dataDxfId="46" dataCellStyle="Millares 2"/>
    <tableColumn id="9" xr3:uid="{00000000-0010-0000-0100-000009000000}" name="Física_x000a_(C)" dataDxfId="45" dataCellStyle="Porcentaje"/>
    <tableColumn id="10" xr3:uid="{00000000-0010-0000-0100-00000A000000}" name="Financiera_x000a_(D)" dataDxfId="44" dataCellStyle="Millares 2">
      <calculatedColumnFormula>+D28/4</calculatedColumnFormula>
    </tableColumn>
    <tableColumn id="5" xr3:uid="{00000000-0010-0000-0100-000005000000}" name="Física _x000a_(E)" dataDxfId="43"/>
    <tableColumn id="6" xr3:uid="{00000000-0010-0000-0100-000006000000}" name="Financiera _x000a_ (F)" dataDxfId="42">
      <calculatedColumnFormula>+Tabla134523[[#This Row],[Financiera
(D)]]</calculatedColumnFormula>
    </tableColumn>
    <tableColumn id="7" xr3:uid="{00000000-0010-0000-0100-000007000000}" name="Física _x000a_(%)_x000a_ G=E/C" dataDxfId="41" dataCellStyle="Porcentaje">
      <calculatedColumnFormula>IF(G28&gt;0,G28/E28,0)</calculatedColumnFormula>
    </tableColumn>
    <tableColumn id="8" xr3:uid="{00000000-0010-0000-0100-000008000000}" name="Financiero _x000a_(%) _x000a_H=F/D" dataDxfId="40">
      <calculatedColumnFormula>IF(H28&gt;0,H28/D28,0)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3452" displayName="Tabla13452" ref="A27:J30" totalsRowShown="0" headerRowDxfId="39" dataDxfId="37" headerRowBorderDxfId="38" tableBorderDxfId="36" totalsRowBorderDxfId="35">
  <autoFilter ref="A27:J30" xr:uid="{00000000-0009-0000-0100-000001000000}"/>
  <tableColumns count="10">
    <tableColumn id="1" xr3:uid="{00000000-0010-0000-0200-000001000000}" name="Producto" dataDxfId="34"/>
    <tableColumn id="2" xr3:uid="{00000000-0010-0000-0200-000002000000}" name="Indicador" dataDxfId="33"/>
    <tableColumn id="3" xr3:uid="{00000000-0010-0000-0200-000003000000}" name="Física_x000a_(A)" dataDxfId="32"/>
    <tableColumn id="4" xr3:uid="{00000000-0010-0000-0200-000004000000}" name="Financiera_x000a_(B)" dataDxfId="31" dataCellStyle="Millares 2"/>
    <tableColumn id="9" xr3:uid="{00000000-0010-0000-0200-000009000000}" name="Física_x000a_(C)" dataDxfId="30" dataCellStyle="Porcentaje"/>
    <tableColumn id="10" xr3:uid="{00000000-0010-0000-0200-00000A000000}" name="Financiera_x000a_(D)" dataDxfId="29" dataCellStyle="Millares 2">
      <calculatedColumnFormula>+D28/4</calculatedColumnFormula>
    </tableColumn>
    <tableColumn id="5" xr3:uid="{00000000-0010-0000-0200-000005000000}" name="Física _x000a_(E)" dataDxfId="28"/>
    <tableColumn id="6" xr3:uid="{00000000-0010-0000-0200-000006000000}" name="Financiera _x000a_ (F)" dataDxfId="27">
      <calculatedColumnFormula>+Tabla13452[[#This Row],[Financiera
(D)]]</calculatedColumnFormula>
    </tableColumn>
    <tableColumn id="7" xr3:uid="{00000000-0010-0000-0200-000007000000}" name="Física _x000a_(%)_x000a_ G=E/C" dataDxfId="26" dataCellStyle="Porcentaje">
      <calculatedColumnFormula>IF(G28&gt;0,G28/E28,0)</calculatedColumnFormula>
    </tableColumn>
    <tableColumn id="8" xr3:uid="{00000000-0010-0000-0200-000008000000}" name="Financiero _x000a_(%) _x000a_H=F/D" dataDxfId="25">
      <calculatedColumnFormula>IF(H28&gt;0,H28/D28,0)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1345" displayName="Tabla1345" ref="A27:J30" totalsRowShown="0" headerRowDxfId="24" dataDxfId="22" headerRowBorderDxfId="23" tableBorderDxfId="21" totalsRowBorderDxfId="20">
  <autoFilter ref="A27:J30" xr:uid="{00000000-0009-0000-0100-000004000000}"/>
  <tableColumns count="10">
    <tableColumn id="1" xr3:uid="{00000000-0010-0000-0300-000001000000}" name="Producto" dataDxfId="19"/>
    <tableColumn id="2" xr3:uid="{00000000-0010-0000-0300-000002000000}" name="Indicador" dataDxfId="18"/>
    <tableColumn id="3" xr3:uid="{00000000-0010-0000-0300-000003000000}" name="Física_x000a_(A)" dataDxfId="17"/>
    <tableColumn id="4" xr3:uid="{00000000-0010-0000-0300-000004000000}" name="Financiera_x000a_(B)" dataDxfId="16" dataCellStyle="Millares 2"/>
    <tableColumn id="9" xr3:uid="{00000000-0010-0000-0300-000009000000}" name="Física_x000a_(C)" dataDxfId="15" dataCellStyle="Porcentaje"/>
    <tableColumn id="10" xr3:uid="{00000000-0010-0000-0300-00000A000000}" name="Financiera_x000a_(D)" dataDxfId="14" dataCellStyle="Millares 2">
      <calculatedColumnFormula>+D28/4</calculatedColumnFormula>
    </tableColumn>
    <tableColumn id="5" xr3:uid="{00000000-0010-0000-0300-000005000000}" name="Física _x000a_(E)" dataDxfId="13"/>
    <tableColumn id="6" xr3:uid="{00000000-0010-0000-0300-000006000000}" name="Financiera _x000a_ (F)" dataDxfId="12">
      <calculatedColumnFormula>+Tabla1345[[#This Row],[Financiera
(D)]]</calculatedColumnFormula>
    </tableColumn>
    <tableColumn id="7" xr3:uid="{00000000-0010-0000-0300-000007000000}" name="Física _x000a_(%)_x000a_ G=E/C" dataDxfId="11" dataCellStyle="Porcentaje">
      <calculatedColumnFormula>IF(G28&gt;0,G28/E28,0)</calculatedColumnFormula>
    </tableColumn>
    <tableColumn id="8" xr3:uid="{00000000-0010-0000-0300-000008000000}" name="Financiero _x000a_(%) _x000a_H=F/D" dataDxfId="10">
      <calculatedColumnFormula>IF(H28&gt;0,H28/D28,0)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tabSelected="1" zoomScale="85" zoomScaleNormal="85" workbookViewId="0">
      <selection activeCell="A47" sqref="A1:J47"/>
    </sheetView>
  </sheetViews>
  <sheetFormatPr baseColWidth="10" defaultColWidth="11.44140625" defaultRowHeight="16.2"/>
  <cols>
    <col min="1" max="1" width="23" style="212" customWidth="1"/>
    <col min="2" max="2" width="20.5546875" style="212" customWidth="1"/>
    <col min="3" max="3" width="12.6640625" style="212" customWidth="1"/>
    <col min="4" max="4" width="16.6640625" style="212" customWidth="1"/>
    <col min="5" max="5" width="12.6640625" style="212" customWidth="1"/>
    <col min="6" max="6" width="16.6640625" style="212" customWidth="1"/>
    <col min="7" max="7" width="13.88671875" style="212" customWidth="1"/>
    <col min="8" max="8" width="19.21875" style="212" customWidth="1"/>
    <col min="9" max="10" width="10.109375" style="212" customWidth="1"/>
    <col min="11" max="11" width="11.44140625" style="194" customWidth="1"/>
    <col min="12" max="16384" width="11.44140625" style="194"/>
  </cols>
  <sheetData>
    <row r="1" spans="1:10" ht="21" customHeight="1">
      <c r="A1" s="238" t="s">
        <v>184</v>
      </c>
      <c r="B1" s="239"/>
      <c r="C1" s="239"/>
      <c r="D1" s="239"/>
      <c r="E1" s="239"/>
      <c r="F1" s="239"/>
      <c r="G1" s="239"/>
      <c r="H1" s="239"/>
      <c r="I1" s="239"/>
      <c r="J1" s="240"/>
    </row>
    <row r="2" spans="1:10" ht="21" customHeight="1">
      <c r="A2" s="241"/>
      <c r="B2" s="438"/>
      <c r="C2" s="438"/>
      <c r="D2" s="438"/>
      <c r="E2" s="438"/>
      <c r="F2" s="438"/>
      <c r="G2" s="438"/>
      <c r="H2" s="438"/>
      <c r="I2" s="438"/>
      <c r="J2" s="242"/>
    </row>
    <row r="3" spans="1:10" ht="16.95" customHeight="1">
      <c r="A3" s="243"/>
      <c r="B3" s="244"/>
      <c r="C3" s="244"/>
      <c r="D3" s="244"/>
      <c r="E3" s="244"/>
      <c r="F3" s="244"/>
      <c r="G3" s="244"/>
      <c r="H3" s="244"/>
      <c r="I3" s="244"/>
      <c r="J3" s="245"/>
    </row>
    <row r="4" spans="1:10" ht="3" customHeight="1" thickBot="1">
      <c r="A4" s="246"/>
      <c r="B4" s="247"/>
      <c r="C4" s="247"/>
      <c r="D4" s="247"/>
      <c r="E4" s="247"/>
      <c r="F4" s="247"/>
      <c r="G4" s="247"/>
      <c r="H4" s="247"/>
      <c r="I4" s="247"/>
      <c r="J4" s="248"/>
    </row>
    <row r="5" spans="1:10">
      <c r="A5" s="439" t="s">
        <v>148</v>
      </c>
      <c r="B5" s="249"/>
      <c r="C5" s="249"/>
      <c r="D5" s="249"/>
      <c r="E5" s="249"/>
      <c r="F5" s="249"/>
      <c r="G5" s="249"/>
      <c r="H5" s="249"/>
      <c r="I5" s="249"/>
      <c r="J5" s="440"/>
    </row>
    <row r="6" spans="1:10" ht="14.4" customHeight="1">
      <c r="A6" s="441" t="s">
        <v>53</v>
      </c>
      <c r="B6" s="250"/>
      <c r="C6" s="250"/>
      <c r="D6" s="250"/>
      <c r="E6" s="250"/>
      <c r="F6" s="250"/>
      <c r="G6" s="250"/>
      <c r="H6" s="250"/>
      <c r="I6" s="250"/>
      <c r="J6" s="442"/>
    </row>
    <row r="7" spans="1:10" ht="15" customHeight="1">
      <c r="A7" s="443" t="s">
        <v>54</v>
      </c>
      <c r="B7" s="234" t="s">
        <v>1</v>
      </c>
      <c r="C7" s="234"/>
      <c r="D7" s="234"/>
      <c r="E7" s="234"/>
      <c r="F7" s="234"/>
      <c r="G7" s="234"/>
      <c r="H7" s="234"/>
      <c r="I7" s="234"/>
      <c r="J7" s="444"/>
    </row>
    <row r="8" spans="1:10" ht="15" customHeight="1">
      <c r="A8" s="445" t="s">
        <v>55</v>
      </c>
      <c r="B8" s="234" t="s">
        <v>3</v>
      </c>
      <c r="C8" s="234"/>
      <c r="D8" s="234"/>
      <c r="E8" s="234"/>
      <c r="F8" s="234"/>
      <c r="G8" s="234"/>
      <c r="H8" s="234"/>
      <c r="I8" s="234"/>
      <c r="J8" s="444"/>
    </row>
    <row r="9" spans="1:10" ht="15" customHeight="1">
      <c r="A9" s="445" t="s">
        <v>56</v>
      </c>
      <c r="B9" s="234">
        <v>1</v>
      </c>
      <c r="C9" s="234"/>
      <c r="D9" s="234"/>
      <c r="E9" s="234"/>
      <c r="F9" s="234"/>
      <c r="G9" s="234"/>
      <c r="H9" s="234"/>
      <c r="I9" s="234"/>
      <c r="J9" s="444"/>
    </row>
    <row r="10" spans="1:10" ht="31.5" customHeight="1">
      <c r="A10" s="443" t="s">
        <v>57</v>
      </c>
      <c r="B10" s="234" t="s">
        <v>5</v>
      </c>
      <c r="C10" s="234"/>
      <c r="D10" s="234"/>
      <c r="E10" s="234"/>
      <c r="F10" s="234"/>
      <c r="G10" s="234"/>
      <c r="H10" s="234"/>
      <c r="I10" s="234"/>
      <c r="J10" s="444"/>
    </row>
    <row r="11" spans="1:10" ht="33" customHeight="1">
      <c r="A11" s="443" t="s">
        <v>58</v>
      </c>
      <c r="B11" s="234" t="s">
        <v>6</v>
      </c>
      <c r="C11" s="234"/>
      <c r="D11" s="234"/>
      <c r="E11" s="234"/>
      <c r="F11" s="234"/>
      <c r="G11" s="234"/>
      <c r="H11" s="234"/>
      <c r="I11" s="234"/>
      <c r="J11" s="444"/>
    </row>
    <row r="12" spans="1:10">
      <c r="A12" s="446" t="s">
        <v>59</v>
      </c>
      <c r="B12" s="220"/>
      <c r="C12" s="220"/>
      <c r="D12" s="220"/>
      <c r="E12" s="220"/>
      <c r="F12" s="220"/>
      <c r="G12" s="220"/>
      <c r="H12" s="220"/>
      <c r="I12" s="220"/>
      <c r="J12" s="447"/>
    </row>
    <row r="13" spans="1:10" ht="18" customHeight="1">
      <c r="A13" s="443" t="s">
        <v>7</v>
      </c>
      <c r="B13" s="195">
        <v>1</v>
      </c>
      <c r="C13" s="235" t="s">
        <v>60</v>
      </c>
      <c r="D13" s="235"/>
      <c r="E13" s="235"/>
      <c r="F13" s="235"/>
      <c r="G13" s="235"/>
      <c r="H13" s="235"/>
      <c r="I13" s="235"/>
      <c r="J13" s="448"/>
    </row>
    <row r="14" spans="1:10" ht="18" customHeight="1">
      <c r="A14" s="443" t="s">
        <v>8</v>
      </c>
      <c r="B14" s="196">
        <v>1.2</v>
      </c>
      <c r="C14" s="235" t="s">
        <v>61</v>
      </c>
      <c r="D14" s="235"/>
      <c r="E14" s="235"/>
      <c r="F14" s="235"/>
      <c r="G14" s="235"/>
      <c r="H14" s="235"/>
      <c r="I14" s="235"/>
      <c r="J14" s="448"/>
    </row>
    <row r="15" spans="1:10" ht="30.6" customHeight="1">
      <c r="A15" s="443" t="s">
        <v>62</v>
      </c>
      <c r="B15" s="197" t="s">
        <v>63</v>
      </c>
      <c r="C15" s="236" t="s">
        <v>64</v>
      </c>
      <c r="D15" s="236"/>
      <c r="E15" s="236"/>
      <c r="F15" s="236"/>
      <c r="G15" s="236"/>
      <c r="H15" s="236"/>
      <c r="I15" s="236"/>
      <c r="J15" s="449"/>
    </row>
    <row r="16" spans="1:10">
      <c r="A16" s="446" t="s">
        <v>65</v>
      </c>
      <c r="B16" s="220"/>
      <c r="C16" s="220"/>
      <c r="D16" s="220"/>
      <c r="E16" s="220"/>
      <c r="F16" s="220"/>
      <c r="G16" s="220"/>
      <c r="H16" s="220"/>
      <c r="I16" s="220"/>
      <c r="J16" s="447"/>
    </row>
    <row r="17" spans="1:10">
      <c r="A17" s="443" t="s">
        <v>66</v>
      </c>
      <c r="B17" s="237" t="s">
        <v>9</v>
      </c>
      <c r="C17" s="237"/>
      <c r="D17" s="237"/>
      <c r="E17" s="237"/>
      <c r="F17" s="237"/>
      <c r="G17" s="237"/>
      <c r="H17" s="237"/>
      <c r="I17" s="237"/>
      <c r="J17" s="450"/>
    </row>
    <row r="18" spans="1:10" ht="23.4" customHeight="1">
      <c r="A18" s="451" t="s">
        <v>67</v>
      </c>
      <c r="B18" s="216" t="s">
        <v>149</v>
      </c>
      <c r="C18" s="216"/>
      <c r="D18" s="216"/>
      <c r="E18" s="216"/>
      <c r="F18" s="216"/>
      <c r="G18" s="216"/>
      <c r="H18" s="216"/>
      <c r="I18" s="216"/>
      <c r="J18" s="452"/>
    </row>
    <row r="19" spans="1:10">
      <c r="A19" s="451" t="s">
        <v>180</v>
      </c>
      <c r="B19" s="233" t="s">
        <v>10</v>
      </c>
      <c r="C19" s="233"/>
      <c r="D19" s="233"/>
      <c r="E19" s="233"/>
      <c r="F19" s="233"/>
      <c r="G19" s="233"/>
      <c r="H19" s="233"/>
      <c r="I19" s="233"/>
      <c r="J19" s="453"/>
    </row>
    <row r="20" spans="1:10">
      <c r="A20" s="454" t="s">
        <v>69</v>
      </c>
      <c r="B20" s="233" t="s">
        <v>150</v>
      </c>
      <c r="C20" s="233"/>
      <c r="D20" s="233"/>
      <c r="E20" s="233"/>
      <c r="F20" s="233"/>
      <c r="G20" s="233"/>
      <c r="H20" s="233"/>
      <c r="I20" s="233"/>
      <c r="J20" s="453"/>
    </row>
    <row r="21" spans="1:10">
      <c r="A21" s="446" t="s">
        <v>70</v>
      </c>
      <c r="B21" s="220"/>
      <c r="C21" s="220"/>
      <c r="D21" s="220"/>
      <c r="E21" s="220"/>
      <c r="F21" s="220"/>
      <c r="G21" s="220"/>
      <c r="H21" s="220"/>
      <c r="I21" s="220"/>
      <c r="J21" s="447"/>
    </row>
    <row r="22" spans="1:10">
      <c r="A22" s="455" t="s">
        <v>71</v>
      </c>
      <c r="B22" s="222"/>
      <c r="C22" s="222"/>
      <c r="D22" s="222"/>
      <c r="E22" s="222"/>
      <c r="F22" s="222"/>
      <c r="G22" s="222"/>
      <c r="H22" s="222"/>
      <c r="I22" s="222"/>
      <c r="J22" s="456"/>
    </row>
    <row r="23" spans="1:10" ht="49.5" customHeight="1">
      <c r="A23" s="457" t="s">
        <v>11</v>
      </c>
      <c r="B23" s="230"/>
      <c r="C23" s="230" t="s">
        <v>72</v>
      </c>
      <c r="D23" s="230"/>
      <c r="E23" s="230"/>
      <c r="F23" s="230" t="s">
        <v>12</v>
      </c>
      <c r="G23" s="230"/>
      <c r="H23" s="230"/>
      <c r="I23" s="230" t="s">
        <v>73</v>
      </c>
      <c r="J23" s="458"/>
    </row>
    <row r="24" spans="1:10">
      <c r="A24" s="459">
        <f>SUM(Tabla1345236[Financiera
(B)])</f>
        <v>6544619206</v>
      </c>
      <c r="B24" s="231"/>
      <c r="C24" s="231">
        <f>SUM(Tabla1345236[Financiera
(B)])</f>
        <v>6544619206</v>
      </c>
      <c r="D24" s="231"/>
      <c r="E24" s="231"/>
      <c r="F24" s="231">
        <f>SUM(Tabla1345236[Financiera 
 (F)])</f>
        <v>6544619206</v>
      </c>
      <c r="G24" s="231"/>
      <c r="H24" s="231"/>
      <c r="I24" s="232">
        <f>+F24/C24</f>
        <v>1</v>
      </c>
      <c r="J24" s="460"/>
    </row>
    <row r="25" spans="1:10">
      <c r="A25" s="446" t="s">
        <v>74</v>
      </c>
      <c r="B25" s="220"/>
      <c r="C25" s="220"/>
      <c r="D25" s="220"/>
      <c r="E25" s="220"/>
      <c r="F25" s="220"/>
      <c r="G25" s="220"/>
      <c r="H25" s="220"/>
      <c r="I25" s="220"/>
      <c r="J25" s="447"/>
    </row>
    <row r="26" spans="1:10">
      <c r="A26" s="461"/>
      <c r="B26" s="198"/>
      <c r="C26" s="228" t="s">
        <v>13</v>
      </c>
      <c r="D26" s="229"/>
      <c r="E26" s="228" t="s">
        <v>177</v>
      </c>
      <c r="F26" s="229"/>
      <c r="G26" s="228" t="s">
        <v>178</v>
      </c>
      <c r="H26" s="228"/>
      <c r="I26" s="228" t="s">
        <v>179</v>
      </c>
      <c r="J26" s="462"/>
    </row>
    <row r="27" spans="1:10" ht="57.6">
      <c r="A27" s="463" t="s">
        <v>78</v>
      </c>
      <c r="B27" s="199" t="s">
        <v>79</v>
      </c>
      <c r="C27" s="199" t="s">
        <v>80</v>
      </c>
      <c r="D27" s="199" t="s">
        <v>81</v>
      </c>
      <c r="E27" s="199" t="s">
        <v>82</v>
      </c>
      <c r="F27" s="199" t="s">
        <v>83</v>
      </c>
      <c r="G27" s="199" t="s">
        <v>84</v>
      </c>
      <c r="H27" s="199" t="s">
        <v>85</v>
      </c>
      <c r="I27" s="199" t="s">
        <v>86</v>
      </c>
      <c r="J27" s="464" t="s">
        <v>87</v>
      </c>
    </row>
    <row r="28" spans="1:10" ht="68.400000000000006" customHeight="1">
      <c r="A28" s="465" t="s">
        <v>14</v>
      </c>
      <c r="B28" s="200" t="s">
        <v>15</v>
      </c>
      <c r="C28" s="201">
        <v>973731</v>
      </c>
      <c r="D28" s="202">
        <v>5426092990</v>
      </c>
      <c r="E28" s="203">
        <v>973731</v>
      </c>
      <c r="F28" s="202">
        <f>+D28/4</f>
        <v>1356523247.5</v>
      </c>
      <c r="G28" s="204">
        <f>248029+236127+252401+259662</f>
        <v>996219</v>
      </c>
      <c r="H28" s="205">
        <v>5426092990</v>
      </c>
      <c r="I28" s="206">
        <f t="shared" ref="I28:I30" si="0">IF(G28&gt;0,G28/E28,0)</f>
        <v>1.0230946739910713</v>
      </c>
      <c r="J28" s="466">
        <f t="shared" ref="J28:J30" si="1">IF(H28&gt;0,H28/D28,0)</f>
        <v>1</v>
      </c>
    </row>
    <row r="29" spans="1:10" ht="41.4" customHeight="1">
      <c r="A29" s="465" t="s">
        <v>16</v>
      </c>
      <c r="B29" s="200" t="s">
        <v>17</v>
      </c>
      <c r="C29" s="201">
        <v>395722</v>
      </c>
      <c r="D29" s="202">
        <v>905619916</v>
      </c>
      <c r="E29" s="207">
        <v>395722</v>
      </c>
      <c r="F29" s="202">
        <f>+D29/4</f>
        <v>226404979</v>
      </c>
      <c r="G29" s="208">
        <f>96588+100386+99661+97474</f>
        <v>394109</v>
      </c>
      <c r="H29" s="205">
        <v>905619916</v>
      </c>
      <c r="I29" s="206">
        <f t="shared" si="0"/>
        <v>0.99592390617655824</v>
      </c>
      <c r="J29" s="466">
        <f t="shared" si="1"/>
        <v>1</v>
      </c>
    </row>
    <row r="30" spans="1:10" ht="70.2" customHeight="1">
      <c r="A30" s="465" t="s">
        <v>18</v>
      </c>
      <c r="B30" s="200" t="s">
        <v>19</v>
      </c>
      <c r="C30" s="201">
        <v>785</v>
      </c>
      <c r="D30" s="202">
        <v>212906300</v>
      </c>
      <c r="E30" s="209">
        <v>785</v>
      </c>
      <c r="F30" s="202">
        <f>+D30/4</f>
        <v>53226575</v>
      </c>
      <c r="G30" s="210">
        <f>438+193+195+197</f>
        <v>1023</v>
      </c>
      <c r="H30" s="205">
        <v>212906300</v>
      </c>
      <c r="I30" s="206">
        <f t="shared" si="0"/>
        <v>1.3031847133757961</v>
      </c>
      <c r="J30" s="466">
        <f t="shared" si="1"/>
        <v>1</v>
      </c>
    </row>
    <row r="31" spans="1:10" ht="17.25" customHeight="1">
      <c r="A31" s="446" t="s">
        <v>88</v>
      </c>
      <c r="B31" s="220"/>
      <c r="C31" s="220"/>
      <c r="D31" s="220"/>
      <c r="E31" s="220"/>
      <c r="F31" s="220"/>
      <c r="G31" s="220"/>
      <c r="H31" s="220"/>
      <c r="I31" s="220"/>
      <c r="J31" s="447"/>
    </row>
    <row r="32" spans="1:10" ht="18" customHeight="1">
      <c r="A32" s="455" t="s">
        <v>89</v>
      </c>
      <c r="B32" s="222"/>
      <c r="C32" s="222"/>
      <c r="D32" s="222"/>
      <c r="E32" s="222"/>
      <c r="F32" s="222"/>
      <c r="G32" s="222"/>
      <c r="H32" s="222"/>
      <c r="I32" s="222"/>
      <c r="J32" s="456"/>
    </row>
    <row r="33" spans="1:10">
      <c r="A33" s="467" t="s">
        <v>90</v>
      </c>
      <c r="B33" s="223" t="s">
        <v>91</v>
      </c>
      <c r="C33" s="223"/>
      <c r="D33" s="223"/>
      <c r="E33" s="223"/>
      <c r="F33" s="223"/>
      <c r="G33" s="223"/>
      <c r="H33" s="223"/>
      <c r="I33" s="223"/>
      <c r="J33" s="468"/>
    </row>
    <row r="34" spans="1:10" ht="88.95" customHeight="1">
      <c r="A34" s="469" t="s">
        <v>92</v>
      </c>
      <c r="B34" s="216" t="s">
        <v>181</v>
      </c>
      <c r="C34" s="216"/>
      <c r="D34" s="216"/>
      <c r="E34" s="216"/>
      <c r="F34" s="216"/>
      <c r="G34" s="216"/>
      <c r="H34" s="216"/>
      <c r="I34" s="216"/>
      <c r="J34" s="452"/>
    </row>
    <row r="35" spans="1:10" ht="71.400000000000006" customHeight="1">
      <c r="A35" s="469" t="s">
        <v>94</v>
      </c>
      <c r="B35" s="216" t="s">
        <v>188</v>
      </c>
      <c r="C35" s="216"/>
      <c r="D35" s="216"/>
      <c r="E35" s="216"/>
      <c r="F35" s="216"/>
      <c r="G35" s="216"/>
      <c r="H35" s="216"/>
      <c r="I35" s="216"/>
      <c r="J35" s="452"/>
    </row>
    <row r="36" spans="1:10" ht="83.4" customHeight="1">
      <c r="A36" s="469" t="s">
        <v>20</v>
      </c>
      <c r="B36" s="224" t="s">
        <v>189</v>
      </c>
      <c r="C36" s="224"/>
      <c r="D36" s="224"/>
      <c r="E36" s="224"/>
      <c r="F36" s="224"/>
      <c r="G36" s="224"/>
      <c r="H36" s="224"/>
      <c r="I36" s="224"/>
      <c r="J36" s="470"/>
    </row>
    <row r="37" spans="1:10">
      <c r="A37" s="467" t="s">
        <v>90</v>
      </c>
      <c r="B37" s="225" t="s">
        <v>95</v>
      </c>
      <c r="C37" s="225"/>
      <c r="D37" s="225"/>
      <c r="E37" s="225"/>
      <c r="F37" s="225"/>
      <c r="G37" s="225"/>
      <c r="H37" s="225"/>
      <c r="I37" s="225"/>
      <c r="J37" s="471"/>
    </row>
    <row r="38" spans="1:10" ht="72" customHeight="1">
      <c r="A38" s="469" t="s">
        <v>92</v>
      </c>
      <c r="B38" s="226" t="s">
        <v>182</v>
      </c>
      <c r="C38" s="226"/>
      <c r="D38" s="226"/>
      <c r="E38" s="226"/>
      <c r="F38" s="226"/>
      <c r="G38" s="226"/>
      <c r="H38" s="226"/>
      <c r="I38" s="226"/>
      <c r="J38" s="472"/>
    </row>
    <row r="39" spans="1:10" ht="65.400000000000006" customHeight="1">
      <c r="A39" s="469" t="s">
        <v>94</v>
      </c>
      <c r="B39" s="226" t="s">
        <v>187</v>
      </c>
      <c r="C39" s="227"/>
      <c r="D39" s="227"/>
      <c r="E39" s="227"/>
      <c r="F39" s="227"/>
      <c r="G39" s="227"/>
      <c r="H39" s="227"/>
      <c r="I39" s="227"/>
      <c r="J39" s="473"/>
    </row>
    <row r="40" spans="1:10" ht="81.599999999999994" customHeight="1">
      <c r="A40" s="469" t="s">
        <v>20</v>
      </c>
      <c r="B40" s="216" t="s">
        <v>190</v>
      </c>
      <c r="C40" s="217"/>
      <c r="D40" s="217"/>
      <c r="E40" s="217"/>
      <c r="F40" s="217"/>
      <c r="G40" s="217"/>
      <c r="H40" s="217"/>
      <c r="I40" s="217"/>
      <c r="J40" s="474"/>
    </row>
    <row r="41" spans="1:10">
      <c r="A41" s="467" t="s">
        <v>90</v>
      </c>
      <c r="B41" s="225" t="s">
        <v>97</v>
      </c>
      <c r="C41" s="225"/>
      <c r="D41" s="225"/>
      <c r="E41" s="225"/>
      <c r="F41" s="225"/>
      <c r="G41" s="225"/>
      <c r="H41" s="225"/>
      <c r="I41" s="225"/>
      <c r="J41" s="471"/>
    </row>
    <row r="42" spans="1:10" s="211" customFormat="1" ht="79.2" customHeight="1">
      <c r="A42" s="469" t="s">
        <v>92</v>
      </c>
      <c r="B42" s="216" t="s">
        <v>183</v>
      </c>
      <c r="C42" s="216"/>
      <c r="D42" s="216"/>
      <c r="E42" s="216"/>
      <c r="F42" s="216"/>
      <c r="G42" s="216"/>
      <c r="H42" s="216"/>
      <c r="I42" s="216"/>
      <c r="J42" s="452"/>
    </row>
    <row r="43" spans="1:10" s="211" customFormat="1" ht="83.4" customHeight="1">
      <c r="A43" s="469" t="s">
        <v>94</v>
      </c>
      <c r="B43" s="216" t="s">
        <v>186</v>
      </c>
      <c r="C43" s="217"/>
      <c r="D43" s="217"/>
      <c r="E43" s="217"/>
      <c r="F43" s="217"/>
      <c r="G43" s="217"/>
      <c r="H43" s="217"/>
      <c r="I43" s="217"/>
      <c r="J43" s="474"/>
    </row>
    <row r="44" spans="1:10" s="211" customFormat="1" ht="96" customHeight="1">
      <c r="A44" s="469" t="s">
        <v>20</v>
      </c>
      <c r="B44" s="218" t="s">
        <v>191</v>
      </c>
      <c r="C44" s="219"/>
      <c r="D44" s="219"/>
      <c r="E44" s="219"/>
      <c r="F44" s="219"/>
      <c r="G44" s="219"/>
      <c r="H44" s="219"/>
      <c r="I44" s="219"/>
      <c r="J44" s="475"/>
    </row>
    <row r="45" spans="1:10" ht="16.5" customHeight="1">
      <c r="A45" s="446" t="s">
        <v>158</v>
      </c>
      <c r="B45" s="220"/>
      <c r="C45" s="220"/>
      <c r="D45" s="220"/>
      <c r="E45" s="220"/>
      <c r="F45" s="220"/>
      <c r="G45" s="220"/>
      <c r="H45" s="220"/>
      <c r="I45" s="220"/>
      <c r="J45" s="447"/>
    </row>
    <row r="46" spans="1:10" ht="16.5" customHeight="1">
      <c r="A46" s="476" t="s">
        <v>99</v>
      </c>
      <c r="B46" s="221"/>
      <c r="C46" s="221"/>
      <c r="D46" s="221"/>
      <c r="E46" s="221"/>
      <c r="F46" s="221"/>
      <c r="G46" s="221"/>
      <c r="H46" s="221"/>
      <c r="I46" s="221"/>
      <c r="J46" s="477"/>
    </row>
    <row r="47" spans="1:10" ht="126.6" customHeight="1" thickBot="1">
      <c r="A47" s="478" t="s">
        <v>185</v>
      </c>
      <c r="B47" s="479"/>
      <c r="C47" s="479"/>
      <c r="D47" s="479"/>
      <c r="E47" s="479"/>
      <c r="F47" s="479"/>
      <c r="G47" s="479"/>
      <c r="H47" s="479"/>
      <c r="I47" s="479"/>
      <c r="J47" s="480"/>
    </row>
  </sheetData>
  <mergeCells count="50">
    <mergeCell ref="B8:J8"/>
    <mergeCell ref="A1:J3"/>
    <mergeCell ref="A4:J4"/>
    <mergeCell ref="A5:J5"/>
    <mergeCell ref="A6:J6"/>
    <mergeCell ref="B7:J7"/>
    <mergeCell ref="B20:J20"/>
    <mergeCell ref="B9:J9"/>
    <mergeCell ref="B10:J10"/>
    <mergeCell ref="B11:J11"/>
    <mergeCell ref="A12:J12"/>
    <mergeCell ref="C13:J13"/>
    <mergeCell ref="C14:J14"/>
    <mergeCell ref="C15:J15"/>
    <mergeCell ref="A16:J16"/>
    <mergeCell ref="B17:J17"/>
    <mergeCell ref="B18:J18"/>
    <mergeCell ref="B19:J19"/>
    <mergeCell ref="C26:D26"/>
    <mergeCell ref="E26:F26"/>
    <mergeCell ref="G26:H26"/>
    <mergeCell ref="I26:J26"/>
    <mergeCell ref="A21:J21"/>
    <mergeCell ref="A22:J22"/>
    <mergeCell ref="A23:B23"/>
    <mergeCell ref="C23:E23"/>
    <mergeCell ref="F23:H23"/>
    <mergeCell ref="I23:J23"/>
    <mergeCell ref="A24:B24"/>
    <mergeCell ref="C24:E24"/>
    <mergeCell ref="F24:H24"/>
    <mergeCell ref="I24:J24"/>
    <mergeCell ref="A25:J25"/>
    <mergeCell ref="B42:J42"/>
    <mergeCell ref="A31:J31"/>
    <mergeCell ref="A32:J32"/>
    <mergeCell ref="B33:J33"/>
    <mergeCell ref="B34:J34"/>
    <mergeCell ref="B35:J35"/>
    <mergeCell ref="B36:J36"/>
    <mergeCell ref="B37:J37"/>
    <mergeCell ref="B38:J38"/>
    <mergeCell ref="B39:J39"/>
    <mergeCell ref="B40:J40"/>
    <mergeCell ref="B41:J41"/>
    <mergeCell ref="B43:J43"/>
    <mergeCell ref="B44:J44"/>
    <mergeCell ref="A45:J45"/>
    <mergeCell ref="A46:J46"/>
    <mergeCell ref="A47:J47"/>
  </mergeCells>
  <dataValidations count="14">
    <dataValidation allowBlank="1" showInputMessage="1" showErrorMessage="1" prompt="Nombre de cada producto" sqref="A27:A30" xr:uid="{00000000-0002-0000-0000-000000000000}"/>
    <dataValidation allowBlank="1" showInputMessage="1" showErrorMessage="1" prompt="Nombre del indicador" sqref="B27:B30" xr:uid="{00000000-0002-0000-0000-000001000000}"/>
    <dataValidation allowBlank="1" showInputMessage="1" showErrorMessage="1" prompt="Meta alcanzada en el trimestre" sqref="G27:G30" xr:uid="{00000000-0002-0000-0000-000002000000}"/>
    <dataValidation allowBlank="1" showInputMessage="1" showErrorMessage="1" prompt="Monto ejecutado en el trimestre" sqref="H27:H30" xr:uid="{00000000-0002-0000-0000-000003000000}"/>
    <dataValidation allowBlank="1" showInputMessage="1" showErrorMessage="1" prompt="De existir desvío, explicar razones." sqref="C42:J43 C38:J40 B36:B43" xr:uid="{00000000-0002-0000-0000-000004000000}"/>
    <dataValidation allowBlank="1" sqref="A7" xr:uid="{00000000-0002-0000-0000-000005000000}"/>
    <dataValidation allowBlank="1" showInputMessage="1" prompt="Nombre del capítulo" sqref="B7:B9 C8:J9" xr:uid="{00000000-0002-0000-0000-000006000000}"/>
    <dataValidation allowBlank="1" showInputMessage="1" showErrorMessage="1" prompt="¿A quién va dirigido el programa?, ¿qué característica tiene esta población que requiere ser beneficiada?" sqref="B19" xr:uid="{00000000-0002-0000-0000-000007000000}"/>
    <dataValidation allowBlank="1" showInputMessage="1" showErrorMessage="1" prompt="Nombre del producto" sqref="B33:J33" xr:uid="{00000000-0002-0000-0000-000008000000}"/>
    <dataValidation allowBlank="1" showInputMessage="1" showErrorMessage="1" prompt="¿En qué consiste el producto? su objetivo" sqref="B34" xr:uid="{00000000-0002-0000-0000-000009000000}"/>
    <dataValidation allowBlank="1" showInputMessage="1" showErrorMessage="1" prompt="1. Describir lo plasmado en el presupuesto_x000a_2. Describir lo alcanzado en términos financieros y de producción " sqref="B35" xr:uid="{00000000-0002-0000-0000-00000A000000}"/>
    <dataValidation allowBlank="1" showInputMessage="1" showErrorMessage="1" prompt="Presupuesto del programa" sqref="A24:C24 F24" xr:uid="{00000000-0002-0000-0000-00000B000000}"/>
    <dataValidation allowBlank="1" showInputMessage="1" showErrorMessage="1" prompt="Meta anual del indicador" sqref="E27 C27:C30" xr:uid="{00000000-0002-0000-0000-00000C000000}"/>
    <dataValidation allowBlank="1" showInputMessage="1" showErrorMessage="1" prompt="Monto presupuestado para el producto" sqref="F27 E28:F30 D27:D30" xr:uid="{00000000-0002-0000-0000-00000D000000}"/>
  </dataValidations>
  <printOptions horizontalCentered="1"/>
  <pageMargins left="0.51181102362204722" right="0.51181102362204722" top="0.55118110236220474" bottom="0.55118110236220474" header="0.31496062992125984" footer="0.31496062992125984"/>
  <pageSetup paperSize="5" scale="61" fitToHeight="2"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topLeftCell="H13" workbookViewId="0">
      <selection activeCell="B21" sqref="B21:P21"/>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5" width="16.33203125" style="50" customWidth="1"/>
    <col min="16" max="16" width="14"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52"/>
      <c r="B5" s="252"/>
      <c r="C5" s="252"/>
      <c r="D5" s="252"/>
      <c r="E5" s="252"/>
      <c r="F5" s="252"/>
      <c r="G5" s="252"/>
      <c r="H5" s="252"/>
      <c r="I5" s="252"/>
      <c r="J5" s="252"/>
      <c r="K5" s="252"/>
      <c r="L5" s="252"/>
      <c r="M5" s="252"/>
      <c r="N5" s="252"/>
      <c r="O5" s="252"/>
      <c r="P5" s="252"/>
    </row>
    <row r="6" spans="1:16">
      <c r="A6" s="253" t="s">
        <v>21</v>
      </c>
      <c r="B6" s="253"/>
      <c r="C6" s="253"/>
      <c r="D6" s="253"/>
      <c r="E6" s="253"/>
      <c r="F6" s="253"/>
      <c r="G6" s="253"/>
      <c r="H6" s="253"/>
      <c r="I6" s="253"/>
      <c r="J6" s="253"/>
      <c r="K6" s="253"/>
      <c r="L6" s="253"/>
      <c r="M6" s="253"/>
      <c r="N6" s="253"/>
      <c r="O6" s="253"/>
      <c r="P6" s="253"/>
    </row>
    <row r="7" spans="1:16">
      <c r="A7" s="253" t="s">
        <v>172</v>
      </c>
      <c r="B7" s="253"/>
      <c r="C7" s="253"/>
      <c r="D7" s="253"/>
      <c r="E7" s="253"/>
      <c r="F7" s="253"/>
      <c r="G7" s="253"/>
      <c r="H7" s="253"/>
      <c r="I7" s="253"/>
      <c r="J7" s="253"/>
      <c r="K7" s="253"/>
      <c r="L7" s="253"/>
      <c r="M7" s="253"/>
      <c r="N7" s="253"/>
      <c r="O7" s="253"/>
      <c r="P7" s="253"/>
    </row>
    <row r="8" spans="1:16" ht="5.25" customHeight="1">
      <c r="A8" s="51"/>
      <c r="B8" s="51"/>
      <c r="C8" s="52"/>
      <c r="D8" s="52"/>
      <c r="E8" s="52"/>
      <c r="F8" s="52"/>
      <c r="G8" s="52"/>
      <c r="H8" s="53"/>
      <c r="I8" s="52"/>
      <c r="J8" s="52"/>
      <c r="K8" s="52"/>
      <c r="L8" s="52"/>
      <c r="M8" s="52"/>
      <c r="N8" s="52"/>
      <c r="O8" s="52"/>
      <c r="P8" s="52"/>
    </row>
    <row r="9" spans="1:16" ht="16.5" customHeight="1">
      <c r="A9" s="254" t="s">
        <v>22</v>
      </c>
      <c r="B9" s="254"/>
      <c r="C9" s="254"/>
      <c r="D9" s="254"/>
      <c r="E9" s="254"/>
      <c r="F9" s="254"/>
      <c r="G9" s="254"/>
      <c r="H9" s="254"/>
      <c r="I9" s="254"/>
      <c r="J9" s="254"/>
      <c r="K9" s="254"/>
      <c r="L9" s="254"/>
      <c r="M9" s="254"/>
      <c r="N9" s="254"/>
      <c r="O9" s="254"/>
      <c r="P9" s="254"/>
    </row>
    <row r="10" spans="1:16" ht="16.5" customHeight="1">
      <c r="A10" s="254" t="s">
        <v>23</v>
      </c>
      <c r="B10" s="254"/>
      <c r="C10" s="254"/>
      <c r="D10" s="254"/>
      <c r="E10" s="254"/>
      <c r="F10" s="254"/>
      <c r="G10" s="254"/>
      <c r="H10" s="254"/>
      <c r="I10" s="254"/>
      <c r="J10" s="254"/>
      <c r="K10" s="254"/>
      <c r="L10" s="254"/>
      <c r="M10" s="254"/>
      <c r="N10" s="254"/>
      <c r="O10" s="254"/>
      <c r="P10" s="254"/>
    </row>
    <row r="11" spans="1:16" ht="8.25" customHeight="1" thickBot="1">
      <c r="A11" s="251"/>
      <c r="B11" s="251"/>
      <c r="C11" s="251"/>
      <c r="D11" s="251"/>
      <c r="E11" s="251"/>
      <c r="F11" s="251"/>
      <c r="G11" s="251"/>
      <c r="H11" s="251"/>
      <c r="I11" s="251"/>
      <c r="J11" s="251"/>
      <c r="K11" s="251"/>
      <c r="L11" s="251"/>
      <c r="M11" s="251"/>
      <c r="N11" s="251"/>
      <c r="O11" s="251"/>
      <c r="P11" s="251"/>
    </row>
    <row r="12" spans="1:16" s="54" customFormat="1" ht="42.9" customHeight="1" thickBot="1">
      <c r="A12" s="255" t="s">
        <v>24</v>
      </c>
      <c r="B12" s="258" t="s">
        <v>25</v>
      </c>
      <c r="C12" s="258"/>
      <c r="D12" s="258"/>
      <c r="E12" s="258"/>
      <c r="F12" s="258"/>
      <c r="G12" s="258"/>
      <c r="H12" s="258"/>
      <c r="I12" s="258"/>
      <c r="J12" s="258" t="s">
        <v>176</v>
      </c>
      <c r="K12" s="258"/>
      <c r="L12" s="258"/>
      <c r="M12" s="258" t="s">
        <v>175</v>
      </c>
      <c r="N12" s="258"/>
      <c r="O12" s="259" t="s">
        <v>174</v>
      </c>
      <c r="P12" s="260"/>
    </row>
    <row r="13" spans="1:16" s="54" customFormat="1" ht="37.5" customHeight="1">
      <c r="A13" s="256"/>
      <c r="B13" s="261" t="s">
        <v>26</v>
      </c>
      <c r="C13" s="263" t="s">
        <v>27</v>
      </c>
      <c r="D13" s="263"/>
      <c r="E13" s="263"/>
      <c r="F13" s="264" t="s">
        <v>28</v>
      </c>
      <c r="G13" s="264" t="s">
        <v>29</v>
      </c>
      <c r="H13" s="266" t="s">
        <v>122</v>
      </c>
      <c r="I13" s="266" t="s">
        <v>123</v>
      </c>
      <c r="J13" s="266" t="s">
        <v>173</v>
      </c>
      <c r="K13" s="270"/>
      <c r="L13" s="266" t="s">
        <v>126</v>
      </c>
      <c r="M13" s="266" t="s">
        <v>173</v>
      </c>
      <c r="N13" s="270"/>
      <c r="O13" s="86" t="s">
        <v>30</v>
      </c>
      <c r="P13" s="87" t="s">
        <v>31</v>
      </c>
    </row>
    <row r="14" spans="1:16" s="54" customFormat="1" ht="39" customHeight="1" thickBot="1">
      <c r="A14" s="257"/>
      <c r="B14" s="262"/>
      <c r="C14" s="88" t="s">
        <v>32</v>
      </c>
      <c r="D14" s="88" t="s">
        <v>33</v>
      </c>
      <c r="E14" s="88" t="s">
        <v>34</v>
      </c>
      <c r="F14" s="265"/>
      <c r="G14" s="265"/>
      <c r="H14" s="267"/>
      <c r="I14" s="267"/>
      <c r="J14" s="89" t="s">
        <v>35</v>
      </c>
      <c r="K14" s="89" t="s">
        <v>36</v>
      </c>
      <c r="L14" s="267"/>
      <c r="M14" s="89" t="s">
        <v>37</v>
      </c>
      <c r="N14" s="89" t="s">
        <v>38</v>
      </c>
      <c r="O14" s="89" t="s">
        <v>39</v>
      </c>
      <c r="P14" s="90" t="s">
        <v>40</v>
      </c>
    </row>
    <row r="15" spans="1:16">
      <c r="A15" s="140" t="s">
        <v>41</v>
      </c>
      <c r="B15" s="271" t="s">
        <v>42</v>
      </c>
      <c r="C15" s="271"/>
      <c r="D15" s="271"/>
      <c r="E15" s="271"/>
      <c r="F15" s="271"/>
      <c r="G15" s="271"/>
      <c r="H15" s="141">
        <f>+H16+H17+H18</f>
        <v>6544619206</v>
      </c>
      <c r="I15" s="142">
        <f>SUM(I16:I18)</f>
        <v>1370238</v>
      </c>
      <c r="J15" s="143">
        <f>J16+J17+J18</f>
        <v>1370238</v>
      </c>
      <c r="K15" s="143">
        <f>K16+K17+K18</f>
        <v>1636154801.5</v>
      </c>
      <c r="L15" s="143">
        <f t="shared" ref="L15:N15" si="0">L16+L17+L18</f>
        <v>6544619206</v>
      </c>
      <c r="M15" s="143">
        <f t="shared" si="0"/>
        <v>1391351</v>
      </c>
      <c r="N15" s="143">
        <f t="shared" si="0"/>
        <v>6544619206</v>
      </c>
      <c r="O15" s="144">
        <f>M15/J15*100</f>
        <v>101.54082721395845</v>
      </c>
      <c r="P15" s="145">
        <f>N15/K15*100</f>
        <v>400</v>
      </c>
    </row>
    <row r="16" spans="1:16" s="48" customFormat="1" ht="52.8">
      <c r="A16" s="150">
        <v>6473</v>
      </c>
      <c r="B16" s="151" t="s">
        <v>14</v>
      </c>
      <c r="C16" s="152">
        <v>1</v>
      </c>
      <c r="D16" s="152">
        <v>1.2</v>
      </c>
      <c r="E16" s="152" t="s">
        <v>43</v>
      </c>
      <c r="F16" s="151" t="s">
        <v>44</v>
      </c>
      <c r="G16" s="151" t="s">
        <v>15</v>
      </c>
      <c r="H16" s="153">
        <v>5426092990</v>
      </c>
      <c r="I16" s="154">
        <v>973731</v>
      </c>
      <c r="J16" s="154">
        <v>973731</v>
      </c>
      <c r="K16" s="153">
        <f>+H16/4</f>
        <v>1356523247.5</v>
      </c>
      <c r="L16" s="153">
        <v>5426092990</v>
      </c>
      <c r="M16" s="155">
        <v>996219</v>
      </c>
      <c r="N16" s="213">
        <v>5426092990</v>
      </c>
      <c r="O16" s="157">
        <f>M16/J16*100</f>
        <v>102.30946739910713</v>
      </c>
      <c r="P16" s="158">
        <f>N16/L16*100</f>
        <v>100</v>
      </c>
    </row>
    <row r="17" spans="1:16" ht="43.5" customHeight="1">
      <c r="A17" s="150">
        <v>6521</v>
      </c>
      <c r="B17" s="151" t="s">
        <v>16</v>
      </c>
      <c r="C17" s="159">
        <v>1</v>
      </c>
      <c r="D17" s="159">
        <v>1.2</v>
      </c>
      <c r="E17" s="159" t="s">
        <v>43</v>
      </c>
      <c r="F17" s="151" t="s">
        <v>44</v>
      </c>
      <c r="G17" s="151" t="s">
        <v>17</v>
      </c>
      <c r="H17" s="153">
        <v>905619916</v>
      </c>
      <c r="I17" s="154">
        <v>395722</v>
      </c>
      <c r="J17" s="154">
        <v>395722</v>
      </c>
      <c r="K17" s="153">
        <f>+H17/4</f>
        <v>226404979</v>
      </c>
      <c r="L17" s="153">
        <v>905619916</v>
      </c>
      <c r="M17" s="214">
        <v>394109</v>
      </c>
      <c r="N17" s="161">
        <v>905619916</v>
      </c>
      <c r="O17" s="157">
        <f>M17/J17*100</f>
        <v>99.592390617655823</v>
      </c>
      <c r="P17" s="158">
        <f>N17/L17*100</f>
        <v>100</v>
      </c>
    </row>
    <row r="18" spans="1:16" ht="73.5" customHeight="1">
      <c r="A18" s="150">
        <v>6523</v>
      </c>
      <c r="B18" s="151" t="s">
        <v>18</v>
      </c>
      <c r="C18" s="159">
        <v>1</v>
      </c>
      <c r="D18" s="159">
        <v>1.2</v>
      </c>
      <c r="E18" s="159" t="s">
        <v>43</v>
      </c>
      <c r="F18" s="151" t="s">
        <v>44</v>
      </c>
      <c r="G18" s="151" t="s">
        <v>45</v>
      </c>
      <c r="H18" s="153">
        <v>212906300</v>
      </c>
      <c r="I18" s="154">
        <v>785</v>
      </c>
      <c r="J18" s="154">
        <v>785</v>
      </c>
      <c r="K18" s="153">
        <f>+H18/4</f>
        <v>53226575</v>
      </c>
      <c r="L18" s="153">
        <v>212906300</v>
      </c>
      <c r="M18" s="215">
        <v>1023</v>
      </c>
      <c r="N18" s="213">
        <v>212906300</v>
      </c>
      <c r="O18" s="157">
        <f>M18/J18*100</f>
        <v>130.31847133757961</v>
      </c>
      <c r="P18" s="158">
        <f>N18/L18*100</f>
        <v>100</v>
      </c>
    </row>
    <row r="19" spans="1:16" ht="15.6" thickBot="1">
      <c r="A19" s="146"/>
      <c r="B19" s="272" t="s">
        <v>46</v>
      </c>
      <c r="C19" s="272"/>
      <c r="D19" s="272"/>
      <c r="E19" s="272"/>
      <c r="F19" s="272"/>
      <c r="G19" s="272"/>
      <c r="H19" s="147">
        <f>H15</f>
        <v>6544619206</v>
      </c>
      <c r="I19" s="147">
        <f t="shared" ref="I19:N19" si="1">I15</f>
        <v>1370238</v>
      </c>
      <c r="J19" s="147">
        <f t="shared" si="1"/>
        <v>1370238</v>
      </c>
      <c r="K19" s="147">
        <f t="shared" si="1"/>
        <v>1636154801.5</v>
      </c>
      <c r="L19" s="147">
        <f t="shared" si="1"/>
        <v>6544619206</v>
      </c>
      <c r="M19" s="147">
        <f t="shared" si="1"/>
        <v>1391351</v>
      </c>
      <c r="N19" s="147">
        <f t="shared" si="1"/>
        <v>6544619206</v>
      </c>
      <c r="O19" s="148">
        <f>M19/J19*100</f>
        <v>101.54082721395845</v>
      </c>
      <c r="P19" s="149">
        <f>N19/L19*100</f>
        <v>100</v>
      </c>
    </row>
    <row r="20" spans="1:16" s="64" customFormat="1">
      <c r="A20" s="63"/>
      <c r="B20" s="268" t="s">
        <v>47</v>
      </c>
      <c r="C20" s="268"/>
      <c r="D20" s="268"/>
      <c r="E20" s="268"/>
      <c r="F20" s="268"/>
      <c r="G20" s="268"/>
      <c r="H20" s="268"/>
      <c r="I20" s="268"/>
      <c r="J20" s="268"/>
      <c r="K20" s="268"/>
      <c r="L20" s="268"/>
      <c r="M20" s="268"/>
      <c r="N20" s="268"/>
      <c r="O20" s="268"/>
      <c r="P20" s="268"/>
    </row>
    <row r="21" spans="1:16" ht="38.1" customHeight="1">
      <c r="A21" s="65"/>
      <c r="B21" s="269" t="s">
        <v>48</v>
      </c>
      <c r="C21" s="269"/>
      <c r="D21" s="269"/>
      <c r="E21" s="269"/>
      <c r="F21" s="269"/>
      <c r="G21" s="269"/>
      <c r="H21" s="269"/>
      <c r="I21" s="269"/>
      <c r="J21" s="269"/>
      <c r="K21" s="269"/>
      <c r="L21" s="269"/>
      <c r="M21" s="269"/>
      <c r="N21" s="269"/>
      <c r="O21" s="269"/>
      <c r="P21" s="269"/>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B20:P20"/>
    <mergeCell ref="B21:P21"/>
    <mergeCell ref="I13:I14"/>
    <mergeCell ref="J13:K13"/>
    <mergeCell ref="L13:L14"/>
    <mergeCell ref="M13:N13"/>
    <mergeCell ref="B15:G15"/>
    <mergeCell ref="B19:G19"/>
    <mergeCell ref="A12:A14"/>
    <mergeCell ref="B12:I12"/>
    <mergeCell ref="J12:L12"/>
    <mergeCell ref="M12:N12"/>
    <mergeCell ref="O12:P12"/>
    <mergeCell ref="B13:B14"/>
    <mergeCell ref="C13:E13"/>
    <mergeCell ref="F13:F14"/>
    <mergeCell ref="G13:G14"/>
    <mergeCell ref="H13:H14"/>
    <mergeCell ref="A11:P11"/>
    <mergeCell ref="A5:P5"/>
    <mergeCell ref="A6:P6"/>
    <mergeCell ref="A7:P7"/>
    <mergeCell ref="A9:P9"/>
    <mergeCell ref="A10:P10"/>
  </mergeCells>
  <dataValidations count="3">
    <dataValidation allowBlank="1" showInputMessage="1" showErrorMessage="1" prompt="Meta alcanzada en el trimestre" sqref="M16:M18" xr:uid="{00000000-0002-0000-0100-000000000000}"/>
    <dataValidation allowBlank="1" showInputMessage="1" showErrorMessage="1" prompt="Meta anual del indicador" sqref="I16:I18" xr:uid="{00000000-0002-0000-0100-000001000000}"/>
    <dataValidation allowBlank="1" showInputMessage="1" showErrorMessage="1" prompt="Monto presupuestado para el producto" sqref="H16:H18 J16:L18" xr:uid="{00000000-0002-0000-0100-000002000000}"/>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
  <sheetViews>
    <sheetView workbookViewId="0">
      <selection sqref="A1:L1"/>
    </sheetView>
  </sheetViews>
  <sheetFormatPr baseColWidth="10" defaultColWidth="11.44140625" defaultRowHeight="14.4"/>
  <cols>
    <col min="1" max="1" width="20.44140625" style="20" customWidth="1"/>
    <col min="2" max="2" width="38.6640625" style="20" customWidth="1"/>
    <col min="3" max="3" width="27.5546875" style="20" customWidth="1"/>
    <col min="4" max="4" width="20.33203125" style="20" customWidth="1"/>
    <col min="5" max="5" width="26.44140625" style="20" customWidth="1"/>
    <col min="6" max="6" width="24.6640625" style="20" bestFit="1" customWidth="1"/>
    <col min="7" max="7" width="27.109375" style="20" customWidth="1"/>
    <col min="8" max="8" width="24.6640625" style="20" bestFit="1" customWidth="1"/>
    <col min="9" max="9" width="30.88671875" style="20" customWidth="1"/>
    <col min="10" max="10" width="21.44140625" style="20" customWidth="1"/>
    <col min="11" max="11" width="28.6640625" style="20" customWidth="1"/>
    <col min="12" max="12" width="23.6640625" style="20" customWidth="1"/>
    <col min="13" max="13" width="26.5546875" style="20" customWidth="1"/>
    <col min="14" max="16384" width="11.44140625" style="20"/>
  </cols>
  <sheetData>
    <row r="1" spans="1:13" ht="82.5" customHeight="1">
      <c r="A1" s="281" t="s">
        <v>128</v>
      </c>
      <c r="B1" s="281"/>
      <c r="C1" s="281"/>
      <c r="D1" s="281"/>
      <c r="E1" s="281"/>
      <c r="F1" s="281"/>
      <c r="G1" s="281"/>
      <c r="H1" s="281"/>
      <c r="I1" s="281"/>
      <c r="J1" s="281"/>
      <c r="K1" s="281"/>
      <c r="L1" s="281"/>
      <c r="M1" s="94"/>
    </row>
    <row r="2" spans="1:13" ht="23.25" customHeight="1">
      <c r="A2" s="11" t="s">
        <v>0</v>
      </c>
      <c r="B2" s="12" t="s">
        <v>106</v>
      </c>
      <c r="C2" s="13"/>
      <c r="D2" s="13"/>
      <c r="E2" s="13"/>
      <c r="F2" s="13"/>
      <c r="G2" s="13"/>
      <c r="H2" s="13"/>
      <c r="I2" s="13"/>
      <c r="J2" s="13"/>
      <c r="K2" s="13"/>
      <c r="L2" s="13"/>
      <c r="M2" s="13"/>
    </row>
    <row r="3" spans="1:13" ht="32.25" customHeight="1">
      <c r="A3" s="11" t="s">
        <v>2</v>
      </c>
      <c r="B3" s="14" t="s">
        <v>107</v>
      </c>
      <c r="C3" s="14"/>
      <c r="D3" s="14"/>
      <c r="E3" s="14"/>
      <c r="F3" s="14"/>
      <c r="G3" s="14"/>
      <c r="H3" s="14"/>
      <c r="I3" s="14"/>
      <c r="J3" s="14"/>
      <c r="K3" s="14"/>
      <c r="L3" s="14"/>
      <c r="M3" s="14"/>
    </row>
    <row r="4" spans="1:13" ht="45.75" customHeight="1" thickBot="1">
      <c r="A4" s="11" t="s">
        <v>4</v>
      </c>
      <c r="B4" s="282" t="s">
        <v>108</v>
      </c>
      <c r="C4" s="282"/>
      <c r="D4" s="14"/>
      <c r="E4" s="14"/>
      <c r="F4" s="14"/>
      <c r="G4" s="14"/>
      <c r="H4" s="14"/>
      <c r="I4" s="14"/>
      <c r="J4" s="14"/>
      <c r="K4" s="14"/>
      <c r="L4" s="14"/>
      <c r="M4" s="14"/>
    </row>
    <row r="5" spans="1:13" ht="27" customHeight="1">
      <c r="A5" s="283" t="s">
        <v>78</v>
      </c>
      <c r="B5" s="284"/>
      <c r="C5" s="284"/>
      <c r="D5" s="284"/>
      <c r="E5" s="285"/>
      <c r="F5" s="283" t="s">
        <v>109</v>
      </c>
      <c r="G5" s="286"/>
      <c r="H5" s="287" t="s">
        <v>110</v>
      </c>
      <c r="I5" s="285"/>
      <c r="J5" s="283" t="s">
        <v>111</v>
      </c>
      <c r="K5" s="286"/>
      <c r="L5" s="283" t="s">
        <v>112</v>
      </c>
      <c r="M5" s="286"/>
    </row>
    <row r="6" spans="1:13" ht="49.5" customHeight="1">
      <c r="A6" s="273" t="s">
        <v>113</v>
      </c>
      <c r="B6" s="275" t="s">
        <v>114</v>
      </c>
      <c r="C6" s="95" t="s">
        <v>115</v>
      </c>
      <c r="D6" s="277" t="s">
        <v>129</v>
      </c>
      <c r="E6" s="279" t="s">
        <v>116</v>
      </c>
      <c r="F6" s="96" t="s">
        <v>117</v>
      </c>
      <c r="G6" s="97" t="s">
        <v>118</v>
      </c>
      <c r="H6" s="98" t="s">
        <v>117</v>
      </c>
      <c r="I6" s="99" t="s">
        <v>118</v>
      </c>
      <c r="J6" s="96" t="s">
        <v>117</v>
      </c>
      <c r="K6" s="97" t="s">
        <v>118</v>
      </c>
      <c r="L6" s="96" t="s">
        <v>117</v>
      </c>
      <c r="M6" s="97" t="s">
        <v>118</v>
      </c>
    </row>
    <row r="7" spans="1:13" ht="27" customHeight="1" thickBot="1">
      <c r="A7" s="274"/>
      <c r="B7" s="276"/>
      <c r="C7" s="100" t="s">
        <v>119</v>
      </c>
      <c r="D7" s="278"/>
      <c r="E7" s="280"/>
      <c r="F7" s="101" t="s">
        <v>119</v>
      </c>
      <c r="G7" s="102" t="s">
        <v>120</v>
      </c>
      <c r="H7" s="103" t="s">
        <v>119</v>
      </c>
      <c r="I7" s="104" t="s">
        <v>120</v>
      </c>
      <c r="J7" s="101" t="s">
        <v>119</v>
      </c>
      <c r="K7" s="102" t="s">
        <v>120</v>
      </c>
      <c r="L7" s="101" t="s">
        <v>119</v>
      </c>
      <c r="M7" s="102" t="s">
        <v>120</v>
      </c>
    </row>
    <row r="8" spans="1:13" ht="78.75" customHeight="1" thickTop="1">
      <c r="A8" s="105">
        <v>6473</v>
      </c>
      <c r="B8" s="106" t="s">
        <v>14</v>
      </c>
      <c r="C8" s="107" t="s">
        <v>15</v>
      </c>
      <c r="D8" s="108">
        <v>973731</v>
      </c>
      <c r="E8" s="109">
        <v>5426092990</v>
      </c>
      <c r="F8" s="110">
        <v>266922</v>
      </c>
      <c r="G8" s="111">
        <f>+$E$8/4</f>
        <v>1356523247.5</v>
      </c>
      <c r="H8" s="112">
        <v>252401</v>
      </c>
      <c r="I8" s="109">
        <f>+$E$8/4</f>
        <v>1356523247.5</v>
      </c>
      <c r="J8" s="110">
        <v>259662</v>
      </c>
      <c r="K8" s="111">
        <f>+$E$8/4</f>
        <v>1356523247.5</v>
      </c>
      <c r="L8" s="110">
        <v>194746</v>
      </c>
      <c r="M8" s="111">
        <f>+$E$8/4</f>
        <v>1356523247.5</v>
      </c>
    </row>
    <row r="9" spans="1:13" ht="78.75" customHeight="1">
      <c r="A9" s="113">
        <v>6521</v>
      </c>
      <c r="B9" s="114" t="s">
        <v>16</v>
      </c>
      <c r="C9" s="115" t="s">
        <v>17</v>
      </c>
      <c r="D9" s="116">
        <v>395722</v>
      </c>
      <c r="E9" s="117">
        <v>905619916</v>
      </c>
      <c r="F9" s="118">
        <v>100590</v>
      </c>
      <c r="G9" s="119">
        <f>+$E$9/4</f>
        <v>226404979</v>
      </c>
      <c r="H9" s="120">
        <v>99661</v>
      </c>
      <c r="I9" s="121">
        <f>+$E$9/4</f>
        <v>226404979</v>
      </c>
      <c r="J9" s="118">
        <v>97474</v>
      </c>
      <c r="K9" s="119">
        <f>+$E$9/4</f>
        <v>226404979</v>
      </c>
      <c r="L9" s="118">
        <v>97997</v>
      </c>
      <c r="M9" s="119">
        <f>+$E$9/4</f>
        <v>226404979</v>
      </c>
    </row>
    <row r="10" spans="1:13" ht="78.75" customHeight="1" thickBot="1">
      <c r="A10" s="122">
        <v>6523</v>
      </c>
      <c r="B10" s="123" t="s">
        <v>18</v>
      </c>
      <c r="C10" s="124" t="s">
        <v>45</v>
      </c>
      <c r="D10" s="125">
        <v>785</v>
      </c>
      <c r="E10" s="126">
        <v>212906300</v>
      </c>
      <c r="F10" s="127">
        <v>193</v>
      </c>
      <c r="G10" s="128">
        <f>+E10/4</f>
        <v>53226575</v>
      </c>
      <c r="H10" s="129">
        <v>195</v>
      </c>
      <c r="I10" s="130">
        <v>38750000</v>
      </c>
      <c r="J10" s="127">
        <v>197</v>
      </c>
      <c r="K10" s="128">
        <v>38750000</v>
      </c>
      <c r="L10" s="127">
        <v>200</v>
      </c>
      <c r="M10" s="128">
        <v>38750000</v>
      </c>
    </row>
    <row r="11" spans="1:13" ht="18">
      <c r="A11" s="131"/>
      <c r="B11" s="131"/>
      <c r="C11" s="131"/>
      <c r="D11" s="131"/>
      <c r="E11" s="131"/>
      <c r="F11" s="131"/>
      <c r="G11" s="131"/>
      <c r="H11" s="131"/>
      <c r="I11" s="131"/>
      <c r="J11" s="131"/>
      <c r="K11" s="131"/>
      <c r="L11" s="131"/>
      <c r="M11" s="131"/>
    </row>
    <row r="12" spans="1:13" ht="18">
      <c r="A12" s="131"/>
      <c r="B12" s="15"/>
      <c r="C12" s="15"/>
      <c r="D12" s="16"/>
      <c r="E12" s="15"/>
      <c r="F12" s="132"/>
      <c r="G12" s="17"/>
      <c r="H12" s="17"/>
      <c r="I12" s="17"/>
      <c r="J12" s="15"/>
      <c r="K12" s="18"/>
      <c r="L12" s="131"/>
      <c r="M12" s="131"/>
    </row>
    <row r="13" spans="1:13" ht="18">
      <c r="A13" s="131"/>
      <c r="B13" s="19"/>
      <c r="C13" s="19"/>
      <c r="D13" s="133"/>
      <c r="E13" s="133"/>
      <c r="F13" s="19"/>
      <c r="G13" s="19"/>
      <c r="H13" s="19"/>
      <c r="I13" s="19"/>
      <c r="J13" s="19"/>
      <c r="K13" s="19"/>
      <c r="L13" s="131"/>
      <c r="M13" s="131"/>
    </row>
    <row r="14" spans="1:13" ht="18">
      <c r="A14" s="131"/>
      <c r="B14" s="131"/>
      <c r="C14" s="131"/>
      <c r="D14" s="131"/>
      <c r="E14" s="131"/>
      <c r="F14" s="134"/>
      <c r="G14" s="131"/>
      <c r="H14" s="131"/>
      <c r="I14" s="131"/>
      <c r="J14" s="131"/>
      <c r="K14" s="131"/>
      <c r="L14" s="131"/>
      <c r="M14" s="131"/>
    </row>
    <row r="15" spans="1:13" ht="18">
      <c r="A15" s="131"/>
      <c r="B15" s="131"/>
      <c r="C15" s="131"/>
      <c r="D15" s="131"/>
      <c r="E15" s="131"/>
      <c r="F15" s="134"/>
      <c r="H15" s="134"/>
      <c r="I15" s="131"/>
      <c r="J15" s="131"/>
      <c r="K15" s="131"/>
      <c r="L15" s="131"/>
      <c r="M15" s="131"/>
    </row>
    <row r="16" spans="1:13" ht="18">
      <c r="A16" s="131"/>
      <c r="B16" s="131"/>
      <c r="C16" s="131"/>
      <c r="D16" s="131"/>
      <c r="E16" s="131"/>
      <c r="F16" s="131"/>
      <c r="G16" s="131"/>
      <c r="H16" s="131"/>
      <c r="I16" s="131"/>
      <c r="J16" s="131"/>
      <c r="K16" s="131"/>
      <c r="L16" s="131"/>
      <c r="M16" s="131"/>
    </row>
    <row r="17" spans="1:13" ht="18">
      <c r="A17" s="131"/>
      <c r="B17" s="131"/>
      <c r="C17" s="131"/>
      <c r="D17" s="131"/>
      <c r="E17" s="131"/>
      <c r="F17" s="131"/>
      <c r="G17" s="131"/>
      <c r="H17" s="131"/>
      <c r="I17" s="131"/>
      <c r="J17" s="131"/>
      <c r="K17" s="131"/>
      <c r="L17" s="131"/>
      <c r="M17" s="131"/>
    </row>
    <row r="18" spans="1:13" ht="18">
      <c r="A18" s="135"/>
      <c r="B18" s="135"/>
      <c r="C18" s="135"/>
      <c r="D18" s="135"/>
      <c r="E18" s="135"/>
      <c r="F18" s="135"/>
      <c r="G18" s="135"/>
      <c r="H18" s="135"/>
      <c r="I18" s="135"/>
      <c r="J18" s="135"/>
      <c r="K18" s="135"/>
      <c r="L18" s="135"/>
      <c r="M18" s="135"/>
    </row>
  </sheetData>
  <mergeCells count="11">
    <mergeCell ref="A6:A7"/>
    <mergeCell ref="B6:B7"/>
    <mergeCell ref="D6:D7"/>
    <mergeCell ref="E6:E7"/>
    <mergeCell ref="A1:L1"/>
    <mergeCell ref="B4:C4"/>
    <mergeCell ref="A5:E5"/>
    <mergeCell ref="F5:G5"/>
    <mergeCell ref="H5:I5"/>
    <mergeCell ref="J5:K5"/>
    <mergeCell ref="L5: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47"/>
  <sheetViews>
    <sheetView workbookViewId="0">
      <selection sqref="A1:XFD1048576"/>
    </sheetView>
  </sheetViews>
  <sheetFormatPr baseColWidth="10" defaultColWidth="11.44140625" defaultRowHeight="14.4"/>
  <cols>
    <col min="1" max="1" width="23" style="6" customWidth="1"/>
    <col min="2" max="2" width="20.5546875" style="6" customWidth="1"/>
    <col min="3" max="3" width="12.6640625" style="6" customWidth="1"/>
    <col min="4" max="4" width="16.6640625" style="6" customWidth="1"/>
    <col min="5" max="5" width="12.6640625" style="6" customWidth="1"/>
    <col min="6" max="6" width="16.6640625" style="6" customWidth="1"/>
    <col min="7" max="7" width="13.88671875" style="6" customWidth="1"/>
    <col min="8" max="8" width="17.44140625" style="6" customWidth="1"/>
    <col min="9" max="10" width="10.109375" style="6" customWidth="1"/>
    <col min="11" max="11" width="11.44140625" customWidth="1"/>
  </cols>
  <sheetData>
    <row r="1" spans="1:10" ht="21" customHeight="1">
      <c r="A1" s="290" t="s">
        <v>159</v>
      </c>
      <c r="B1" s="291"/>
      <c r="C1" s="291"/>
      <c r="D1" s="291"/>
      <c r="E1" s="291"/>
      <c r="F1" s="291"/>
      <c r="G1" s="291"/>
      <c r="H1" s="291"/>
      <c r="I1" s="291"/>
      <c r="J1" s="292"/>
    </row>
    <row r="2" spans="1:10" ht="21" customHeight="1">
      <c r="A2" s="293"/>
      <c r="B2" s="294"/>
      <c r="C2" s="294"/>
      <c r="D2" s="294"/>
      <c r="E2" s="294"/>
      <c r="F2" s="294"/>
      <c r="G2" s="294"/>
      <c r="H2" s="294"/>
      <c r="I2" s="294"/>
      <c r="J2" s="295"/>
    </row>
    <row r="3" spans="1:10" ht="21" customHeight="1">
      <c r="A3" s="296"/>
      <c r="B3" s="297"/>
      <c r="C3" s="297"/>
      <c r="D3" s="297"/>
      <c r="E3" s="297"/>
      <c r="F3" s="297"/>
      <c r="G3" s="297"/>
      <c r="H3" s="297"/>
      <c r="I3" s="297"/>
      <c r="J3" s="298"/>
    </row>
    <row r="4" spans="1:10" ht="3" customHeight="1" thickBot="1">
      <c r="A4" s="299"/>
      <c r="B4" s="300"/>
      <c r="C4" s="300"/>
      <c r="D4" s="300"/>
      <c r="E4" s="300"/>
      <c r="F4" s="300"/>
      <c r="G4" s="300"/>
      <c r="H4" s="300"/>
      <c r="I4" s="300"/>
      <c r="J4" s="301"/>
    </row>
    <row r="5" spans="1:10" ht="15.6">
      <c r="A5" s="302" t="s">
        <v>148</v>
      </c>
      <c r="B5" s="303"/>
      <c r="C5" s="303"/>
      <c r="D5" s="303"/>
      <c r="E5" s="303"/>
      <c r="F5" s="303"/>
      <c r="G5" s="303"/>
      <c r="H5" s="303"/>
      <c r="I5" s="303"/>
      <c r="J5" s="304"/>
    </row>
    <row r="6" spans="1:10" ht="14.4" customHeight="1">
      <c r="A6" s="305" t="s">
        <v>53</v>
      </c>
      <c r="B6" s="306"/>
      <c r="C6" s="306"/>
      <c r="D6" s="306"/>
      <c r="E6" s="306"/>
      <c r="F6" s="306"/>
      <c r="G6" s="306"/>
      <c r="H6" s="306"/>
      <c r="I6" s="306"/>
      <c r="J6" s="307"/>
    </row>
    <row r="7" spans="1:10" ht="15" customHeight="1">
      <c r="A7" s="163" t="s">
        <v>54</v>
      </c>
      <c r="B7" s="288" t="s">
        <v>1</v>
      </c>
      <c r="C7" s="288"/>
      <c r="D7" s="288"/>
      <c r="E7" s="288"/>
      <c r="F7" s="288"/>
      <c r="G7" s="288"/>
      <c r="H7" s="288"/>
      <c r="I7" s="288"/>
      <c r="J7" s="289"/>
    </row>
    <row r="8" spans="1:10" ht="15" customHeight="1">
      <c r="A8" s="164" t="s">
        <v>55</v>
      </c>
      <c r="B8" s="288" t="s">
        <v>3</v>
      </c>
      <c r="C8" s="288"/>
      <c r="D8" s="288"/>
      <c r="E8" s="288"/>
      <c r="F8" s="288"/>
      <c r="G8" s="288"/>
      <c r="H8" s="288"/>
      <c r="I8" s="288"/>
      <c r="J8" s="289"/>
    </row>
    <row r="9" spans="1:10" ht="15" customHeight="1">
      <c r="A9" s="164" t="s">
        <v>56</v>
      </c>
      <c r="B9" s="288">
        <v>1</v>
      </c>
      <c r="C9" s="288"/>
      <c r="D9" s="288"/>
      <c r="E9" s="288"/>
      <c r="F9" s="288"/>
      <c r="G9" s="288"/>
      <c r="H9" s="288"/>
      <c r="I9" s="288"/>
      <c r="J9" s="289"/>
    </row>
    <row r="10" spans="1:10" ht="31.5" customHeight="1">
      <c r="A10" s="163" t="s">
        <v>57</v>
      </c>
      <c r="B10" s="288" t="s">
        <v>5</v>
      </c>
      <c r="C10" s="288"/>
      <c r="D10" s="288"/>
      <c r="E10" s="288"/>
      <c r="F10" s="288"/>
      <c r="G10" s="288"/>
      <c r="H10" s="288"/>
      <c r="I10" s="288"/>
      <c r="J10" s="289"/>
    </row>
    <row r="11" spans="1:10" ht="33" customHeight="1">
      <c r="A11" s="163" t="s">
        <v>58</v>
      </c>
      <c r="B11" s="288" t="s">
        <v>6</v>
      </c>
      <c r="C11" s="288"/>
      <c r="D11" s="288"/>
      <c r="E11" s="288"/>
      <c r="F11" s="288"/>
      <c r="G11" s="288"/>
      <c r="H11" s="288"/>
      <c r="I11" s="288"/>
      <c r="J11" s="289"/>
    </row>
    <row r="12" spans="1:10" ht="15.6">
      <c r="A12" s="310" t="s">
        <v>59</v>
      </c>
      <c r="B12" s="311"/>
      <c r="C12" s="311"/>
      <c r="D12" s="311"/>
      <c r="E12" s="311"/>
      <c r="F12" s="311"/>
      <c r="G12" s="311"/>
      <c r="H12" s="311"/>
      <c r="I12" s="311"/>
      <c r="J12" s="312"/>
    </row>
    <row r="13" spans="1:10" ht="18" customHeight="1">
      <c r="A13" s="163" t="s">
        <v>7</v>
      </c>
      <c r="B13" s="177">
        <v>1</v>
      </c>
      <c r="C13" s="313" t="s">
        <v>60</v>
      </c>
      <c r="D13" s="313"/>
      <c r="E13" s="313"/>
      <c r="F13" s="313"/>
      <c r="G13" s="313"/>
      <c r="H13" s="313"/>
      <c r="I13" s="313"/>
      <c r="J13" s="314"/>
    </row>
    <row r="14" spans="1:10" ht="18" customHeight="1">
      <c r="A14" s="163" t="s">
        <v>8</v>
      </c>
      <c r="B14" s="178">
        <v>1.2</v>
      </c>
      <c r="C14" s="313" t="s">
        <v>61</v>
      </c>
      <c r="D14" s="313"/>
      <c r="E14" s="313"/>
      <c r="F14" s="313"/>
      <c r="G14" s="313"/>
      <c r="H14" s="313"/>
      <c r="I14" s="313"/>
      <c r="J14" s="314"/>
    </row>
    <row r="15" spans="1:10" ht="30.6" customHeight="1">
      <c r="A15" s="163" t="s">
        <v>62</v>
      </c>
      <c r="B15" s="179" t="s">
        <v>63</v>
      </c>
      <c r="C15" s="315" t="s">
        <v>64</v>
      </c>
      <c r="D15" s="315"/>
      <c r="E15" s="315"/>
      <c r="F15" s="315"/>
      <c r="G15" s="315"/>
      <c r="H15" s="315"/>
      <c r="I15" s="315"/>
      <c r="J15" s="316"/>
    </row>
    <row r="16" spans="1:10" ht="15.6">
      <c r="A16" s="310" t="s">
        <v>65</v>
      </c>
      <c r="B16" s="311"/>
      <c r="C16" s="311"/>
      <c r="D16" s="311"/>
      <c r="E16" s="311"/>
      <c r="F16" s="311"/>
      <c r="G16" s="311"/>
      <c r="H16" s="311"/>
      <c r="I16" s="311"/>
      <c r="J16" s="312"/>
    </row>
    <row r="17" spans="1:10">
      <c r="A17" s="163" t="s">
        <v>66</v>
      </c>
      <c r="B17" s="317" t="s">
        <v>9</v>
      </c>
      <c r="C17" s="317"/>
      <c r="D17" s="317"/>
      <c r="E17" s="317"/>
      <c r="F17" s="317"/>
      <c r="G17" s="317"/>
      <c r="H17" s="317"/>
      <c r="I17" s="317"/>
      <c r="J17" s="318"/>
    </row>
    <row r="18" spans="1:10" ht="30" customHeight="1">
      <c r="A18" s="165" t="s">
        <v>67</v>
      </c>
      <c r="B18" s="319" t="s">
        <v>149</v>
      </c>
      <c r="C18" s="319"/>
      <c r="D18" s="319"/>
      <c r="E18" s="319"/>
      <c r="F18" s="319"/>
      <c r="G18" s="319"/>
      <c r="H18" s="319"/>
      <c r="I18" s="319"/>
      <c r="J18" s="320"/>
    </row>
    <row r="19" spans="1:10">
      <c r="A19" s="165" t="s">
        <v>152</v>
      </c>
      <c r="B19" s="308" t="s">
        <v>10</v>
      </c>
      <c r="C19" s="308"/>
      <c r="D19" s="308"/>
      <c r="E19" s="308"/>
      <c r="F19" s="308"/>
      <c r="G19" s="308"/>
      <c r="H19" s="308"/>
      <c r="I19" s="308"/>
      <c r="J19" s="309"/>
    </row>
    <row r="20" spans="1:10">
      <c r="A20" s="166" t="s">
        <v>69</v>
      </c>
      <c r="B20" s="308" t="s">
        <v>150</v>
      </c>
      <c r="C20" s="308"/>
      <c r="D20" s="308"/>
      <c r="E20" s="308"/>
      <c r="F20" s="308"/>
      <c r="G20" s="308"/>
      <c r="H20" s="308"/>
      <c r="I20" s="308"/>
      <c r="J20" s="309"/>
    </row>
    <row r="21" spans="1:10" ht="15.6">
      <c r="A21" s="310" t="s">
        <v>70</v>
      </c>
      <c r="B21" s="311"/>
      <c r="C21" s="311"/>
      <c r="D21" s="311"/>
      <c r="E21" s="311"/>
      <c r="F21" s="311"/>
      <c r="G21" s="311"/>
      <c r="H21" s="311"/>
      <c r="I21" s="311"/>
      <c r="J21" s="312"/>
    </row>
    <row r="22" spans="1:10" ht="15.6">
      <c r="A22" s="324" t="s">
        <v>71</v>
      </c>
      <c r="B22" s="325"/>
      <c r="C22" s="325"/>
      <c r="D22" s="325"/>
      <c r="E22" s="325"/>
      <c r="F22" s="325"/>
      <c r="G22" s="325"/>
      <c r="H22" s="325"/>
      <c r="I22" s="325"/>
      <c r="J22" s="326"/>
    </row>
    <row r="23" spans="1:10" ht="27" customHeight="1">
      <c r="A23" s="327" t="s">
        <v>11</v>
      </c>
      <c r="B23" s="328"/>
      <c r="C23" s="328" t="s">
        <v>72</v>
      </c>
      <c r="D23" s="328"/>
      <c r="E23" s="328"/>
      <c r="F23" s="328" t="s">
        <v>12</v>
      </c>
      <c r="G23" s="328"/>
      <c r="H23" s="328"/>
      <c r="I23" s="328" t="s">
        <v>73</v>
      </c>
      <c r="J23" s="329"/>
    </row>
    <row r="24" spans="1:10">
      <c r="A24" s="330">
        <f>SUM(Tabla134523[Financiera
(B)])</f>
        <v>6544619206</v>
      </c>
      <c r="B24" s="331"/>
      <c r="C24" s="331">
        <f>SUM(Tabla134523[Financiera
(B)])</f>
        <v>6544619206</v>
      </c>
      <c r="D24" s="331"/>
      <c r="E24" s="331"/>
      <c r="F24" s="331">
        <f>SUM(Tabla134523[Financiera 
 (F)])</f>
        <v>1636154801.5</v>
      </c>
      <c r="G24" s="331"/>
      <c r="H24" s="331"/>
      <c r="I24" s="332">
        <f>+F24/C24</f>
        <v>0.25</v>
      </c>
      <c r="J24" s="333"/>
    </row>
    <row r="25" spans="1:10" ht="15.6">
      <c r="A25" s="310" t="s">
        <v>74</v>
      </c>
      <c r="B25" s="311"/>
      <c r="C25" s="311"/>
      <c r="D25" s="311"/>
      <c r="E25" s="311"/>
      <c r="F25" s="311"/>
      <c r="G25" s="311"/>
      <c r="H25" s="311"/>
      <c r="I25" s="311"/>
      <c r="J25" s="312"/>
    </row>
    <row r="26" spans="1:10">
      <c r="A26" s="180"/>
      <c r="B26" s="181"/>
      <c r="C26" s="321" t="s">
        <v>13</v>
      </c>
      <c r="D26" s="322"/>
      <c r="E26" s="321" t="s">
        <v>75</v>
      </c>
      <c r="F26" s="322"/>
      <c r="G26" s="321" t="s">
        <v>76</v>
      </c>
      <c r="H26" s="321"/>
      <c r="I26" s="321" t="s">
        <v>77</v>
      </c>
      <c r="J26" s="323"/>
    </row>
    <row r="27" spans="1:10" ht="41.4">
      <c r="A27" s="182" t="s">
        <v>78</v>
      </c>
      <c r="B27" s="183" t="s">
        <v>79</v>
      </c>
      <c r="C27" s="183" t="s">
        <v>80</v>
      </c>
      <c r="D27" s="183" t="s">
        <v>81</v>
      </c>
      <c r="E27" s="183" t="s">
        <v>82</v>
      </c>
      <c r="F27" s="183" t="s">
        <v>83</v>
      </c>
      <c r="G27" s="183" t="s">
        <v>84</v>
      </c>
      <c r="H27" s="183" t="s">
        <v>85</v>
      </c>
      <c r="I27" s="183" t="s">
        <v>86</v>
      </c>
      <c r="J27" s="184" t="s">
        <v>87</v>
      </c>
    </row>
    <row r="28" spans="1:10" ht="48.75" customHeight="1">
      <c r="A28" s="167" t="s">
        <v>14</v>
      </c>
      <c r="B28" s="168" t="s">
        <v>15</v>
      </c>
      <c r="C28" s="169">
        <v>973731</v>
      </c>
      <c r="D28" s="170">
        <v>5426092990</v>
      </c>
      <c r="E28" s="171">
        <v>259662</v>
      </c>
      <c r="F28" s="170">
        <f>+D28/4</f>
        <v>1356523247.5</v>
      </c>
      <c r="G28" s="193">
        <v>250395</v>
      </c>
      <c r="H28" s="186">
        <f>+Tabla134523[[#This Row],[Financiera
(D)]]</f>
        <v>1356523247.5</v>
      </c>
      <c r="I28" s="189">
        <f t="shared" ref="I28:I30" si="0">IF(G28&gt;0,G28/E28,0)</f>
        <v>0.96431129699378426</v>
      </c>
      <c r="J28" s="190">
        <f t="shared" ref="J28:J30" si="1">IF(H28&gt;0,H28/D28,0)</f>
        <v>0.25</v>
      </c>
    </row>
    <row r="29" spans="1:10" ht="44.25" customHeight="1">
      <c r="A29" s="167" t="s">
        <v>16</v>
      </c>
      <c r="B29" s="168" t="s">
        <v>17</v>
      </c>
      <c r="C29" s="169">
        <v>395722</v>
      </c>
      <c r="D29" s="170">
        <v>905619916</v>
      </c>
      <c r="E29" s="172">
        <v>97474</v>
      </c>
      <c r="F29" s="170">
        <f>+D29/4</f>
        <v>226404979</v>
      </c>
      <c r="G29" s="191">
        <v>110316</v>
      </c>
      <c r="H29" s="186">
        <f>+Tabla134523[[#This Row],[Financiera
(D)]]</f>
        <v>226404979</v>
      </c>
      <c r="I29" s="189">
        <f t="shared" si="0"/>
        <v>1.1317479533003674</v>
      </c>
      <c r="J29" s="190">
        <f t="shared" si="1"/>
        <v>0.25</v>
      </c>
    </row>
    <row r="30" spans="1:10" ht="62.25" customHeight="1">
      <c r="A30" s="167" t="s">
        <v>18</v>
      </c>
      <c r="B30" s="168" t="s">
        <v>19</v>
      </c>
      <c r="C30" s="169">
        <v>785</v>
      </c>
      <c r="D30" s="170">
        <v>212906300</v>
      </c>
      <c r="E30" s="173">
        <v>197</v>
      </c>
      <c r="F30" s="170">
        <f>+D30/4</f>
        <v>53226575</v>
      </c>
      <c r="G30" s="192">
        <v>604</v>
      </c>
      <c r="H30" s="186">
        <f>+Tabla134523[[#This Row],[Financiera
(D)]]</f>
        <v>53226575</v>
      </c>
      <c r="I30" s="189">
        <f t="shared" si="0"/>
        <v>3.0659898477157359</v>
      </c>
      <c r="J30" s="190">
        <f t="shared" si="1"/>
        <v>0.25</v>
      </c>
    </row>
    <row r="31" spans="1:10" ht="17.25" customHeight="1">
      <c r="A31" s="310" t="s">
        <v>88</v>
      </c>
      <c r="B31" s="311"/>
      <c r="C31" s="311"/>
      <c r="D31" s="311"/>
      <c r="E31" s="311"/>
      <c r="F31" s="311"/>
      <c r="G31" s="311"/>
      <c r="H31" s="311"/>
      <c r="I31" s="311"/>
      <c r="J31" s="312"/>
    </row>
    <row r="32" spans="1:10" ht="18" customHeight="1">
      <c r="A32" s="324" t="s">
        <v>89</v>
      </c>
      <c r="B32" s="325"/>
      <c r="C32" s="325"/>
      <c r="D32" s="325"/>
      <c r="E32" s="325"/>
      <c r="F32" s="325"/>
      <c r="G32" s="325"/>
      <c r="H32" s="325"/>
      <c r="I32" s="325"/>
      <c r="J32" s="326"/>
    </row>
    <row r="33" spans="1:10">
      <c r="A33" s="174" t="s">
        <v>90</v>
      </c>
      <c r="B33" s="334" t="s">
        <v>91</v>
      </c>
      <c r="C33" s="334"/>
      <c r="D33" s="334"/>
      <c r="E33" s="334"/>
      <c r="F33" s="334"/>
      <c r="G33" s="334"/>
      <c r="H33" s="334"/>
      <c r="I33" s="334"/>
      <c r="J33" s="335"/>
    </row>
    <row r="34" spans="1:10" ht="51" customHeight="1">
      <c r="A34" s="175" t="s">
        <v>92</v>
      </c>
      <c r="B34" s="319" t="s">
        <v>93</v>
      </c>
      <c r="C34" s="319"/>
      <c r="D34" s="319"/>
      <c r="E34" s="319"/>
      <c r="F34" s="319"/>
      <c r="G34" s="319"/>
      <c r="H34" s="319"/>
      <c r="I34" s="319"/>
      <c r="J34" s="320"/>
    </row>
    <row r="35" spans="1:10" ht="54.75" customHeight="1">
      <c r="A35" s="175" t="s">
        <v>94</v>
      </c>
      <c r="B35" s="319" t="s">
        <v>170</v>
      </c>
      <c r="C35" s="319"/>
      <c r="D35" s="319"/>
      <c r="E35" s="319"/>
      <c r="F35" s="319"/>
      <c r="G35" s="319"/>
      <c r="H35" s="319"/>
      <c r="I35" s="319"/>
      <c r="J35" s="320"/>
    </row>
    <row r="36" spans="1:10" ht="63" customHeight="1">
      <c r="A36" s="175" t="s">
        <v>20</v>
      </c>
      <c r="B36" s="336" t="s">
        <v>171</v>
      </c>
      <c r="C36" s="336"/>
      <c r="D36" s="336"/>
      <c r="E36" s="336"/>
      <c r="F36" s="336"/>
      <c r="G36" s="336"/>
      <c r="H36" s="336"/>
      <c r="I36" s="336"/>
      <c r="J36" s="337"/>
    </row>
    <row r="37" spans="1:10">
      <c r="A37" s="174" t="s">
        <v>90</v>
      </c>
      <c r="B37" s="338" t="s">
        <v>95</v>
      </c>
      <c r="C37" s="338"/>
      <c r="D37" s="338"/>
      <c r="E37" s="338"/>
      <c r="F37" s="338"/>
      <c r="G37" s="338"/>
      <c r="H37" s="338"/>
      <c r="I37" s="338"/>
      <c r="J37" s="339"/>
    </row>
    <row r="38" spans="1:10" ht="33.9" customHeight="1">
      <c r="A38" s="175" t="s">
        <v>92</v>
      </c>
      <c r="B38" s="340" t="s">
        <v>96</v>
      </c>
      <c r="C38" s="340"/>
      <c r="D38" s="340"/>
      <c r="E38" s="340"/>
      <c r="F38" s="340"/>
      <c r="G38" s="340"/>
      <c r="H38" s="340"/>
      <c r="I38" s="340"/>
      <c r="J38" s="341"/>
    </row>
    <row r="39" spans="1:10" ht="48.6" customHeight="1">
      <c r="A39" s="175" t="s">
        <v>94</v>
      </c>
      <c r="B39" s="340" t="s">
        <v>168</v>
      </c>
      <c r="C39" s="340"/>
      <c r="D39" s="340"/>
      <c r="E39" s="340"/>
      <c r="F39" s="340"/>
      <c r="G39" s="340"/>
      <c r="H39" s="340"/>
      <c r="I39" s="340"/>
      <c r="J39" s="341"/>
    </row>
    <row r="40" spans="1:10" ht="45.75" customHeight="1">
      <c r="A40" s="175" t="s">
        <v>20</v>
      </c>
      <c r="B40" s="319" t="s">
        <v>160</v>
      </c>
      <c r="C40" s="319"/>
      <c r="D40" s="319"/>
      <c r="E40" s="319"/>
      <c r="F40" s="319"/>
      <c r="G40" s="319"/>
      <c r="H40" s="319"/>
      <c r="I40" s="319"/>
      <c r="J40" s="320"/>
    </row>
    <row r="41" spans="1:10">
      <c r="A41" s="176" t="s">
        <v>90</v>
      </c>
      <c r="B41" s="342" t="s">
        <v>97</v>
      </c>
      <c r="C41" s="342"/>
      <c r="D41" s="342"/>
      <c r="E41" s="342"/>
      <c r="F41" s="342"/>
      <c r="G41" s="342"/>
      <c r="H41" s="342"/>
      <c r="I41" s="342"/>
      <c r="J41" s="343"/>
    </row>
    <row r="42" spans="1:10" ht="45.75" customHeight="1">
      <c r="A42" s="175" t="s">
        <v>92</v>
      </c>
      <c r="B42" s="319" t="s">
        <v>151</v>
      </c>
      <c r="C42" s="319"/>
      <c r="D42" s="319"/>
      <c r="E42" s="319"/>
      <c r="F42" s="319"/>
      <c r="G42" s="319"/>
      <c r="H42" s="319"/>
      <c r="I42" s="319"/>
      <c r="J42" s="320"/>
    </row>
    <row r="43" spans="1:10" ht="59.25" customHeight="1">
      <c r="A43" s="175" t="s">
        <v>94</v>
      </c>
      <c r="B43" s="319" t="s">
        <v>169</v>
      </c>
      <c r="C43" s="319"/>
      <c r="D43" s="319"/>
      <c r="E43" s="319"/>
      <c r="F43" s="319"/>
      <c r="G43" s="319"/>
      <c r="H43" s="319"/>
      <c r="I43" s="319"/>
      <c r="J43" s="320"/>
    </row>
    <row r="44" spans="1:10" ht="43.5" customHeight="1">
      <c r="A44" s="175" t="s">
        <v>20</v>
      </c>
      <c r="B44" s="344" t="s">
        <v>161</v>
      </c>
      <c r="C44" s="345"/>
      <c r="D44" s="345"/>
      <c r="E44" s="345"/>
      <c r="F44" s="345"/>
      <c r="G44" s="345"/>
      <c r="H44" s="345"/>
      <c r="I44" s="345"/>
      <c r="J44" s="346"/>
    </row>
    <row r="45" spans="1:10" ht="16.5" customHeight="1">
      <c r="A45" s="310" t="s">
        <v>158</v>
      </c>
      <c r="B45" s="311"/>
      <c r="C45" s="311"/>
      <c r="D45" s="311"/>
      <c r="E45" s="311"/>
      <c r="F45" s="311"/>
      <c r="G45" s="311"/>
      <c r="H45" s="311"/>
      <c r="I45" s="311"/>
      <c r="J45" s="312"/>
    </row>
    <row r="46" spans="1:10" ht="16.5" customHeight="1">
      <c r="A46" s="347" t="s">
        <v>99</v>
      </c>
      <c r="B46" s="348"/>
      <c r="C46" s="348"/>
      <c r="D46" s="348"/>
      <c r="E46" s="348"/>
      <c r="F46" s="348"/>
      <c r="G46" s="348"/>
      <c r="H46" s="348"/>
      <c r="I46" s="348"/>
      <c r="J46" s="349"/>
    </row>
    <row r="47" spans="1:10" ht="82.5" customHeight="1" thickBot="1">
      <c r="A47" s="350" t="s">
        <v>157</v>
      </c>
      <c r="B47" s="351"/>
      <c r="C47" s="351"/>
      <c r="D47" s="351"/>
      <c r="E47" s="351"/>
      <c r="F47" s="351"/>
      <c r="G47" s="351"/>
      <c r="H47" s="351"/>
      <c r="I47" s="351"/>
      <c r="J47" s="352"/>
    </row>
  </sheetData>
  <mergeCells count="50">
    <mergeCell ref="B43:J43"/>
    <mergeCell ref="B44:J44"/>
    <mergeCell ref="A45:J45"/>
    <mergeCell ref="A46:J46"/>
    <mergeCell ref="A47:J47"/>
    <mergeCell ref="B42:J42"/>
    <mergeCell ref="A31:J31"/>
    <mergeCell ref="A32:J32"/>
    <mergeCell ref="B33:J33"/>
    <mergeCell ref="B34:J34"/>
    <mergeCell ref="B35:J35"/>
    <mergeCell ref="B36:J36"/>
    <mergeCell ref="B37:J37"/>
    <mergeCell ref="B38:J38"/>
    <mergeCell ref="B39:J39"/>
    <mergeCell ref="B40:J40"/>
    <mergeCell ref="B41:J41"/>
    <mergeCell ref="C26:D26"/>
    <mergeCell ref="E26:F26"/>
    <mergeCell ref="G26:H26"/>
    <mergeCell ref="I26:J26"/>
    <mergeCell ref="A21:J21"/>
    <mergeCell ref="A22:J22"/>
    <mergeCell ref="A23:B23"/>
    <mergeCell ref="C23:E23"/>
    <mergeCell ref="F23:H23"/>
    <mergeCell ref="I23:J23"/>
    <mergeCell ref="A24:B24"/>
    <mergeCell ref="C24:E24"/>
    <mergeCell ref="F24:H24"/>
    <mergeCell ref="I24:J24"/>
    <mergeCell ref="A25:J25"/>
    <mergeCell ref="B20:J20"/>
    <mergeCell ref="B9:J9"/>
    <mergeCell ref="B10:J10"/>
    <mergeCell ref="B11:J11"/>
    <mergeCell ref="A12:J12"/>
    <mergeCell ref="C13:J13"/>
    <mergeCell ref="C14:J14"/>
    <mergeCell ref="C15:J15"/>
    <mergeCell ref="A16:J16"/>
    <mergeCell ref="B17:J17"/>
    <mergeCell ref="B18:J18"/>
    <mergeCell ref="B19:J19"/>
    <mergeCell ref="B8:J8"/>
    <mergeCell ref="A1:J3"/>
    <mergeCell ref="A4:J4"/>
    <mergeCell ref="A5:J5"/>
    <mergeCell ref="A6:J6"/>
    <mergeCell ref="B7:J7"/>
  </mergeCells>
  <dataValidations xWindow="645" yWindow="411" count="14">
    <dataValidation allowBlank="1" showInputMessage="1" showErrorMessage="1" prompt="Monto presupuestado para el producto" sqref="F27 E28:F30 D27:D30" xr:uid="{00000000-0002-0000-0300-000000000000}"/>
    <dataValidation allowBlank="1" showInputMessage="1" showErrorMessage="1" prompt="Meta anual del indicador" sqref="E27 C27:C30" xr:uid="{00000000-0002-0000-0300-000001000000}"/>
    <dataValidation allowBlank="1" showInputMessage="1" showErrorMessage="1" prompt="Presupuesto del programa" sqref="A24:C24 F24" xr:uid="{00000000-0002-0000-0300-000002000000}"/>
    <dataValidation allowBlank="1" showInputMessage="1" showErrorMessage="1" prompt="1. Describir lo plasmado en el presupuesto_x000a_2. Describir lo alcanzado en términos financieros y de producción " sqref="B35" xr:uid="{00000000-0002-0000-0300-000003000000}"/>
    <dataValidation allowBlank="1" showInputMessage="1" showErrorMessage="1" prompt="¿En qué consiste el producto? su objetivo" sqref="B34" xr:uid="{00000000-0002-0000-0300-000004000000}"/>
    <dataValidation allowBlank="1" showInputMessage="1" showErrorMessage="1" prompt="Nombre del producto" sqref="B33:J33" xr:uid="{00000000-0002-0000-0300-000005000000}"/>
    <dataValidation allowBlank="1" showInputMessage="1" showErrorMessage="1" prompt="¿A quién va dirigido el programa?, ¿qué característica tiene esta población que requiere ser beneficiada?" sqref="B19" xr:uid="{00000000-0002-0000-0300-000006000000}"/>
    <dataValidation allowBlank="1" showInputMessage="1" prompt="Nombre del capítulo" sqref="B7:B9 C8:J9" xr:uid="{00000000-0002-0000-0300-000007000000}"/>
    <dataValidation allowBlank="1" sqref="A7" xr:uid="{00000000-0002-0000-0300-000008000000}"/>
    <dataValidation allowBlank="1" showInputMessage="1" showErrorMessage="1" prompt="De existir desvío, explicar razones." sqref="C42:J43 C38:J40 B36:B43" xr:uid="{00000000-0002-0000-0300-000009000000}"/>
    <dataValidation allowBlank="1" showInputMessage="1" showErrorMessage="1" prompt="Monto ejecutado en el trimestre" sqref="H27:H30" xr:uid="{00000000-0002-0000-0300-00000A000000}"/>
    <dataValidation allowBlank="1" showInputMessage="1" showErrorMessage="1" prompt="Meta alcanzada en el trimestre" sqref="G27:G30" xr:uid="{00000000-0002-0000-0300-00000B000000}"/>
    <dataValidation allowBlank="1" showInputMessage="1" showErrorMessage="1" prompt="Nombre del indicador" sqref="B27:B30" xr:uid="{00000000-0002-0000-0300-00000C000000}"/>
    <dataValidation allowBlank="1" showInputMessage="1" showErrorMessage="1" prompt="Nombre de cada producto" sqref="A27:A30" xr:uid="{00000000-0002-0000-0300-00000D000000}"/>
  </dataValidation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P25"/>
  <sheetViews>
    <sheetView topLeftCell="A10" workbookViewId="0">
      <selection activeCell="J16" sqref="J16:J18"/>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5" width="16.33203125" style="50" customWidth="1"/>
    <col min="16" max="16" width="14"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52"/>
      <c r="B5" s="252"/>
      <c r="C5" s="252"/>
      <c r="D5" s="252"/>
      <c r="E5" s="252"/>
      <c r="F5" s="252"/>
      <c r="G5" s="252"/>
      <c r="H5" s="252"/>
      <c r="I5" s="252"/>
      <c r="J5" s="252"/>
      <c r="K5" s="252"/>
      <c r="L5" s="252"/>
      <c r="M5" s="252"/>
      <c r="N5" s="252"/>
      <c r="O5" s="252"/>
      <c r="P5" s="252"/>
    </row>
    <row r="6" spans="1:16">
      <c r="A6" s="253" t="s">
        <v>21</v>
      </c>
      <c r="B6" s="253"/>
      <c r="C6" s="253"/>
      <c r="D6" s="253"/>
      <c r="E6" s="253"/>
      <c r="F6" s="253"/>
      <c r="G6" s="253"/>
      <c r="H6" s="253"/>
      <c r="I6" s="253"/>
      <c r="J6" s="253"/>
      <c r="K6" s="253"/>
      <c r="L6" s="253"/>
      <c r="M6" s="253"/>
      <c r="N6" s="253"/>
      <c r="O6" s="253"/>
      <c r="P6" s="253"/>
    </row>
    <row r="7" spans="1:16">
      <c r="A7" s="253" t="s">
        <v>162</v>
      </c>
      <c r="B7" s="253"/>
      <c r="C7" s="253"/>
      <c r="D7" s="253"/>
      <c r="E7" s="253"/>
      <c r="F7" s="253"/>
      <c r="G7" s="253"/>
      <c r="H7" s="253"/>
      <c r="I7" s="253"/>
      <c r="J7" s="253"/>
      <c r="K7" s="253"/>
      <c r="L7" s="253"/>
      <c r="M7" s="253"/>
      <c r="N7" s="253"/>
      <c r="O7" s="253"/>
      <c r="P7" s="253"/>
    </row>
    <row r="8" spans="1:16" ht="5.25" customHeight="1">
      <c r="A8" s="51"/>
      <c r="B8" s="51"/>
      <c r="C8" s="52"/>
      <c r="D8" s="52"/>
      <c r="E8" s="52"/>
      <c r="F8" s="52"/>
      <c r="G8" s="52"/>
      <c r="H8" s="53"/>
      <c r="I8" s="52"/>
      <c r="J8" s="52"/>
      <c r="K8" s="52"/>
      <c r="L8" s="52"/>
      <c r="M8" s="52"/>
      <c r="N8" s="52"/>
      <c r="O8" s="52"/>
      <c r="P8" s="52"/>
    </row>
    <row r="9" spans="1:16" ht="16.5" customHeight="1">
      <c r="A9" s="254" t="s">
        <v>22</v>
      </c>
      <c r="B9" s="254"/>
      <c r="C9" s="254"/>
      <c r="D9" s="254"/>
      <c r="E9" s="254"/>
      <c r="F9" s="254"/>
      <c r="G9" s="254"/>
      <c r="H9" s="254"/>
      <c r="I9" s="254"/>
      <c r="J9" s="254"/>
      <c r="K9" s="254"/>
      <c r="L9" s="254"/>
      <c r="M9" s="254"/>
      <c r="N9" s="254"/>
      <c r="O9" s="254"/>
      <c r="P9" s="254"/>
    </row>
    <row r="10" spans="1:16" ht="16.5" customHeight="1">
      <c r="A10" s="254" t="s">
        <v>23</v>
      </c>
      <c r="B10" s="254"/>
      <c r="C10" s="254"/>
      <c r="D10" s="254"/>
      <c r="E10" s="254"/>
      <c r="F10" s="254"/>
      <c r="G10" s="254"/>
      <c r="H10" s="254"/>
      <c r="I10" s="254"/>
      <c r="J10" s="254"/>
      <c r="K10" s="254"/>
      <c r="L10" s="254"/>
      <c r="M10" s="254"/>
      <c r="N10" s="254"/>
      <c r="O10" s="254"/>
      <c r="P10" s="254"/>
    </row>
    <row r="11" spans="1:16" ht="8.25" customHeight="1" thickBot="1">
      <c r="A11" s="251"/>
      <c r="B11" s="251"/>
      <c r="C11" s="251"/>
      <c r="D11" s="251"/>
      <c r="E11" s="251"/>
      <c r="F11" s="251"/>
      <c r="G11" s="251"/>
      <c r="H11" s="251"/>
      <c r="I11" s="251"/>
      <c r="J11" s="251"/>
      <c r="K11" s="251"/>
      <c r="L11" s="251"/>
      <c r="M11" s="251"/>
      <c r="N11" s="251"/>
      <c r="O11" s="251"/>
      <c r="P11" s="251"/>
    </row>
    <row r="12" spans="1:16" s="54" customFormat="1" ht="42.9" customHeight="1" thickBot="1">
      <c r="A12" s="255" t="s">
        <v>24</v>
      </c>
      <c r="B12" s="258" t="s">
        <v>25</v>
      </c>
      <c r="C12" s="258"/>
      <c r="D12" s="258"/>
      <c r="E12" s="258"/>
      <c r="F12" s="258"/>
      <c r="G12" s="258"/>
      <c r="H12" s="258"/>
      <c r="I12" s="258"/>
      <c r="J12" s="258" t="s">
        <v>163</v>
      </c>
      <c r="K12" s="258"/>
      <c r="L12" s="258"/>
      <c r="M12" s="258" t="s">
        <v>165</v>
      </c>
      <c r="N12" s="258"/>
      <c r="O12" s="259" t="s">
        <v>166</v>
      </c>
      <c r="P12" s="260"/>
    </row>
    <row r="13" spans="1:16" s="54" customFormat="1" ht="37.5" customHeight="1">
      <c r="A13" s="256"/>
      <c r="B13" s="261" t="s">
        <v>26</v>
      </c>
      <c r="C13" s="263" t="s">
        <v>27</v>
      </c>
      <c r="D13" s="263"/>
      <c r="E13" s="263"/>
      <c r="F13" s="264" t="s">
        <v>28</v>
      </c>
      <c r="G13" s="264" t="s">
        <v>29</v>
      </c>
      <c r="H13" s="266" t="s">
        <v>122</v>
      </c>
      <c r="I13" s="266" t="s">
        <v>123</v>
      </c>
      <c r="J13" s="266" t="s">
        <v>164</v>
      </c>
      <c r="K13" s="270"/>
      <c r="L13" s="266" t="s">
        <v>126</v>
      </c>
      <c r="M13" s="266" t="s">
        <v>167</v>
      </c>
      <c r="N13" s="270"/>
      <c r="O13" s="86" t="s">
        <v>30</v>
      </c>
      <c r="P13" s="87" t="s">
        <v>31</v>
      </c>
    </row>
    <row r="14" spans="1:16" s="54" customFormat="1" ht="39" customHeight="1" thickBot="1">
      <c r="A14" s="257"/>
      <c r="B14" s="262"/>
      <c r="C14" s="88" t="s">
        <v>32</v>
      </c>
      <c r="D14" s="88" t="s">
        <v>33</v>
      </c>
      <c r="E14" s="88" t="s">
        <v>34</v>
      </c>
      <c r="F14" s="265"/>
      <c r="G14" s="265"/>
      <c r="H14" s="267"/>
      <c r="I14" s="267"/>
      <c r="J14" s="89" t="s">
        <v>35</v>
      </c>
      <c r="K14" s="89" t="s">
        <v>36</v>
      </c>
      <c r="L14" s="267"/>
      <c r="M14" s="89" t="s">
        <v>37</v>
      </c>
      <c r="N14" s="89" t="s">
        <v>38</v>
      </c>
      <c r="O14" s="89" t="s">
        <v>39</v>
      </c>
      <c r="P14" s="90" t="s">
        <v>40</v>
      </c>
    </row>
    <row r="15" spans="1:16">
      <c r="A15" s="140" t="s">
        <v>41</v>
      </c>
      <c r="B15" s="271" t="s">
        <v>42</v>
      </c>
      <c r="C15" s="271"/>
      <c r="D15" s="271"/>
      <c r="E15" s="271"/>
      <c r="F15" s="271"/>
      <c r="G15" s="271"/>
      <c r="H15" s="141">
        <f>+H16+H17+H18</f>
        <v>6544619206</v>
      </c>
      <c r="I15" s="142">
        <f>SUM(I16:I18)</f>
        <v>1370238</v>
      </c>
      <c r="J15" s="143">
        <f>J16+J17+J18</f>
        <v>357333</v>
      </c>
      <c r="K15" s="143">
        <f>K16+K17+K18</f>
        <v>1636154801.5</v>
      </c>
      <c r="L15" s="143">
        <f t="shared" ref="L15:N15" si="0">L16+L17+L18</f>
        <v>6544619206</v>
      </c>
      <c r="M15" s="143">
        <f t="shared" si="0"/>
        <v>361315</v>
      </c>
      <c r="N15" s="143">
        <f t="shared" si="0"/>
        <v>1636154801.5</v>
      </c>
      <c r="O15" s="144">
        <f>M15/J15*100</f>
        <v>101.11436671116299</v>
      </c>
      <c r="P15" s="145">
        <f>N15/K15*100</f>
        <v>100</v>
      </c>
    </row>
    <row r="16" spans="1:16" s="48" customFormat="1" ht="52.8">
      <c r="A16" s="150">
        <v>6473</v>
      </c>
      <c r="B16" s="151" t="s">
        <v>14</v>
      </c>
      <c r="C16" s="152">
        <v>1</v>
      </c>
      <c r="D16" s="152">
        <v>1.2</v>
      </c>
      <c r="E16" s="152" t="s">
        <v>43</v>
      </c>
      <c r="F16" s="151" t="s">
        <v>44</v>
      </c>
      <c r="G16" s="151" t="s">
        <v>15</v>
      </c>
      <c r="H16" s="153">
        <v>5426092990</v>
      </c>
      <c r="I16" s="154">
        <v>973731</v>
      </c>
      <c r="J16" s="154">
        <v>259662</v>
      </c>
      <c r="K16" s="153">
        <f>+H16/4</f>
        <v>1356523247.5</v>
      </c>
      <c r="L16" s="153">
        <v>5426092990</v>
      </c>
      <c r="M16" s="155">
        <v>250395</v>
      </c>
      <c r="N16" s="156">
        <f>+K16</f>
        <v>1356523247.5</v>
      </c>
      <c r="O16" s="157">
        <f>M16/J16*100</f>
        <v>96.431129699378431</v>
      </c>
      <c r="P16" s="158">
        <f>N16/L16*100</f>
        <v>25</v>
      </c>
    </row>
    <row r="17" spans="1:16" ht="43.5" customHeight="1">
      <c r="A17" s="150">
        <v>6521</v>
      </c>
      <c r="B17" s="151" t="s">
        <v>16</v>
      </c>
      <c r="C17" s="159">
        <v>1</v>
      </c>
      <c r="D17" s="159">
        <v>1.2</v>
      </c>
      <c r="E17" s="159" t="s">
        <v>43</v>
      </c>
      <c r="F17" s="151" t="s">
        <v>44</v>
      </c>
      <c r="G17" s="151" t="s">
        <v>17</v>
      </c>
      <c r="H17" s="153">
        <v>905619916</v>
      </c>
      <c r="I17" s="154">
        <v>395722</v>
      </c>
      <c r="J17" s="154">
        <v>97474</v>
      </c>
      <c r="K17" s="153">
        <f>+H17/4</f>
        <v>226404979</v>
      </c>
      <c r="L17" s="153">
        <v>905619916</v>
      </c>
      <c r="M17" s="160">
        <v>110316</v>
      </c>
      <c r="N17" s="161">
        <v>226404979</v>
      </c>
      <c r="O17" s="157">
        <f>M17/J17*100</f>
        <v>113.17479533003674</v>
      </c>
      <c r="P17" s="158">
        <f>N17/L17*100</f>
        <v>25</v>
      </c>
    </row>
    <row r="18" spans="1:16" ht="73.5" customHeight="1">
      <c r="A18" s="150">
        <v>6523</v>
      </c>
      <c r="B18" s="151" t="s">
        <v>18</v>
      </c>
      <c r="C18" s="159">
        <v>1</v>
      </c>
      <c r="D18" s="159">
        <v>1.2</v>
      </c>
      <c r="E18" s="159" t="s">
        <v>43</v>
      </c>
      <c r="F18" s="151" t="s">
        <v>44</v>
      </c>
      <c r="G18" s="151" t="s">
        <v>45</v>
      </c>
      <c r="H18" s="153">
        <v>212906300</v>
      </c>
      <c r="I18" s="154">
        <v>785</v>
      </c>
      <c r="J18" s="154">
        <v>197</v>
      </c>
      <c r="K18" s="153">
        <f>+H18/4</f>
        <v>53226575</v>
      </c>
      <c r="L18" s="153">
        <v>212906300</v>
      </c>
      <c r="M18" s="162">
        <v>604</v>
      </c>
      <c r="N18" s="156">
        <f>+K18</f>
        <v>53226575</v>
      </c>
      <c r="O18" s="157">
        <f>M18/J18*100</f>
        <v>306.59898477157361</v>
      </c>
      <c r="P18" s="158">
        <f>N18/L18*100</f>
        <v>25</v>
      </c>
    </row>
    <row r="19" spans="1:16" ht="15.6" thickBot="1">
      <c r="A19" s="146"/>
      <c r="B19" s="272" t="s">
        <v>46</v>
      </c>
      <c r="C19" s="272"/>
      <c r="D19" s="272"/>
      <c r="E19" s="272"/>
      <c r="F19" s="272"/>
      <c r="G19" s="272"/>
      <c r="H19" s="147">
        <f>H15</f>
        <v>6544619206</v>
      </c>
      <c r="I19" s="147">
        <f t="shared" ref="I19:N19" si="1">I15</f>
        <v>1370238</v>
      </c>
      <c r="J19" s="147">
        <f t="shared" si="1"/>
        <v>357333</v>
      </c>
      <c r="K19" s="147">
        <f t="shared" si="1"/>
        <v>1636154801.5</v>
      </c>
      <c r="L19" s="147">
        <f t="shared" si="1"/>
        <v>6544619206</v>
      </c>
      <c r="M19" s="147">
        <f t="shared" si="1"/>
        <v>361315</v>
      </c>
      <c r="N19" s="147">
        <f t="shared" si="1"/>
        <v>1636154801.5</v>
      </c>
      <c r="O19" s="148">
        <f>M19/J19*100</f>
        <v>101.11436671116299</v>
      </c>
      <c r="P19" s="149">
        <f>N19/L19*100</f>
        <v>25</v>
      </c>
    </row>
    <row r="20" spans="1:16" s="64" customFormat="1">
      <c r="A20" s="63"/>
      <c r="B20" s="268" t="s">
        <v>47</v>
      </c>
      <c r="C20" s="268"/>
      <c r="D20" s="268"/>
      <c r="E20" s="268"/>
      <c r="F20" s="268"/>
      <c r="G20" s="268"/>
      <c r="H20" s="268"/>
      <c r="I20" s="268"/>
      <c r="J20" s="268"/>
      <c r="K20" s="268"/>
      <c r="L20" s="268"/>
      <c r="M20" s="268"/>
      <c r="N20" s="268"/>
      <c r="O20" s="268"/>
      <c r="P20" s="268"/>
    </row>
    <row r="21" spans="1:16" ht="38.1" customHeight="1">
      <c r="A21" s="65"/>
      <c r="B21" s="269" t="s">
        <v>48</v>
      </c>
      <c r="C21" s="269"/>
      <c r="D21" s="269"/>
      <c r="E21" s="269"/>
      <c r="F21" s="269"/>
      <c r="G21" s="269"/>
      <c r="H21" s="269"/>
      <c r="I21" s="269"/>
      <c r="J21" s="269"/>
      <c r="K21" s="269"/>
      <c r="L21" s="269"/>
      <c r="M21" s="269"/>
      <c r="N21" s="269"/>
      <c r="O21" s="269"/>
      <c r="P21" s="269"/>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A11:P11"/>
    <mergeCell ref="A5:P5"/>
    <mergeCell ref="A6:P6"/>
    <mergeCell ref="A7:P7"/>
    <mergeCell ref="A9:P9"/>
    <mergeCell ref="A10:P10"/>
    <mergeCell ref="A12:A14"/>
    <mergeCell ref="B12:I12"/>
    <mergeCell ref="J12:L12"/>
    <mergeCell ref="M12:N12"/>
    <mergeCell ref="O12:P12"/>
    <mergeCell ref="B13:B14"/>
    <mergeCell ref="C13:E13"/>
    <mergeCell ref="F13:F14"/>
    <mergeCell ref="G13:G14"/>
    <mergeCell ref="H13:H14"/>
    <mergeCell ref="B20:P20"/>
    <mergeCell ref="B21:P21"/>
    <mergeCell ref="I13:I14"/>
    <mergeCell ref="J13:K13"/>
    <mergeCell ref="L13:L14"/>
    <mergeCell ref="M13:N13"/>
    <mergeCell ref="B15:G15"/>
    <mergeCell ref="B19:G19"/>
  </mergeCells>
  <dataValidations count="3">
    <dataValidation allowBlank="1" showInputMessage="1" showErrorMessage="1" prompt="Monto presupuestado para el producto" sqref="H16:H18 J16:L18" xr:uid="{00000000-0002-0000-0400-000000000000}"/>
    <dataValidation allowBlank="1" showInputMessage="1" showErrorMessage="1" prompt="Meta anual del indicador" sqref="I16:I18" xr:uid="{00000000-0002-0000-0400-000001000000}"/>
    <dataValidation allowBlank="1" showInputMessage="1" showErrorMessage="1" prompt="Meta alcanzada en el trimestre" sqref="M16:M18" xr:uid="{00000000-0002-0000-0400-000002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M18"/>
  <sheetViews>
    <sheetView showGridLines="0" topLeftCell="A4" zoomScale="60" zoomScaleNormal="60" workbookViewId="0">
      <selection activeCell="A4" sqref="A1:XFD1048576"/>
    </sheetView>
  </sheetViews>
  <sheetFormatPr baseColWidth="10" defaultColWidth="11.44140625" defaultRowHeight="14.4"/>
  <cols>
    <col min="1" max="1" width="20.44140625" style="20" customWidth="1"/>
    <col min="2" max="2" width="38.6640625" style="20" customWidth="1"/>
    <col min="3" max="3" width="27.5546875" style="20" customWidth="1"/>
    <col min="4" max="4" width="20.33203125" style="20" customWidth="1"/>
    <col min="5" max="5" width="26.44140625" style="20" customWidth="1"/>
    <col min="6" max="6" width="24.6640625" style="20" bestFit="1" customWidth="1"/>
    <col min="7" max="7" width="27.109375" style="20" customWidth="1"/>
    <col min="8" max="8" width="24.6640625" style="20" bestFit="1" customWidth="1"/>
    <col min="9" max="9" width="30.88671875" style="20" customWidth="1"/>
    <col min="10" max="10" width="21.44140625" style="20" customWidth="1"/>
    <col min="11" max="11" width="28.6640625" style="20" customWidth="1"/>
    <col min="12" max="12" width="23.6640625" style="20" customWidth="1"/>
    <col min="13" max="13" width="26.5546875" style="20" customWidth="1"/>
    <col min="14" max="16384" width="11.44140625" style="20"/>
  </cols>
  <sheetData>
    <row r="1" spans="1:13" ht="82.5" customHeight="1">
      <c r="A1" s="281" t="s">
        <v>128</v>
      </c>
      <c r="B1" s="281"/>
      <c r="C1" s="281"/>
      <c r="D1" s="281"/>
      <c r="E1" s="281"/>
      <c r="F1" s="281"/>
      <c r="G1" s="281"/>
      <c r="H1" s="281"/>
      <c r="I1" s="281"/>
      <c r="J1" s="281"/>
      <c r="K1" s="281"/>
      <c r="L1" s="281"/>
      <c r="M1" s="94"/>
    </row>
    <row r="2" spans="1:13" ht="23.25" customHeight="1">
      <c r="A2" s="11" t="s">
        <v>0</v>
      </c>
      <c r="B2" s="12" t="s">
        <v>106</v>
      </c>
      <c r="C2" s="13"/>
      <c r="D2" s="13"/>
      <c r="E2" s="13"/>
      <c r="F2" s="13"/>
      <c r="G2" s="13"/>
      <c r="H2" s="13"/>
      <c r="I2" s="13"/>
      <c r="J2" s="13"/>
      <c r="K2" s="13"/>
      <c r="L2" s="13"/>
      <c r="M2" s="13"/>
    </row>
    <row r="3" spans="1:13" ht="32.25" customHeight="1">
      <c r="A3" s="11" t="s">
        <v>2</v>
      </c>
      <c r="B3" s="14" t="s">
        <v>107</v>
      </c>
      <c r="C3" s="14"/>
      <c r="D3" s="14"/>
      <c r="E3" s="14"/>
      <c r="F3" s="14"/>
      <c r="G3" s="14"/>
      <c r="H3" s="14"/>
      <c r="I3" s="14"/>
      <c r="J3" s="14"/>
      <c r="K3" s="14"/>
      <c r="L3" s="14"/>
      <c r="M3" s="14"/>
    </row>
    <row r="4" spans="1:13" ht="45.75" customHeight="1" thickBot="1">
      <c r="A4" s="11" t="s">
        <v>4</v>
      </c>
      <c r="B4" s="282" t="s">
        <v>108</v>
      </c>
      <c r="C4" s="282"/>
      <c r="D4" s="14"/>
      <c r="E4" s="14"/>
      <c r="F4" s="14"/>
      <c r="G4" s="14"/>
      <c r="H4" s="14"/>
      <c r="I4" s="14"/>
      <c r="J4" s="14"/>
      <c r="K4" s="14"/>
      <c r="L4" s="14"/>
      <c r="M4" s="14"/>
    </row>
    <row r="5" spans="1:13" ht="27" customHeight="1">
      <c r="A5" s="283" t="s">
        <v>78</v>
      </c>
      <c r="B5" s="284"/>
      <c r="C5" s="284"/>
      <c r="D5" s="284"/>
      <c r="E5" s="285"/>
      <c r="F5" s="283" t="s">
        <v>109</v>
      </c>
      <c r="G5" s="286"/>
      <c r="H5" s="287" t="s">
        <v>110</v>
      </c>
      <c r="I5" s="285"/>
      <c r="J5" s="283" t="s">
        <v>111</v>
      </c>
      <c r="K5" s="286"/>
      <c r="L5" s="283" t="s">
        <v>112</v>
      </c>
      <c r="M5" s="286"/>
    </row>
    <row r="6" spans="1:13" ht="49.5" customHeight="1">
      <c r="A6" s="273" t="s">
        <v>113</v>
      </c>
      <c r="B6" s="275" t="s">
        <v>114</v>
      </c>
      <c r="C6" s="95" t="s">
        <v>115</v>
      </c>
      <c r="D6" s="277" t="s">
        <v>129</v>
      </c>
      <c r="E6" s="279" t="s">
        <v>116</v>
      </c>
      <c r="F6" s="96" t="s">
        <v>117</v>
      </c>
      <c r="G6" s="97" t="s">
        <v>118</v>
      </c>
      <c r="H6" s="98" t="s">
        <v>117</v>
      </c>
      <c r="I6" s="99" t="s">
        <v>118</v>
      </c>
      <c r="J6" s="96" t="s">
        <v>117</v>
      </c>
      <c r="K6" s="97" t="s">
        <v>118</v>
      </c>
      <c r="L6" s="96" t="s">
        <v>117</v>
      </c>
      <c r="M6" s="97" t="s">
        <v>118</v>
      </c>
    </row>
    <row r="7" spans="1:13" ht="27" customHeight="1" thickBot="1">
      <c r="A7" s="274"/>
      <c r="B7" s="276"/>
      <c r="C7" s="100" t="s">
        <v>119</v>
      </c>
      <c r="D7" s="278"/>
      <c r="E7" s="280"/>
      <c r="F7" s="101" t="s">
        <v>119</v>
      </c>
      <c r="G7" s="102" t="s">
        <v>120</v>
      </c>
      <c r="H7" s="103" t="s">
        <v>119</v>
      </c>
      <c r="I7" s="104" t="s">
        <v>120</v>
      </c>
      <c r="J7" s="101" t="s">
        <v>119</v>
      </c>
      <c r="K7" s="102" t="s">
        <v>120</v>
      </c>
      <c r="L7" s="101" t="s">
        <v>119</v>
      </c>
      <c r="M7" s="102" t="s">
        <v>120</v>
      </c>
    </row>
    <row r="8" spans="1:13" ht="78.75" customHeight="1" thickTop="1">
      <c r="A8" s="105">
        <v>6473</v>
      </c>
      <c r="B8" s="106" t="s">
        <v>14</v>
      </c>
      <c r="C8" s="107" t="s">
        <v>15</v>
      </c>
      <c r="D8" s="108">
        <v>973731</v>
      </c>
      <c r="E8" s="109">
        <v>5426092990</v>
      </c>
      <c r="F8" s="110">
        <v>266922</v>
      </c>
      <c r="G8" s="111">
        <f>+$E$8/4</f>
        <v>1356523247.5</v>
      </c>
      <c r="H8" s="112">
        <v>252401</v>
      </c>
      <c r="I8" s="109">
        <f>+$E$8/4</f>
        <v>1356523247.5</v>
      </c>
      <c r="J8" s="110">
        <v>259662</v>
      </c>
      <c r="K8" s="111">
        <f>+$E$8/4</f>
        <v>1356523247.5</v>
      </c>
      <c r="L8" s="110">
        <v>194746</v>
      </c>
      <c r="M8" s="111">
        <f>+$E$8/4</f>
        <v>1356523247.5</v>
      </c>
    </row>
    <row r="9" spans="1:13" ht="78.75" customHeight="1">
      <c r="A9" s="113">
        <v>6521</v>
      </c>
      <c r="B9" s="114" t="s">
        <v>16</v>
      </c>
      <c r="C9" s="115" t="s">
        <v>17</v>
      </c>
      <c r="D9" s="116">
        <v>395722</v>
      </c>
      <c r="E9" s="117">
        <v>905619916</v>
      </c>
      <c r="F9" s="118">
        <v>100590</v>
      </c>
      <c r="G9" s="119">
        <f>+$E$9/4</f>
        <v>226404979</v>
      </c>
      <c r="H9" s="120">
        <v>99661</v>
      </c>
      <c r="I9" s="121">
        <f>+$E$9/4</f>
        <v>226404979</v>
      </c>
      <c r="J9" s="118">
        <v>97474</v>
      </c>
      <c r="K9" s="119">
        <f>+$E$9/4</f>
        <v>226404979</v>
      </c>
      <c r="L9" s="118">
        <v>97997</v>
      </c>
      <c r="M9" s="119">
        <f>+$E$9/4</f>
        <v>226404979</v>
      </c>
    </row>
    <row r="10" spans="1:13" ht="78.75" customHeight="1" thickBot="1">
      <c r="A10" s="122">
        <v>6523</v>
      </c>
      <c r="B10" s="123" t="s">
        <v>18</v>
      </c>
      <c r="C10" s="124" t="s">
        <v>45</v>
      </c>
      <c r="D10" s="125">
        <v>785</v>
      </c>
      <c r="E10" s="126">
        <v>212906300</v>
      </c>
      <c r="F10" s="127">
        <v>193</v>
      </c>
      <c r="G10" s="128">
        <f>+E10/4</f>
        <v>53226575</v>
      </c>
      <c r="H10" s="129">
        <v>195</v>
      </c>
      <c r="I10" s="130">
        <v>38750000</v>
      </c>
      <c r="J10" s="127">
        <v>197</v>
      </c>
      <c r="K10" s="128">
        <v>38750000</v>
      </c>
      <c r="L10" s="127">
        <v>200</v>
      </c>
      <c r="M10" s="128">
        <v>38750000</v>
      </c>
    </row>
    <row r="11" spans="1:13" ht="18">
      <c r="A11" s="131"/>
      <c r="B11" s="131"/>
      <c r="C11" s="131"/>
      <c r="D11" s="131"/>
      <c r="E11" s="131"/>
      <c r="F11" s="131"/>
      <c r="G11" s="131"/>
      <c r="H11" s="131"/>
      <c r="I11" s="131"/>
      <c r="J11" s="131"/>
      <c r="K11" s="131"/>
      <c r="L11" s="131"/>
      <c r="M11" s="131"/>
    </row>
    <row r="12" spans="1:13" ht="18">
      <c r="A12" s="131"/>
      <c r="B12" s="15"/>
      <c r="C12" s="15"/>
      <c r="D12" s="16"/>
      <c r="E12" s="15"/>
      <c r="F12" s="132"/>
      <c r="G12" s="17"/>
      <c r="H12" s="17"/>
      <c r="I12" s="17"/>
      <c r="J12" s="15"/>
      <c r="K12" s="18"/>
      <c r="L12" s="131"/>
      <c r="M12" s="131"/>
    </row>
    <row r="13" spans="1:13" ht="18">
      <c r="A13" s="131"/>
      <c r="B13" s="19"/>
      <c r="C13" s="19"/>
      <c r="D13" s="133"/>
      <c r="E13" s="133"/>
      <c r="F13" s="19"/>
      <c r="G13" s="19"/>
      <c r="H13" s="19"/>
      <c r="I13" s="19"/>
      <c r="J13" s="19"/>
      <c r="K13" s="19"/>
      <c r="L13" s="131"/>
      <c r="M13" s="131"/>
    </row>
    <row r="14" spans="1:13" ht="18">
      <c r="A14" s="131"/>
      <c r="B14" s="131"/>
      <c r="C14" s="131"/>
      <c r="D14" s="131"/>
      <c r="E14" s="131"/>
      <c r="F14" s="134"/>
      <c r="G14" s="131"/>
      <c r="H14" s="131"/>
      <c r="I14" s="131"/>
      <c r="J14" s="131"/>
      <c r="K14" s="131"/>
      <c r="L14" s="131"/>
      <c r="M14" s="131"/>
    </row>
    <row r="15" spans="1:13" ht="18">
      <c r="A15" s="131"/>
      <c r="B15" s="131"/>
      <c r="C15" s="131"/>
      <c r="D15" s="131"/>
      <c r="E15" s="131"/>
      <c r="F15" s="134"/>
      <c r="H15" s="134"/>
      <c r="I15" s="131"/>
      <c r="J15" s="131"/>
      <c r="K15" s="131"/>
      <c r="L15" s="131"/>
      <c r="M15" s="131"/>
    </row>
    <row r="16" spans="1:13" ht="18">
      <c r="A16" s="131"/>
      <c r="B16" s="131"/>
      <c r="C16" s="131"/>
      <c r="D16" s="131"/>
      <c r="E16" s="131"/>
      <c r="F16" s="131"/>
      <c r="G16" s="131"/>
      <c r="H16" s="131"/>
      <c r="I16" s="131"/>
      <c r="J16" s="131"/>
      <c r="K16" s="131"/>
      <c r="L16" s="131"/>
      <c r="M16" s="131"/>
    </row>
    <row r="17" spans="1:13" ht="18">
      <c r="A17" s="131"/>
      <c r="B17" s="131"/>
      <c r="C17" s="131"/>
      <c r="D17" s="131"/>
      <c r="E17" s="131"/>
      <c r="F17" s="131"/>
      <c r="G17" s="131"/>
      <c r="H17" s="131"/>
      <c r="I17" s="131"/>
      <c r="J17" s="131"/>
      <c r="K17" s="131"/>
      <c r="L17" s="131"/>
      <c r="M17" s="131"/>
    </row>
    <row r="18" spans="1:13" ht="18">
      <c r="A18" s="135"/>
      <c r="B18" s="135"/>
      <c r="C18" s="135"/>
      <c r="D18" s="135"/>
      <c r="E18" s="135"/>
      <c r="F18" s="135"/>
      <c r="G18" s="135"/>
      <c r="H18" s="135"/>
      <c r="I18" s="135"/>
      <c r="J18" s="135"/>
      <c r="K18" s="135"/>
      <c r="L18" s="135"/>
      <c r="M18" s="135"/>
    </row>
  </sheetData>
  <mergeCells count="11">
    <mergeCell ref="A6:A7"/>
    <mergeCell ref="B6:B7"/>
    <mergeCell ref="D6:D7"/>
    <mergeCell ref="E6:E7"/>
    <mergeCell ref="A1:L1"/>
    <mergeCell ref="B4:C4"/>
    <mergeCell ref="A5:E5"/>
    <mergeCell ref="F5:G5"/>
    <mergeCell ref="H5:I5"/>
    <mergeCell ref="J5:K5"/>
    <mergeCell ref="L5:M5"/>
  </mergeCells>
  <printOptions horizontalCentered="1"/>
  <pageMargins left="0.31496062992125984" right="0.31496062992125984" top="0.74803149606299213" bottom="0.74803149606299213" header="0.31496062992125984" footer="0.31496062992125984"/>
  <pageSetup paperSize="5"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47"/>
  <sheetViews>
    <sheetView topLeftCell="A19" workbookViewId="0">
      <selection activeCell="B11" sqref="B11:J11"/>
    </sheetView>
  </sheetViews>
  <sheetFormatPr baseColWidth="10" defaultColWidth="11.44140625" defaultRowHeight="14.4"/>
  <cols>
    <col min="1" max="1" width="23" style="6" customWidth="1"/>
    <col min="2" max="2" width="20.5546875" style="6" customWidth="1"/>
    <col min="3" max="3" width="12.6640625" style="6" customWidth="1"/>
    <col min="4" max="4" width="16.6640625" style="6" customWidth="1"/>
    <col min="5" max="5" width="12.6640625" style="6" customWidth="1"/>
    <col min="6" max="6" width="16.6640625" style="6" customWidth="1"/>
    <col min="7" max="7" width="13.88671875" style="6" customWidth="1"/>
    <col min="8" max="8" width="17.44140625" style="6" customWidth="1"/>
    <col min="9" max="10" width="10.109375" style="6" customWidth="1"/>
    <col min="11" max="11" width="11.44140625" customWidth="1"/>
  </cols>
  <sheetData>
    <row r="1" spans="1:10" ht="21" customHeight="1">
      <c r="A1" s="290" t="s">
        <v>156</v>
      </c>
      <c r="B1" s="291"/>
      <c r="C1" s="291"/>
      <c r="D1" s="291"/>
      <c r="E1" s="291"/>
      <c r="F1" s="291"/>
      <c r="G1" s="291"/>
      <c r="H1" s="291"/>
      <c r="I1" s="291"/>
      <c r="J1" s="292"/>
    </row>
    <row r="2" spans="1:10" ht="21" customHeight="1">
      <c r="A2" s="293"/>
      <c r="B2" s="294"/>
      <c r="C2" s="294"/>
      <c r="D2" s="294"/>
      <c r="E2" s="294"/>
      <c r="F2" s="294"/>
      <c r="G2" s="294"/>
      <c r="H2" s="294"/>
      <c r="I2" s="294"/>
      <c r="J2" s="295"/>
    </row>
    <row r="3" spans="1:10" ht="21" customHeight="1">
      <c r="A3" s="296"/>
      <c r="B3" s="297"/>
      <c r="C3" s="297"/>
      <c r="D3" s="297"/>
      <c r="E3" s="297"/>
      <c r="F3" s="297"/>
      <c r="G3" s="297"/>
      <c r="H3" s="297"/>
      <c r="I3" s="297"/>
      <c r="J3" s="298"/>
    </row>
    <row r="4" spans="1:10" ht="3" customHeight="1" thickBot="1">
      <c r="A4" s="299"/>
      <c r="B4" s="300"/>
      <c r="C4" s="300"/>
      <c r="D4" s="300"/>
      <c r="E4" s="300"/>
      <c r="F4" s="300"/>
      <c r="G4" s="300"/>
      <c r="H4" s="300"/>
      <c r="I4" s="300"/>
      <c r="J4" s="301"/>
    </row>
    <row r="5" spans="1:10" ht="15.6">
      <c r="A5" s="302" t="s">
        <v>148</v>
      </c>
      <c r="B5" s="303"/>
      <c r="C5" s="303"/>
      <c r="D5" s="303"/>
      <c r="E5" s="303"/>
      <c r="F5" s="303"/>
      <c r="G5" s="303"/>
      <c r="H5" s="303"/>
      <c r="I5" s="303"/>
      <c r="J5" s="304"/>
    </row>
    <row r="6" spans="1:10" ht="14.4" customHeight="1">
      <c r="A6" s="305" t="s">
        <v>53</v>
      </c>
      <c r="B6" s="306"/>
      <c r="C6" s="306"/>
      <c r="D6" s="306"/>
      <c r="E6" s="306"/>
      <c r="F6" s="306"/>
      <c r="G6" s="306"/>
      <c r="H6" s="306"/>
      <c r="I6" s="306"/>
      <c r="J6" s="307"/>
    </row>
    <row r="7" spans="1:10" ht="15" customHeight="1">
      <c r="A7" s="163" t="s">
        <v>54</v>
      </c>
      <c r="B7" s="288" t="s">
        <v>1</v>
      </c>
      <c r="C7" s="288"/>
      <c r="D7" s="288"/>
      <c r="E7" s="288"/>
      <c r="F7" s="288"/>
      <c r="G7" s="288"/>
      <c r="H7" s="288"/>
      <c r="I7" s="288"/>
      <c r="J7" s="289"/>
    </row>
    <row r="8" spans="1:10" ht="15" customHeight="1">
      <c r="A8" s="164" t="s">
        <v>55</v>
      </c>
      <c r="B8" s="288" t="s">
        <v>3</v>
      </c>
      <c r="C8" s="288"/>
      <c r="D8" s="288"/>
      <c r="E8" s="288"/>
      <c r="F8" s="288"/>
      <c r="G8" s="288"/>
      <c r="H8" s="288"/>
      <c r="I8" s="288"/>
      <c r="J8" s="289"/>
    </row>
    <row r="9" spans="1:10" ht="15" customHeight="1">
      <c r="A9" s="164" t="s">
        <v>56</v>
      </c>
      <c r="B9" s="288">
        <v>1</v>
      </c>
      <c r="C9" s="288"/>
      <c r="D9" s="288"/>
      <c r="E9" s="288"/>
      <c r="F9" s="288"/>
      <c r="G9" s="288"/>
      <c r="H9" s="288"/>
      <c r="I9" s="288"/>
      <c r="J9" s="289"/>
    </row>
    <row r="10" spans="1:10" ht="31.5" customHeight="1">
      <c r="A10" s="163" t="s">
        <v>57</v>
      </c>
      <c r="B10" s="288" t="s">
        <v>5</v>
      </c>
      <c r="C10" s="288"/>
      <c r="D10" s="288"/>
      <c r="E10" s="288"/>
      <c r="F10" s="288"/>
      <c r="G10" s="288"/>
      <c r="H10" s="288"/>
      <c r="I10" s="288"/>
      <c r="J10" s="289"/>
    </row>
    <row r="11" spans="1:10" ht="33" customHeight="1">
      <c r="A11" s="163" t="s">
        <v>58</v>
      </c>
      <c r="B11" s="288" t="s">
        <v>6</v>
      </c>
      <c r="C11" s="288"/>
      <c r="D11" s="288"/>
      <c r="E11" s="288"/>
      <c r="F11" s="288"/>
      <c r="G11" s="288"/>
      <c r="H11" s="288"/>
      <c r="I11" s="288"/>
      <c r="J11" s="289"/>
    </row>
    <row r="12" spans="1:10" ht="15.6">
      <c r="A12" s="310" t="s">
        <v>59</v>
      </c>
      <c r="B12" s="311"/>
      <c r="C12" s="311"/>
      <c r="D12" s="311"/>
      <c r="E12" s="311"/>
      <c r="F12" s="311"/>
      <c r="G12" s="311"/>
      <c r="H12" s="311"/>
      <c r="I12" s="311"/>
      <c r="J12" s="312"/>
    </row>
    <row r="13" spans="1:10" ht="18" customHeight="1">
      <c r="A13" s="163" t="s">
        <v>7</v>
      </c>
      <c r="B13" s="177">
        <v>1</v>
      </c>
      <c r="C13" s="313" t="s">
        <v>60</v>
      </c>
      <c r="D13" s="313"/>
      <c r="E13" s="313"/>
      <c r="F13" s="313"/>
      <c r="G13" s="313"/>
      <c r="H13" s="313"/>
      <c r="I13" s="313"/>
      <c r="J13" s="314"/>
    </row>
    <row r="14" spans="1:10" ht="18" customHeight="1">
      <c r="A14" s="163" t="s">
        <v>8</v>
      </c>
      <c r="B14" s="178">
        <v>1.2</v>
      </c>
      <c r="C14" s="313" t="s">
        <v>61</v>
      </c>
      <c r="D14" s="313"/>
      <c r="E14" s="313"/>
      <c r="F14" s="313"/>
      <c r="G14" s="313"/>
      <c r="H14" s="313"/>
      <c r="I14" s="313"/>
      <c r="J14" s="314"/>
    </row>
    <row r="15" spans="1:10" ht="30.6" customHeight="1">
      <c r="A15" s="163" t="s">
        <v>62</v>
      </c>
      <c r="B15" s="179" t="s">
        <v>63</v>
      </c>
      <c r="C15" s="315" t="s">
        <v>64</v>
      </c>
      <c r="D15" s="315"/>
      <c r="E15" s="315"/>
      <c r="F15" s="315"/>
      <c r="G15" s="315"/>
      <c r="H15" s="315"/>
      <c r="I15" s="315"/>
      <c r="J15" s="316"/>
    </row>
    <row r="16" spans="1:10" ht="15.6">
      <c r="A16" s="310" t="s">
        <v>65</v>
      </c>
      <c r="B16" s="311"/>
      <c r="C16" s="311"/>
      <c r="D16" s="311"/>
      <c r="E16" s="311"/>
      <c r="F16" s="311"/>
      <c r="G16" s="311"/>
      <c r="H16" s="311"/>
      <c r="I16" s="311"/>
      <c r="J16" s="312"/>
    </row>
    <row r="17" spans="1:10">
      <c r="A17" s="163" t="s">
        <v>66</v>
      </c>
      <c r="B17" s="317" t="s">
        <v>9</v>
      </c>
      <c r="C17" s="317"/>
      <c r="D17" s="317"/>
      <c r="E17" s="317"/>
      <c r="F17" s="317"/>
      <c r="G17" s="317"/>
      <c r="H17" s="317"/>
      <c r="I17" s="317"/>
      <c r="J17" s="318"/>
    </row>
    <row r="18" spans="1:10" ht="30" customHeight="1">
      <c r="A18" s="165" t="s">
        <v>67</v>
      </c>
      <c r="B18" s="319" t="s">
        <v>149</v>
      </c>
      <c r="C18" s="319"/>
      <c r="D18" s="319"/>
      <c r="E18" s="319"/>
      <c r="F18" s="319"/>
      <c r="G18" s="319"/>
      <c r="H18" s="319"/>
      <c r="I18" s="319"/>
      <c r="J18" s="320"/>
    </row>
    <row r="19" spans="1:10">
      <c r="A19" s="165" t="s">
        <v>152</v>
      </c>
      <c r="B19" s="308" t="s">
        <v>10</v>
      </c>
      <c r="C19" s="308"/>
      <c r="D19" s="308"/>
      <c r="E19" s="308"/>
      <c r="F19" s="308"/>
      <c r="G19" s="308"/>
      <c r="H19" s="308"/>
      <c r="I19" s="308"/>
      <c r="J19" s="309"/>
    </row>
    <row r="20" spans="1:10">
      <c r="A20" s="166" t="s">
        <v>69</v>
      </c>
      <c r="B20" s="308" t="s">
        <v>150</v>
      </c>
      <c r="C20" s="308"/>
      <c r="D20" s="308"/>
      <c r="E20" s="308"/>
      <c r="F20" s="308"/>
      <c r="G20" s="308"/>
      <c r="H20" s="308"/>
      <c r="I20" s="308"/>
      <c r="J20" s="309"/>
    </row>
    <row r="21" spans="1:10" ht="15.6">
      <c r="A21" s="310" t="s">
        <v>70</v>
      </c>
      <c r="B21" s="311"/>
      <c r="C21" s="311"/>
      <c r="D21" s="311"/>
      <c r="E21" s="311"/>
      <c r="F21" s="311"/>
      <c r="G21" s="311"/>
      <c r="H21" s="311"/>
      <c r="I21" s="311"/>
      <c r="J21" s="312"/>
    </row>
    <row r="22" spans="1:10" ht="15.6">
      <c r="A22" s="324" t="s">
        <v>71</v>
      </c>
      <c r="B22" s="325"/>
      <c r="C22" s="325"/>
      <c r="D22" s="325"/>
      <c r="E22" s="325"/>
      <c r="F22" s="325"/>
      <c r="G22" s="325"/>
      <c r="H22" s="325"/>
      <c r="I22" s="325"/>
      <c r="J22" s="326"/>
    </row>
    <row r="23" spans="1:10" ht="27" customHeight="1">
      <c r="A23" s="327" t="s">
        <v>11</v>
      </c>
      <c r="B23" s="328"/>
      <c r="C23" s="328" t="s">
        <v>72</v>
      </c>
      <c r="D23" s="328"/>
      <c r="E23" s="328"/>
      <c r="F23" s="328" t="s">
        <v>12</v>
      </c>
      <c r="G23" s="328"/>
      <c r="H23" s="328"/>
      <c r="I23" s="328" t="s">
        <v>73</v>
      </c>
      <c r="J23" s="329"/>
    </row>
    <row r="24" spans="1:10">
      <c r="A24" s="330">
        <f>SUM(Tabla13452[Financiera
(B)])</f>
        <v>6544619206</v>
      </c>
      <c r="B24" s="331"/>
      <c r="C24" s="331">
        <f>SUM(Tabla13452[Financiera
(B)])</f>
        <v>6544619206</v>
      </c>
      <c r="D24" s="331"/>
      <c r="E24" s="331"/>
      <c r="F24" s="331">
        <f>SUM(Tabla13452[Financiera 
 (F)])</f>
        <v>1636154801.5</v>
      </c>
      <c r="G24" s="331"/>
      <c r="H24" s="331"/>
      <c r="I24" s="332">
        <f>+F24/C24</f>
        <v>0.25</v>
      </c>
      <c r="J24" s="333"/>
    </row>
    <row r="25" spans="1:10" ht="15.6">
      <c r="A25" s="310" t="s">
        <v>74</v>
      </c>
      <c r="B25" s="311"/>
      <c r="C25" s="311"/>
      <c r="D25" s="311"/>
      <c r="E25" s="311"/>
      <c r="F25" s="311"/>
      <c r="G25" s="311"/>
      <c r="H25" s="311"/>
      <c r="I25" s="311"/>
      <c r="J25" s="312"/>
    </row>
    <row r="26" spans="1:10">
      <c r="A26" s="180"/>
      <c r="B26" s="181"/>
      <c r="C26" s="321" t="s">
        <v>13</v>
      </c>
      <c r="D26" s="322"/>
      <c r="E26" s="321" t="s">
        <v>75</v>
      </c>
      <c r="F26" s="322"/>
      <c r="G26" s="321" t="s">
        <v>76</v>
      </c>
      <c r="H26" s="321"/>
      <c r="I26" s="321" t="s">
        <v>77</v>
      </c>
      <c r="J26" s="323"/>
    </row>
    <row r="27" spans="1:10" ht="41.4">
      <c r="A27" s="182" t="s">
        <v>78</v>
      </c>
      <c r="B27" s="183" t="s">
        <v>79</v>
      </c>
      <c r="C27" s="183" t="s">
        <v>80</v>
      </c>
      <c r="D27" s="183" t="s">
        <v>81</v>
      </c>
      <c r="E27" s="183" t="s">
        <v>82</v>
      </c>
      <c r="F27" s="183" t="s">
        <v>83</v>
      </c>
      <c r="G27" s="183" t="s">
        <v>84</v>
      </c>
      <c r="H27" s="183" t="s">
        <v>85</v>
      </c>
      <c r="I27" s="183" t="s">
        <v>86</v>
      </c>
      <c r="J27" s="184" t="s">
        <v>87</v>
      </c>
    </row>
    <row r="28" spans="1:10" ht="48.75" customHeight="1">
      <c r="A28" s="167" t="s">
        <v>14</v>
      </c>
      <c r="B28" s="168" t="s">
        <v>15</v>
      </c>
      <c r="C28" s="169">
        <v>973731</v>
      </c>
      <c r="D28" s="170">
        <v>5426092990</v>
      </c>
      <c r="E28" s="171">
        <v>252401</v>
      </c>
      <c r="F28" s="170">
        <f>+D28/4</f>
        <v>1356523247.5</v>
      </c>
      <c r="G28" s="185">
        <v>255319</v>
      </c>
      <c r="H28" s="186">
        <f>+Tabla13452[[#This Row],[Financiera
(D)]]</f>
        <v>1356523247.5</v>
      </c>
      <c r="I28" s="189">
        <f t="shared" ref="I28:I30" si="0">IF(G28&gt;0,G28/E28,0)</f>
        <v>1.0115609684589206</v>
      </c>
      <c r="J28" s="190">
        <f t="shared" ref="J28:J30" si="1">IF(H28&gt;0,H28/D28,0)</f>
        <v>0.25</v>
      </c>
    </row>
    <row r="29" spans="1:10" ht="44.25" customHeight="1">
      <c r="A29" s="167" t="s">
        <v>16</v>
      </c>
      <c r="B29" s="168" t="s">
        <v>17</v>
      </c>
      <c r="C29" s="169">
        <v>395722</v>
      </c>
      <c r="D29" s="170">
        <v>905619916</v>
      </c>
      <c r="E29" s="172">
        <v>99661</v>
      </c>
      <c r="F29" s="170">
        <f>+D29/4</f>
        <v>226404979</v>
      </c>
      <c r="G29" s="187">
        <v>106259</v>
      </c>
      <c r="H29" s="186">
        <f>+Tabla13452[[#This Row],[Financiera
(D)]]</f>
        <v>226404979</v>
      </c>
      <c r="I29" s="189">
        <f t="shared" si="0"/>
        <v>1.0662044330279647</v>
      </c>
      <c r="J29" s="190">
        <f t="shared" si="1"/>
        <v>0.25</v>
      </c>
    </row>
    <row r="30" spans="1:10" ht="62.25" customHeight="1">
      <c r="A30" s="167" t="s">
        <v>18</v>
      </c>
      <c r="B30" s="168" t="s">
        <v>19</v>
      </c>
      <c r="C30" s="169">
        <v>785</v>
      </c>
      <c r="D30" s="170">
        <v>212906300</v>
      </c>
      <c r="E30" s="173">
        <v>195</v>
      </c>
      <c r="F30" s="170">
        <f>+D30/4</f>
        <v>53226575</v>
      </c>
      <c r="G30" s="188">
        <v>361</v>
      </c>
      <c r="H30" s="186">
        <f>+Tabla13452[[#This Row],[Financiera
(D)]]</f>
        <v>53226575</v>
      </c>
      <c r="I30" s="189">
        <f t="shared" si="0"/>
        <v>1.8512820512820514</v>
      </c>
      <c r="J30" s="190">
        <f t="shared" si="1"/>
        <v>0.25</v>
      </c>
    </row>
    <row r="31" spans="1:10" ht="17.25" customHeight="1">
      <c r="A31" s="310" t="s">
        <v>88</v>
      </c>
      <c r="B31" s="311"/>
      <c r="C31" s="311"/>
      <c r="D31" s="311"/>
      <c r="E31" s="311"/>
      <c r="F31" s="311"/>
      <c r="G31" s="311"/>
      <c r="H31" s="311"/>
      <c r="I31" s="311"/>
      <c r="J31" s="312"/>
    </row>
    <row r="32" spans="1:10" ht="18" customHeight="1">
      <c r="A32" s="324" t="s">
        <v>89</v>
      </c>
      <c r="B32" s="325"/>
      <c r="C32" s="325"/>
      <c r="D32" s="325"/>
      <c r="E32" s="325"/>
      <c r="F32" s="325"/>
      <c r="G32" s="325"/>
      <c r="H32" s="325"/>
      <c r="I32" s="325"/>
      <c r="J32" s="326"/>
    </row>
    <row r="33" spans="1:10">
      <c r="A33" s="174" t="s">
        <v>90</v>
      </c>
      <c r="B33" s="334" t="s">
        <v>91</v>
      </c>
      <c r="C33" s="334"/>
      <c r="D33" s="334"/>
      <c r="E33" s="334"/>
      <c r="F33" s="334"/>
      <c r="G33" s="334"/>
      <c r="H33" s="334"/>
      <c r="I33" s="334"/>
      <c r="J33" s="335"/>
    </row>
    <row r="34" spans="1:10" ht="51" customHeight="1">
      <c r="A34" s="175" t="s">
        <v>92</v>
      </c>
      <c r="B34" s="319" t="s">
        <v>93</v>
      </c>
      <c r="C34" s="319"/>
      <c r="D34" s="319"/>
      <c r="E34" s="319"/>
      <c r="F34" s="319"/>
      <c r="G34" s="319"/>
      <c r="H34" s="319"/>
      <c r="I34" s="319"/>
      <c r="J34" s="320"/>
    </row>
    <row r="35" spans="1:10" ht="54.75" customHeight="1">
      <c r="A35" s="175" t="s">
        <v>94</v>
      </c>
      <c r="B35" s="319" t="s">
        <v>153</v>
      </c>
      <c r="C35" s="319"/>
      <c r="D35" s="319"/>
      <c r="E35" s="319"/>
      <c r="F35" s="319"/>
      <c r="G35" s="319"/>
      <c r="H35" s="319"/>
      <c r="I35" s="319"/>
      <c r="J35" s="320"/>
    </row>
    <row r="36" spans="1:10" ht="63" customHeight="1">
      <c r="A36" s="175" t="s">
        <v>20</v>
      </c>
      <c r="B36" s="336" t="s">
        <v>140</v>
      </c>
      <c r="C36" s="353"/>
      <c r="D36" s="353"/>
      <c r="E36" s="353"/>
      <c r="F36" s="353"/>
      <c r="G36" s="353"/>
      <c r="H36" s="353"/>
      <c r="I36" s="353"/>
      <c r="J36" s="354"/>
    </row>
    <row r="37" spans="1:10">
      <c r="A37" s="174" t="s">
        <v>90</v>
      </c>
      <c r="B37" s="338" t="s">
        <v>95</v>
      </c>
      <c r="C37" s="338"/>
      <c r="D37" s="338"/>
      <c r="E37" s="338"/>
      <c r="F37" s="338"/>
      <c r="G37" s="338"/>
      <c r="H37" s="338"/>
      <c r="I37" s="338"/>
      <c r="J37" s="339"/>
    </row>
    <row r="38" spans="1:10" ht="33.9" customHeight="1">
      <c r="A38" s="175" t="s">
        <v>92</v>
      </c>
      <c r="B38" s="340" t="s">
        <v>96</v>
      </c>
      <c r="C38" s="340"/>
      <c r="D38" s="340"/>
      <c r="E38" s="340"/>
      <c r="F38" s="340"/>
      <c r="G38" s="340"/>
      <c r="H38" s="340"/>
      <c r="I38" s="340"/>
      <c r="J38" s="341"/>
    </row>
    <row r="39" spans="1:10" ht="48.6" customHeight="1">
      <c r="A39" s="175" t="s">
        <v>94</v>
      </c>
      <c r="B39" s="340" t="s">
        <v>154</v>
      </c>
      <c r="C39" s="355"/>
      <c r="D39" s="355"/>
      <c r="E39" s="355"/>
      <c r="F39" s="355"/>
      <c r="G39" s="355"/>
      <c r="H39" s="355"/>
      <c r="I39" s="355"/>
      <c r="J39" s="356"/>
    </row>
    <row r="40" spans="1:10" ht="45.75" customHeight="1">
      <c r="A40" s="175" t="s">
        <v>20</v>
      </c>
      <c r="B40" s="319" t="s">
        <v>139</v>
      </c>
      <c r="C40" s="357"/>
      <c r="D40" s="357"/>
      <c r="E40" s="357"/>
      <c r="F40" s="357"/>
      <c r="G40" s="357"/>
      <c r="H40" s="357"/>
      <c r="I40" s="357"/>
      <c r="J40" s="358"/>
    </row>
    <row r="41" spans="1:10">
      <c r="A41" s="176" t="s">
        <v>90</v>
      </c>
      <c r="B41" s="342" t="s">
        <v>97</v>
      </c>
      <c r="C41" s="342"/>
      <c r="D41" s="342"/>
      <c r="E41" s="342"/>
      <c r="F41" s="342"/>
      <c r="G41" s="342"/>
      <c r="H41" s="342"/>
      <c r="I41" s="342"/>
      <c r="J41" s="343"/>
    </row>
    <row r="42" spans="1:10" ht="45.75" customHeight="1">
      <c r="A42" s="175" t="s">
        <v>92</v>
      </c>
      <c r="B42" s="319" t="s">
        <v>151</v>
      </c>
      <c r="C42" s="319"/>
      <c r="D42" s="319"/>
      <c r="E42" s="319"/>
      <c r="F42" s="319"/>
      <c r="G42" s="319"/>
      <c r="H42" s="319"/>
      <c r="I42" s="319"/>
      <c r="J42" s="320"/>
    </row>
    <row r="43" spans="1:10" ht="59.25" customHeight="1">
      <c r="A43" s="175" t="s">
        <v>94</v>
      </c>
      <c r="B43" s="319" t="s">
        <v>155</v>
      </c>
      <c r="C43" s="319"/>
      <c r="D43" s="319"/>
      <c r="E43" s="319"/>
      <c r="F43" s="319"/>
      <c r="G43" s="319"/>
      <c r="H43" s="319"/>
      <c r="I43" s="319"/>
      <c r="J43" s="320"/>
    </row>
    <row r="44" spans="1:10" ht="43.5" customHeight="1">
      <c r="A44" s="175" t="s">
        <v>20</v>
      </c>
      <c r="B44" s="344" t="s">
        <v>144</v>
      </c>
      <c r="C44" s="345"/>
      <c r="D44" s="345"/>
      <c r="E44" s="345"/>
      <c r="F44" s="345"/>
      <c r="G44" s="345"/>
      <c r="H44" s="345"/>
      <c r="I44" s="345"/>
      <c r="J44" s="346"/>
    </row>
    <row r="45" spans="1:10" ht="16.5" customHeight="1">
      <c r="A45" s="310" t="s">
        <v>158</v>
      </c>
      <c r="B45" s="311"/>
      <c r="C45" s="311"/>
      <c r="D45" s="311"/>
      <c r="E45" s="311"/>
      <c r="F45" s="311"/>
      <c r="G45" s="311"/>
      <c r="H45" s="311"/>
      <c r="I45" s="311"/>
      <c r="J45" s="312"/>
    </row>
    <row r="46" spans="1:10" ht="16.5" customHeight="1">
      <c r="A46" s="347" t="s">
        <v>99</v>
      </c>
      <c r="B46" s="348"/>
      <c r="C46" s="348"/>
      <c r="D46" s="348"/>
      <c r="E46" s="348"/>
      <c r="F46" s="348"/>
      <c r="G46" s="348"/>
      <c r="H46" s="348"/>
      <c r="I46" s="348"/>
      <c r="J46" s="349"/>
    </row>
    <row r="47" spans="1:10" ht="82.5" customHeight="1" thickBot="1">
      <c r="A47" s="350" t="s">
        <v>157</v>
      </c>
      <c r="B47" s="351"/>
      <c r="C47" s="351"/>
      <c r="D47" s="351"/>
      <c r="E47" s="351"/>
      <c r="F47" s="351"/>
      <c r="G47" s="351"/>
      <c r="H47" s="351"/>
      <c r="I47" s="351"/>
      <c r="J47" s="352"/>
    </row>
  </sheetData>
  <mergeCells count="50">
    <mergeCell ref="A47:J47"/>
    <mergeCell ref="B43:J43"/>
    <mergeCell ref="B44:J44"/>
    <mergeCell ref="B42:J42"/>
    <mergeCell ref="A45:J45"/>
    <mergeCell ref="A46:J46"/>
    <mergeCell ref="B37:J37"/>
    <mergeCell ref="B38:J38"/>
    <mergeCell ref="B39:J39"/>
    <mergeCell ref="B40:J40"/>
    <mergeCell ref="B41:J41"/>
    <mergeCell ref="B36:J36"/>
    <mergeCell ref="A24:B24"/>
    <mergeCell ref="C24:E24"/>
    <mergeCell ref="F24:H24"/>
    <mergeCell ref="I24:J24"/>
    <mergeCell ref="A25:J25"/>
    <mergeCell ref="C26:D26"/>
    <mergeCell ref="E26:F26"/>
    <mergeCell ref="G26:H26"/>
    <mergeCell ref="I26:J26"/>
    <mergeCell ref="A31:J31"/>
    <mergeCell ref="A32:J32"/>
    <mergeCell ref="B33:J33"/>
    <mergeCell ref="B34:J34"/>
    <mergeCell ref="B35:J35"/>
    <mergeCell ref="A21:J21"/>
    <mergeCell ref="A22:J22"/>
    <mergeCell ref="A23:B23"/>
    <mergeCell ref="C23:E23"/>
    <mergeCell ref="F23:H23"/>
    <mergeCell ref="I23:J23"/>
    <mergeCell ref="B20:J20"/>
    <mergeCell ref="B9:J9"/>
    <mergeCell ref="B10:J10"/>
    <mergeCell ref="B11:J11"/>
    <mergeCell ref="A12:J12"/>
    <mergeCell ref="C13:J13"/>
    <mergeCell ref="C14:J14"/>
    <mergeCell ref="C15:J15"/>
    <mergeCell ref="A16:J16"/>
    <mergeCell ref="B17:J17"/>
    <mergeCell ref="B18:J18"/>
    <mergeCell ref="B19:J19"/>
    <mergeCell ref="B8:J8"/>
    <mergeCell ref="A1:J3"/>
    <mergeCell ref="A4:J4"/>
    <mergeCell ref="A5:J5"/>
    <mergeCell ref="A6:J6"/>
    <mergeCell ref="B7:J7"/>
  </mergeCells>
  <dataValidations count="14">
    <dataValidation allowBlank="1" showInputMessage="1" showErrorMessage="1" prompt="Nombre de cada producto" sqref="A27:A30" xr:uid="{00000000-0002-0000-0600-000000000000}"/>
    <dataValidation allowBlank="1" showInputMessage="1" showErrorMessage="1" prompt="Nombre del indicador" sqref="B27:B30" xr:uid="{00000000-0002-0000-0600-000001000000}"/>
    <dataValidation allowBlank="1" showInputMessage="1" showErrorMessage="1" prompt="Meta alcanzada en el trimestre" sqref="G27:G30" xr:uid="{00000000-0002-0000-0600-000002000000}"/>
    <dataValidation allowBlank="1" showInputMessage="1" showErrorMessage="1" prompt="Monto ejecutado en el trimestre" sqref="H27:H30" xr:uid="{00000000-0002-0000-0600-000003000000}"/>
    <dataValidation allowBlank="1" showInputMessage="1" showErrorMessage="1" prompt="De existir desvío, explicar razones." sqref="C42:J43 C38:J40 B36:B43" xr:uid="{00000000-0002-0000-0600-000004000000}"/>
    <dataValidation allowBlank="1" sqref="A7" xr:uid="{00000000-0002-0000-0600-000005000000}"/>
    <dataValidation allowBlank="1" showInputMessage="1" prompt="Nombre del capítulo" sqref="B7:B9 C8:J9" xr:uid="{00000000-0002-0000-0600-000006000000}"/>
    <dataValidation allowBlank="1" showInputMessage="1" showErrorMessage="1" prompt="¿A quién va dirigido el programa?, ¿qué característica tiene esta población que requiere ser beneficiada?" sqref="B19" xr:uid="{00000000-0002-0000-0600-000007000000}"/>
    <dataValidation allowBlank="1" showInputMessage="1" showErrorMessage="1" prompt="Nombre del producto" sqref="B33:J33" xr:uid="{00000000-0002-0000-0600-000008000000}"/>
    <dataValidation allowBlank="1" showInputMessage="1" showErrorMessage="1" prompt="¿En qué consiste el producto? su objetivo" sqref="B34" xr:uid="{00000000-0002-0000-0600-000009000000}"/>
    <dataValidation allowBlank="1" showInputMessage="1" showErrorMessage="1" prompt="1. Describir lo plasmado en el presupuesto_x000a_2. Describir lo alcanzado en términos financieros y de producción " sqref="B35" xr:uid="{00000000-0002-0000-0600-00000A000000}"/>
    <dataValidation allowBlank="1" showInputMessage="1" showErrorMessage="1" prompt="Presupuesto del programa" sqref="A24:C24 F24" xr:uid="{00000000-0002-0000-0600-00000B000000}"/>
    <dataValidation allowBlank="1" showInputMessage="1" showErrorMessage="1" prompt="Meta anual del indicador" sqref="E27 C27:C30" xr:uid="{00000000-0002-0000-0600-00000C000000}"/>
    <dataValidation allowBlank="1" showInputMessage="1" showErrorMessage="1" prompt="Monto presupuestado para el producto" sqref="F27 E28:F30 D27:D30" xr:uid="{00000000-0002-0000-0600-00000D000000}"/>
  </dataValidations>
  <pageMargins left="0.31496062992125984" right="0.31496062992125984" top="0.55118110236220474" bottom="0.74803149606299213" header="0.31496062992125984" footer="0.31496062992125984"/>
  <pageSetup paperSize="5"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5"/>
  <sheetViews>
    <sheetView workbookViewId="0">
      <selection activeCell="J16" sqref="J16:J18"/>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5" width="16.33203125" style="50" customWidth="1"/>
    <col min="16" max="16" width="14"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52"/>
      <c r="B5" s="252"/>
      <c r="C5" s="252"/>
      <c r="D5" s="252"/>
      <c r="E5" s="252"/>
      <c r="F5" s="252"/>
      <c r="G5" s="252"/>
      <c r="H5" s="252"/>
      <c r="I5" s="252"/>
      <c r="J5" s="252"/>
      <c r="K5" s="252"/>
      <c r="L5" s="252"/>
      <c r="M5" s="252"/>
      <c r="N5" s="252"/>
      <c r="O5" s="252"/>
      <c r="P5" s="252"/>
    </row>
    <row r="6" spans="1:16">
      <c r="A6" s="253" t="s">
        <v>21</v>
      </c>
      <c r="B6" s="253"/>
      <c r="C6" s="253"/>
      <c r="D6" s="253"/>
      <c r="E6" s="253"/>
      <c r="F6" s="253"/>
      <c r="G6" s="253"/>
      <c r="H6" s="253"/>
      <c r="I6" s="253"/>
      <c r="J6" s="253"/>
      <c r="K6" s="253"/>
      <c r="L6" s="253"/>
      <c r="M6" s="253"/>
      <c r="N6" s="253"/>
      <c r="O6" s="253"/>
      <c r="P6" s="253"/>
    </row>
    <row r="7" spans="1:16">
      <c r="A7" s="253" t="s">
        <v>145</v>
      </c>
      <c r="B7" s="253"/>
      <c r="C7" s="253"/>
      <c r="D7" s="253"/>
      <c r="E7" s="253"/>
      <c r="F7" s="253"/>
      <c r="G7" s="253"/>
      <c r="H7" s="253"/>
      <c r="I7" s="253"/>
      <c r="J7" s="253"/>
      <c r="K7" s="253"/>
      <c r="L7" s="253"/>
      <c r="M7" s="253"/>
      <c r="N7" s="253"/>
      <c r="O7" s="253"/>
      <c r="P7" s="253"/>
    </row>
    <row r="8" spans="1:16" ht="5.25" customHeight="1">
      <c r="A8" s="51"/>
      <c r="B8" s="51"/>
      <c r="C8" s="52"/>
      <c r="D8" s="52"/>
      <c r="E8" s="52"/>
      <c r="F8" s="52"/>
      <c r="G8" s="52"/>
      <c r="H8" s="53"/>
      <c r="I8" s="52"/>
      <c r="J8" s="52"/>
      <c r="K8" s="52"/>
      <c r="L8" s="52"/>
      <c r="M8" s="52"/>
      <c r="N8" s="52"/>
      <c r="O8" s="52"/>
      <c r="P8" s="52"/>
    </row>
    <row r="9" spans="1:16" ht="16.5" customHeight="1">
      <c r="A9" s="254" t="s">
        <v>22</v>
      </c>
      <c r="B9" s="254"/>
      <c r="C9" s="254"/>
      <c r="D9" s="254"/>
      <c r="E9" s="254"/>
      <c r="F9" s="254"/>
      <c r="G9" s="254"/>
      <c r="H9" s="254"/>
      <c r="I9" s="254"/>
      <c r="J9" s="254"/>
      <c r="K9" s="254"/>
      <c r="L9" s="254"/>
      <c r="M9" s="254"/>
      <c r="N9" s="254"/>
      <c r="O9" s="254"/>
      <c r="P9" s="254"/>
    </row>
    <row r="10" spans="1:16" ht="16.5" customHeight="1">
      <c r="A10" s="254" t="s">
        <v>23</v>
      </c>
      <c r="B10" s="254"/>
      <c r="C10" s="254"/>
      <c r="D10" s="254"/>
      <c r="E10" s="254"/>
      <c r="F10" s="254"/>
      <c r="G10" s="254"/>
      <c r="H10" s="254"/>
      <c r="I10" s="254"/>
      <c r="J10" s="254"/>
      <c r="K10" s="254"/>
      <c r="L10" s="254"/>
      <c r="M10" s="254"/>
      <c r="N10" s="254"/>
      <c r="O10" s="254"/>
      <c r="P10" s="254"/>
    </row>
    <row r="11" spans="1:16" ht="8.25" customHeight="1" thickBot="1">
      <c r="A11" s="251"/>
      <c r="B11" s="251"/>
      <c r="C11" s="251"/>
      <c r="D11" s="251"/>
      <c r="E11" s="251"/>
      <c r="F11" s="251"/>
      <c r="G11" s="251"/>
      <c r="H11" s="251"/>
      <c r="I11" s="251"/>
      <c r="J11" s="251"/>
      <c r="K11" s="251"/>
      <c r="L11" s="251"/>
      <c r="M11" s="251"/>
      <c r="N11" s="251"/>
      <c r="O11" s="251"/>
      <c r="P11" s="251"/>
    </row>
    <row r="12" spans="1:16" s="54" customFormat="1" ht="42.9" customHeight="1" thickBot="1">
      <c r="A12" s="255" t="s">
        <v>24</v>
      </c>
      <c r="B12" s="258" t="s">
        <v>25</v>
      </c>
      <c r="C12" s="258"/>
      <c r="D12" s="258"/>
      <c r="E12" s="258"/>
      <c r="F12" s="258"/>
      <c r="G12" s="258"/>
      <c r="H12" s="258"/>
      <c r="I12" s="258"/>
      <c r="J12" s="258" t="s">
        <v>146</v>
      </c>
      <c r="K12" s="258"/>
      <c r="L12" s="258"/>
      <c r="M12" s="258" t="s">
        <v>147</v>
      </c>
      <c r="N12" s="258"/>
      <c r="O12" s="259" t="s">
        <v>143</v>
      </c>
      <c r="P12" s="260"/>
    </row>
    <row r="13" spans="1:16" s="54" customFormat="1" ht="37.5" customHeight="1">
      <c r="A13" s="256"/>
      <c r="B13" s="261" t="s">
        <v>26</v>
      </c>
      <c r="C13" s="263" t="s">
        <v>27</v>
      </c>
      <c r="D13" s="263"/>
      <c r="E13" s="263"/>
      <c r="F13" s="264" t="s">
        <v>28</v>
      </c>
      <c r="G13" s="264" t="s">
        <v>29</v>
      </c>
      <c r="H13" s="266" t="s">
        <v>122</v>
      </c>
      <c r="I13" s="266" t="s">
        <v>123</v>
      </c>
      <c r="J13" s="266" t="s">
        <v>141</v>
      </c>
      <c r="K13" s="270"/>
      <c r="L13" s="266" t="s">
        <v>126</v>
      </c>
      <c r="M13" s="266" t="s">
        <v>142</v>
      </c>
      <c r="N13" s="270"/>
      <c r="O13" s="86" t="s">
        <v>30</v>
      </c>
      <c r="P13" s="87" t="s">
        <v>31</v>
      </c>
    </row>
    <row r="14" spans="1:16" s="54" customFormat="1" ht="39" customHeight="1" thickBot="1">
      <c r="A14" s="257"/>
      <c r="B14" s="262"/>
      <c r="C14" s="88" t="s">
        <v>32</v>
      </c>
      <c r="D14" s="88" t="s">
        <v>33</v>
      </c>
      <c r="E14" s="88" t="s">
        <v>34</v>
      </c>
      <c r="F14" s="265"/>
      <c r="G14" s="265"/>
      <c r="H14" s="267"/>
      <c r="I14" s="267"/>
      <c r="J14" s="89" t="s">
        <v>35</v>
      </c>
      <c r="K14" s="89" t="s">
        <v>36</v>
      </c>
      <c r="L14" s="267"/>
      <c r="M14" s="89" t="s">
        <v>37</v>
      </c>
      <c r="N14" s="89" t="s">
        <v>38</v>
      </c>
      <c r="O14" s="89" t="s">
        <v>39</v>
      </c>
      <c r="P14" s="90" t="s">
        <v>40</v>
      </c>
    </row>
    <row r="15" spans="1:16">
      <c r="A15" s="140" t="s">
        <v>41</v>
      </c>
      <c r="B15" s="271" t="s">
        <v>42</v>
      </c>
      <c r="C15" s="271"/>
      <c r="D15" s="271"/>
      <c r="E15" s="271"/>
      <c r="F15" s="271"/>
      <c r="G15" s="271"/>
      <c r="H15" s="141">
        <f>+H16+H17+H18</f>
        <v>6544619206</v>
      </c>
      <c r="I15" s="142">
        <f>SUM(I16:I18)</f>
        <v>1370238</v>
      </c>
      <c r="J15" s="143">
        <f>J16+J17+J18</f>
        <v>352257</v>
      </c>
      <c r="K15" s="143">
        <f>K16+K17+K18</f>
        <v>1636154801.5</v>
      </c>
      <c r="L15" s="143">
        <f t="shared" ref="L15:N15" si="0">L16+L17+L18</f>
        <v>6544619206</v>
      </c>
      <c r="M15" s="143">
        <f t="shared" si="0"/>
        <v>361939</v>
      </c>
      <c r="N15" s="143">
        <f t="shared" si="0"/>
        <v>1636154801.5</v>
      </c>
      <c r="O15" s="144">
        <f>M15/J15*100</f>
        <v>102.74856141964533</v>
      </c>
      <c r="P15" s="145">
        <f>N15/K15*100</f>
        <v>100</v>
      </c>
    </row>
    <row r="16" spans="1:16" s="48" customFormat="1" ht="52.8">
      <c r="A16" s="150">
        <v>6473</v>
      </c>
      <c r="B16" s="151" t="s">
        <v>14</v>
      </c>
      <c r="C16" s="152">
        <v>1</v>
      </c>
      <c r="D16" s="152">
        <v>1.2</v>
      </c>
      <c r="E16" s="152" t="s">
        <v>43</v>
      </c>
      <c r="F16" s="151" t="s">
        <v>44</v>
      </c>
      <c r="G16" s="151" t="s">
        <v>15</v>
      </c>
      <c r="H16" s="153">
        <v>5426092990</v>
      </c>
      <c r="I16" s="154">
        <v>973731</v>
      </c>
      <c r="J16" s="154">
        <v>252401</v>
      </c>
      <c r="K16" s="153">
        <f>+H16/4</f>
        <v>1356523247.5</v>
      </c>
      <c r="L16" s="153">
        <v>5426092990</v>
      </c>
      <c r="M16" s="155">
        <v>255319</v>
      </c>
      <c r="N16" s="156">
        <f>+K16</f>
        <v>1356523247.5</v>
      </c>
      <c r="O16" s="157">
        <f>M16/J16*100</f>
        <v>101.15609684589207</v>
      </c>
      <c r="P16" s="158">
        <f>N16/L16*100</f>
        <v>25</v>
      </c>
    </row>
    <row r="17" spans="1:16" ht="43.5" customHeight="1">
      <c r="A17" s="150">
        <v>6521</v>
      </c>
      <c r="B17" s="151" t="s">
        <v>16</v>
      </c>
      <c r="C17" s="159">
        <v>1</v>
      </c>
      <c r="D17" s="159">
        <v>1.2</v>
      </c>
      <c r="E17" s="159" t="s">
        <v>43</v>
      </c>
      <c r="F17" s="151" t="s">
        <v>44</v>
      </c>
      <c r="G17" s="151" t="s">
        <v>17</v>
      </c>
      <c r="H17" s="153">
        <v>905619916</v>
      </c>
      <c r="I17" s="154">
        <v>395722</v>
      </c>
      <c r="J17" s="154">
        <v>99661</v>
      </c>
      <c r="K17" s="153">
        <f>+H17/4</f>
        <v>226404979</v>
      </c>
      <c r="L17" s="153">
        <v>905619916</v>
      </c>
      <c r="M17" s="160">
        <v>106259</v>
      </c>
      <c r="N17" s="161">
        <v>226404979</v>
      </c>
      <c r="O17" s="157">
        <f>M17/J17*100</f>
        <v>106.62044330279647</v>
      </c>
      <c r="P17" s="158">
        <f>N17/L17*100</f>
        <v>25</v>
      </c>
    </row>
    <row r="18" spans="1:16" ht="73.5" customHeight="1">
      <c r="A18" s="150">
        <v>6523</v>
      </c>
      <c r="B18" s="151" t="s">
        <v>18</v>
      </c>
      <c r="C18" s="159">
        <v>1</v>
      </c>
      <c r="D18" s="159">
        <v>1.2</v>
      </c>
      <c r="E18" s="159" t="s">
        <v>43</v>
      </c>
      <c r="F18" s="151" t="s">
        <v>44</v>
      </c>
      <c r="G18" s="151" t="s">
        <v>45</v>
      </c>
      <c r="H18" s="153">
        <v>212906300</v>
      </c>
      <c r="I18" s="154">
        <v>785</v>
      </c>
      <c r="J18" s="154">
        <v>195</v>
      </c>
      <c r="K18" s="153">
        <f>+H18/4</f>
        <v>53226575</v>
      </c>
      <c r="L18" s="153">
        <v>212906300</v>
      </c>
      <c r="M18" s="162">
        <v>361</v>
      </c>
      <c r="N18" s="156">
        <f>+K18</f>
        <v>53226575</v>
      </c>
      <c r="O18" s="157">
        <f>M18/J18*100</f>
        <v>185.12820512820514</v>
      </c>
      <c r="P18" s="158">
        <f>N18/L18*100</f>
        <v>25</v>
      </c>
    </row>
    <row r="19" spans="1:16" ht="15.6" thickBot="1">
      <c r="A19" s="146"/>
      <c r="B19" s="272" t="s">
        <v>46</v>
      </c>
      <c r="C19" s="272"/>
      <c r="D19" s="272"/>
      <c r="E19" s="272"/>
      <c r="F19" s="272"/>
      <c r="G19" s="272"/>
      <c r="H19" s="147">
        <f>H15</f>
        <v>6544619206</v>
      </c>
      <c r="I19" s="147">
        <f t="shared" ref="I19:N19" si="1">I15</f>
        <v>1370238</v>
      </c>
      <c r="J19" s="147">
        <f t="shared" si="1"/>
        <v>352257</v>
      </c>
      <c r="K19" s="147">
        <f t="shared" si="1"/>
        <v>1636154801.5</v>
      </c>
      <c r="L19" s="147">
        <f t="shared" si="1"/>
        <v>6544619206</v>
      </c>
      <c r="M19" s="147">
        <f t="shared" si="1"/>
        <v>361939</v>
      </c>
      <c r="N19" s="147">
        <f t="shared" si="1"/>
        <v>1636154801.5</v>
      </c>
      <c r="O19" s="148">
        <f>M19/J19*100</f>
        <v>102.74856141964533</v>
      </c>
      <c r="P19" s="149">
        <f>N19/L19*100</f>
        <v>25</v>
      </c>
    </row>
    <row r="20" spans="1:16" s="64" customFormat="1">
      <c r="A20" s="63"/>
      <c r="B20" s="268" t="s">
        <v>47</v>
      </c>
      <c r="C20" s="268"/>
      <c r="D20" s="268"/>
      <c r="E20" s="268"/>
      <c r="F20" s="268"/>
      <c r="G20" s="268"/>
      <c r="H20" s="268"/>
      <c r="I20" s="268"/>
      <c r="J20" s="268"/>
      <c r="K20" s="268"/>
      <c r="L20" s="268"/>
      <c r="M20" s="268"/>
      <c r="N20" s="268"/>
      <c r="O20" s="268"/>
      <c r="P20" s="268"/>
    </row>
    <row r="21" spans="1:16" ht="38.1" customHeight="1">
      <c r="A21" s="65"/>
      <c r="B21" s="269" t="s">
        <v>48</v>
      </c>
      <c r="C21" s="269"/>
      <c r="D21" s="269"/>
      <c r="E21" s="269"/>
      <c r="F21" s="269"/>
      <c r="G21" s="269"/>
      <c r="H21" s="269"/>
      <c r="I21" s="269"/>
      <c r="J21" s="269"/>
      <c r="K21" s="269"/>
      <c r="L21" s="269"/>
      <c r="M21" s="269"/>
      <c r="N21" s="269"/>
      <c r="O21" s="269"/>
      <c r="P21" s="269"/>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B20:P20"/>
    <mergeCell ref="B21:P21"/>
    <mergeCell ref="I13:I14"/>
    <mergeCell ref="J13:K13"/>
    <mergeCell ref="L13:L14"/>
    <mergeCell ref="M13:N13"/>
    <mergeCell ref="B15:G15"/>
    <mergeCell ref="B19:G19"/>
    <mergeCell ref="A12:A14"/>
    <mergeCell ref="B12:I12"/>
    <mergeCell ref="J12:L12"/>
    <mergeCell ref="M12:N12"/>
    <mergeCell ref="O12:P12"/>
    <mergeCell ref="B13:B14"/>
    <mergeCell ref="C13:E13"/>
    <mergeCell ref="F13:F14"/>
    <mergeCell ref="G13:G14"/>
    <mergeCell ref="H13:H14"/>
    <mergeCell ref="A11:P11"/>
    <mergeCell ref="A5:P5"/>
    <mergeCell ref="A6:P6"/>
    <mergeCell ref="A7:P7"/>
    <mergeCell ref="A9:P9"/>
    <mergeCell ref="A10:P10"/>
  </mergeCells>
  <dataValidations count="3">
    <dataValidation allowBlank="1" showInputMessage="1" showErrorMessage="1" prompt="Meta alcanzada en el trimestre" sqref="M16:M18" xr:uid="{00000000-0002-0000-0700-000000000000}"/>
    <dataValidation allowBlank="1" showInputMessage="1" showErrorMessage="1" prompt="Meta anual del indicador" sqref="I16:I18" xr:uid="{00000000-0002-0000-0700-000001000000}"/>
    <dataValidation allowBlank="1" showInputMessage="1" showErrorMessage="1" prompt="Monto presupuestado para el producto" sqref="H16:H18 J16:L18" xr:uid="{00000000-0002-0000-0700-000002000000}"/>
  </dataValidations>
  <printOptions horizontalCentered="1"/>
  <pageMargins left="0.11811023622047245" right="0.11811023622047245" top="0.55118110236220474" bottom="0.74803149606299213" header="0.31496062992125984" footer="0.31496062992125984"/>
  <pageSetup paperSize="9"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S47"/>
  <sheetViews>
    <sheetView showGridLines="0" topLeftCell="A22" workbookViewId="0">
      <selection activeCell="M30" sqref="M30"/>
    </sheetView>
  </sheetViews>
  <sheetFormatPr baseColWidth="10" defaultColWidth="11.44140625" defaultRowHeight="14.4"/>
  <cols>
    <col min="1" max="1" width="23" style="6" customWidth="1"/>
    <col min="2" max="2" width="18.33203125" style="6" customWidth="1"/>
    <col min="3" max="3" width="12.6640625" style="6" customWidth="1"/>
    <col min="4" max="4" width="18.6640625" style="6" customWidth="1"/>
    <col min="5" max="5" width="12.6640625" style="6" customWidth="1"/>
    <col min="6" max="6" width="16.6640625" style="6" customWidth="1"/>
    <col min="7" max="7" width="13.88671875" style="6" customWidth="1"/>
    <col min="8" max="8" width="17.44140625" style="6" customWidth="1"/>
    <col min="9" max="10" width="12.6640625" style="6" customWidth="1"/>
    <col min="11" max="11" width="14.33203125" style="6" customWidth="1"/>
    <col min="13" max="13" width="14" customWidth="1"/>
    <col min="14" max="14" width="15.44140625" customWidth="1"/>
    <col min="15" max="17" width="15.109375" bestFit="1" customWidth="1"/>
    <col min="18" max="18" width="15.88671875" bestFit="1" customWidth="1"/>
  </cols>
  <sheetData>
    <row r="1" spans="1:37" ht="21" customHeight="1">
      <c r="A1" s="359" t="s">
        <v>131</v>
      </c>
      <c r="B1" s="360"/>
      <c r="C1" s="360"/>
      <c r="D1" s="360"/>
      <c r="E1" s="360"/>
      <c r="F1" s="360"/>
      <c r="G1" s="360"/>
      <c r="H1" s="360"/>
      <c r="I1" s="360"/>
      <c r="J1" s="361"/>
      <c r="K1" s="5"/>
    </row>
    <row r="2" spans="1:37" ht="21" customHeight="1">
      <c r="A2" s="362"/>
      <c r="B2" s="363"/>
      <c r="C2" s="363"/>
      <c r="D2" s="363"/>
      <c r="E2" s="363"/>
      <c r="F2" s="363"/>
      <c r="G2" s="363"/>
      <c r="H2" s="363"/>
      <c r="I2" s="363"/>
      <c r="J2" s="364"/>
      <c r="K2" s="5"/>
    </row>
    <row r="3" spans="1:37" ht="21" customHeight="1">
      <c r="A3" s="365"/>
      <c r="B3" s="366"/>
      <c r="C3" s="366"/>
      <c r="D3" s="366"/>
      <c r="E3" s="366"/>
      <c r="F3" s="366"/>
      <c r="G3" s="366"/>
      <c r="H3" s="366"/>
      <c r="I3" s="366"/>
      <c r="J3" s="367"/>
      <c r="K3" s="5"/>
    </row>
    <row r="4" spans="1:37" ht="3" customHeight="1">
      <c r="A4" s="417"/>
      <c r="B4" s="418"/>
      <c r="C4" s="418"/>
      <c r="D4" s="418"/>
      <c r="E4" s="418"/>
      <c r="F4" s="418"/>
      <c r="G4" s="418"/>
      <c r="H4" s="418"/>
      <c r="I4" s="418"/>
      <c r="J4" s="419"/>
      <c r="K4" s="5"/>
    </row>
    <row r="5" spans="1:37" ht="15.6">
      <c r="A5" s="372" t="s">
        <v>100</v>
      </c>
      <c r="B5" s="373"/>
      <c r="C5" s="373"/>
      <c r="D5" s="373"/>
      <c r="E5" s="373"/>
      <c r="F5" s="373"/>
      <c r="G5" s="373"/>
      <c r="H5" s="373"/>
      <c r="I5" s="373"/>
      <c r="J5" s="374"/>
      <c r="K5" s="5"/>
    </row>
    <row r="6" spans="1:37" ht="14.4" customHeight="1">
      <c r="A6" s="420" t="s">
        <v>53</v>
      </c>
      <c r="B6" s="421"/>
      <c r="C6" s="421"/>
      <c r="D6" s="421"/>
      <c r="E6" s="421"/>
      <c r="F6" s="421"/>
      <c r="G6" s="421"/>
      <c r="H6" s="421"/>
      <c r="I6" s="421"/>
      <c r="J6" s="422"/>
      <c r="K6" s="5"/>
    </row>
    <row r="7" spans="1:37" ht="15" customHeight="1">
      <c r="A7" s="22" t="s">
        <v>54</v>
      </c>
      <c r="B7" s="415" t="s">
        <v>1</v>
      </c>
      <c r="C7" s="415"/>
      <c r="D7" s="415"/>
      <c r="E7" s="415"/>
      <c r="F7" s="415"/>
      <c r="G7" s="415"/>
      <c r="H7" s="415"/>
      <c r="I7" s="415"/>
      <c r="J7" s="416"/>
      <c r="K7" s="45"/>
      <c r="L7" s="45"/>
      <c r="M7" s="45"/>
      <c r="N7" s="45"/>
      <c r="O7" s="45"/>
      <c r="P7" s="45"/>
      <c r="Q7" s="45"/>
      <c r="R7" s="45"/>
      <c r="S7" s="45"/>
      <c r="T7" s="45"/>
      <c r="U7" s="45"/>
      <c r="V7" s="45"/>
      <c r="W7" s="45"/>
      <c r="X7" s="45"/>
      <c r="Y7" s="45"/>
      <c r="Z7" s="45"/>
      <c r="AA7" s="45"/>
      <c r="AB7" s="45"/>
      <c r="AC7" s="45"/>
      <c r="AD7" s="45"/>
      <c r="AE7" s="45"/>
      <c r="AF7" s="45"/>
    </row>
    <row r="8" spans="1:37" ht="15" customHeight="1">
      <c r="A8" s="28" t="s">
        <v>55</v>
      </c>
      <c r="B8" s="415" t="s">
        <v>3</v>
      </c>
      <c r="C8" s="415"/>
      <c r="D8" s="415"/>
      <c r="E8" s="415"/>
      <c r="F8" s="415"/>
      <c r="G8" s="415"/>
      <c r="H8" s="415"/>
      <c r="I8" s="415"/>
      <c r="J8" s="416"/>
      <c r="K8" s="45"/>
      <c r="L8" s="45"/>
      <c r="M8" s="45"/>
      <c r="N8" s="45"/>
      <c r="O8" s="45"/>
      <c r="P8" s="45"/>
      <c r="Q8" s="45"/>
      <c r="R8" s="45"/>
      <c r="S8" s="45"/>
      <c r="T8" s="45"/>
      <c r="U8" s="45"/>
      <c r="V8" s="45"/>
      <c r="W8" s="45"/>
      <c r="X8" s="45"/>
      <c r="Y8" s="45"/>
      <c r="Z8" s="45"/>
      <c r="AA8" s="45"/>
      <c r="AB8" s="45"/>
      <c r="AC8" s="45"/>
      <c r="AD8" s="45"/>
      <c r="AE8" s="45"/>
      <c r="AF8" s="45"/>
    </row>
    <row r="9" spans="1:37" ht="15" customHeight="1">
      <c r="A9" s="28" t="s">
        <v>56</v>
      </c>
      <c r="B9" s="415">
        <v>1</v>
      </c>
      <c r="C9" s="415"/>
      <c r="D9" s="415"/>
      <c r="E9" s="415"/>
      <c r="F9" s="415"/>
      <c r="G9" s="415"/>
      <c r="H9" s="415"/>
      <c r="I9" s="415"/>
      <c r="J9" s="416"/>
      <c r="K9" s="45"/>
      <c r="L9" s="45"/>
      <c r="M9" s="45"/>
      <c r="N9" s="45"/>
      <c r="O9" s="45"/>
      <c r="P9" s="45"/>
      <c r="Q9" s="45"/>
      <c r="R9" s="45"/>
      <c r="S9" s="45"/>
      <c r="T9" s="45"/>
      <c r="U9" s="45"/>
      <c r="V9" s="45"/>
      <c r="W9" s="45"/>
      <c r="X9" s="45"/>
      <c r="Y9" s="45"/>
      <c r="Z9" s="45"/>
      <c r="AA9" s="45"/>
      <c r="AB9" s="45"/>
      <c r="AC9" s="45"/>
      <c r="AD9" s="45"/>
      <c r="AE9" s="45"/>
      <c r="AF9" s="45"/>
    </row>
    <row r="10" spans="1:37" ht="31.5" customHeight="1">
      <c r="A10" s="22" t="s">
        <v>57</v>
      </c>
      <c r="B10" s="415" t="s">
        <v>5</v>
      </c>
      <c r="C10" s="415"/>
      <c r="D10" s="415"/>
      <c r="E10" s="415"/>
      <c r="F10" s="415"/>
      <c r="G10" s="415"/>
      <c r="H10" s="415"/>
      <c r="I10" s="415"/>
      <c r="J10" s="416"/>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3" customHeight="1">
      <c r="A11" s="22" t="s">
        <v>58</v>
      </c>
      <c r="B11" s="415" t="s">
        <v>6</v>
      </c>
      <c r="C11" s="415"/>
      <c r="D11" s="415"/>
      <c r="E11" s="415"/>
      <c r="F11" s="415"/>
      <c r="G11" s="415"/>
      <c r="H11" s="415"/>
      <c r="I11" s="415"/>
      <c r="J11" s="416"/>
      <c r="K11" s="7"/>
      <c r="L11" s="7"/>
      <c r="M11" s="7"/>
      <c r="N11" s="7"/>
      <c r="O11" s="7"/>
      <c r="P11" s="7"/>
      <c r="Q11" s="7"/>
      <c r="R11" s="7"/>
      <c r="S11" s="7"/>
      <c r="T11" s="7"/>
      <c r="U11" s="7"/>
      <c r="V11" s="7"/>
      <c r="W11" s="7"/>
      <c r="X11" s="7"/>
      <c r="Y11" s="7"/>
      <c r="Z11" s="7"/>
    </row>
    <row r="12" spans="1:37" ht="15.6">
      <c r="A12" s="372" t="s">
        <v>59</v>
      </c>
      <c r="B12" s="373"/>
      <c r="C12" s="373"/>
      <c r="D12" s="373"/>
      <c r="E12" s="373"/>
      <c r="F12" s="373"/>
      <c r="G12" s="373"/>
      <c r="H12" s="373"/>
      <c r="I12" s="373"/>
      <c r="J12" s="374"/>
    </row>
    <row r="13" spans="1:37" ht="18" customHeight="1">
      <c r="A13" s="22" t="s">
        <v>7</v>
      </c>
      <c r="B13" s="30">
        <v>1</v>
      </c>
      <c r="C13" s="423" t="s">
        <v>60</v>
      </c>
      <c r="D13" s="424"/>
      <c r="E13" s="424"/>
      <c r="F13" s="424"/>
      <c r="G13" s="424"/>
      <c r="H13" s="424"/>
      <c r="I13" s="424"/>
      <c r="J13" s="425"/>
    </row>
    <row r="14" spans="1:37" ht="18" customHeight="1">
      <c r="A14" s="22" t="s">
        <v>8</v>
      </c>
      <c r="B14" s="31">
        <v>1.2</v>
      </c>
      <c r="C14" s="423" t="s">
        <v>61</v>
      </c>
      <c r="D14" s="424"/>
      <c r="E14" s="424"/>
      <c r="F14" s="424"/>
      <c r="G14" s="424"/>
      <c r="H14" s="424"/>
      <c r="I14" s="424"/>
      <c r="J14" s="425"/>
    </row>
    <row r="15" spans="1:37" ht="30.6" customHeight="1">
      <c r="A15" s="22" t="s">
        <v>62</v>
      </c>
      <c r="B15" s="32" t="s">
        <v>63</v>
      </c>
      <c r="C15" s="430" t="s">
        <v>64</v>
      </c>
      <c r="D15" s="430"/>
      <c r="E15" s="430"/>
      <c r="F15" s="430"/>
      <c r="G15" s="430"/>
      <c r="H15" s="430"/>
      <c r="I15" s="430"/>
      <c r="J15" s="431"/>
      <c r="K15" s="9"/>
      <c r="L15" s="9"/>
      <c r="M15" s="9"/>
      <c r="N15" s="9"/>
      <c r="O15" s="9"/>
      <c r="P15" s="9"/>
      <c r="Q15" s="9"/>
      <c r="R15" s="9"/>
      <c r="S15" s="9"/>
      <c r="T15" s="9"/>
      <c r="U15" s="9"/>
      <c r="V15" s="9"/>
      <c r="W15" s="9"/>
      <c r="X15" s="9"/>
      <c r="Y15" s="9"/>
      <c r="Z15" s="9"/>
      <c r="AA15" s="9"/>
    </row>
    <row r="16" spans="1:37" ht="15.6">
      <c r="A16" s="372" t="s">
        <v>65</v>
      </c>
      <c r="B16" s="373"/>
      <c r="C16" s="373"/>
      <c r="D16" s="373"/>
      <c r="E16" s="373"/>
      <c r="F16" s="373"/>
      <c r="G16" s="373"/>
      <c r="H16" s="373"/>
      <c r="I16" s="373"/>
      <c r="J16" s="374"/>
    </row>
    <row r="17" spans="1:29">
      <c r="A17" s="22" t="s">
        <v>66</v>
      </c>
      <c r="B17" s="428" t="s">
        <v>9</v>
      </c>
      <c r="C17" s="428"/>
      <c r="D17" s="428"/>
      <c r="E17" s="428"/>
      <c r="F17" s="428"/>
      <c r="G17" s="428"/>
      <c r="H17" s="428"/>
      <c r="I17" s="428"/>
      <c r="J17" s="429"/>
      <c r="K17" s="1"/>
      <c r="L17" s="1"/>
      <c r="M17" s="1"/>
      <c r="N17" s="1"/>
      <c r="O17" s="1"/>
      <c r="P17" s="1"/>
      <c r="Q17" s="1"/>
      <c r="R17" s="1"/>
      <c r="S17" s="1"/>
      <c r="T17" s="1"/>
      <c r="U17" s="1"/>
      <c r="V17" s="1"/>
      <c r="W17" s="1"/>
      <c r="X17" s="1"/>
      <c r="Y17" s="1"/>
      <c r="Z17" s="1"/>
      <c r="AA17" s="1"/>
      <c r="AB17" s="1"/>
      <c r="AC17" s="1"/>
    </row>
    <row r="18" spans="1:29" ht="26.1" customHeight="1">
      <c r="A18" s="23" t="s">
        <v>67</v>
      </c>
      <c r="B18" s="369" t="s">
        <v>101</v>
      </c>
      <c r="C18" s="369"/>
      <c r="D18" s="369"/>
      <c r="E18" s="369"/>
      <c r="F18" s="369"/>
      <c r="G18" s="369"/>
      <c r="H18" s="369"/>
      <c r="I18" s="369"/>
      <c r="J18" s="378"/>
    </row>
    <row r="19" spans="1:29">
      <c r="A19" s="23" t="s">
        <v>68</v>
      </c>
      <c r="B19" s="426" t="s">
        <v>10</v>
      </c>
      <c r="C19" s="426"/>
      <c r="D19" s="426"/>
      <c r="E19" s="426"/>
      <c r="F19" s="426"/>
      <c r="G19" s="426"/>
      <c r="H19" s="426"/>
      <c r="I19" s="426"/>
      <c r="J19" s="427"/>
      <c r="K19" s="1"/>
      <c r="L19" s="1"/>
      <c r="M19" s="1"/>
      <c r="N19" s="1"/>
      <c r="O19" s="1"/>
      <c r="P19" s="1"/>
      <c r="Q19" s="1"/>
      <c r="R19" s="1"/>
      <c r="S19" s="1"/>
      <c r="T19" s="1"/>
      <c r="U19" s="1"/>
      <c r="V19" s="1"/>
      <c r="W19" s="1"/>
      <c r="X19" s="1"/>
      <c r="Y19" s="1"/>
      <c r="Z19" s="1"/>
      <c r="AA19" s="1"/>
      <c r="AB19" s="1"/>
      <c r="AC19" s="1"/>
    </row>
    <row r="20" spans="1:29">
      <c r="A20" s="24" t="s">
        <v>69</v>
      </c>
      <c r="B20" s="426" t="s">
        <v>102</v>
      </c>
      <c r="C20" s="426"/>
      <c r="D20" s="426"/>
      <c r="E20" s="426"/>
      <c r="F20" s="426"/>
      <c r="G20" s="426"/>
      <c r="H20" s="426"/>
      <c r="I20" s="426"/>
      <c r="J20" s="427"/>
      <c r="K20" s="1"/>
      <c r="L20" s="1"/>
      <c r="M20" s="1"/>
      <c r="N20" s="1"/>
      <c r="O20" s="1"/>
      <c r="P20" s="1"/>
      <c r="Q20" s="1"/>
      <c r="R20" s="1"/>
      <c r="S20" s="1"/>
      <c r="T20" s="1"/>
      <c r="U20" s="1"/>
      <c r="V20" s="1"/>
      <c r="W20" s="1"/>
      <c r="X20" s="1"/>
      <c r="Y20" s="1"/>
      <c r="Z20" s="1"/>
      <c r="AA20" s="1"/>
      <c r="AB20" s="1"/>
      <c r="AC20" s="1"/>
    </row>
    <row r="21" spans="1:29" ht="15.6">
      <c r="A21" s="372" t="s">
        <v>70</v>
      </c>
      <c r="B21" s="373"/>
      <c r="C21" s="373"/>
      <c r="D21" s="373"/>
      <c r="E21" s="373"/>
      <c r="F21" s="373"/>
      <c r="G21" s="373"/>
      <c r="H21" s="373"/>
      <c r="I21" s="373"/>
      <c r="J21" s="374"/>
    </row>
    <row r="22" spans="1:29" ht="15.6">
      <c r="A22" s="400" t="s">
        <v>71</v>
      </c>
      <c r="B22" s="401"/>
      <c r="C22" s="401"/>
      <c r="D22" s="401"/>
      <c r="E22" s="401"/>
      <c r="F22" s="401"/>
      <c r="G22" s="401"/>
      <c r="H22" s="401"/>
      <c r="I22" s="401"/>
      <c r="J22" s="402"/>
      <c r="K22" s="5"/>
    </row>
    <row r="23" spans="1:29" ht="27" customHeight="1">
      <c r="A23" s="403" t="s">
        <v>11</v>
      </c>
      <c r="B23" s="404"/>
      <c r="C23" s="404" t="s">
        <v>72</v>
      </c>
      <c r="D23" s="404"/>
      <c r="E23" s="404"/>
      <c r="F23" s="404" t="s">
        <v>12</v>
      </c>
      <c r="G23" s="404"/>
      <c r="H23" s="404"/>
      <c r="I23" s="404" t="s">
        <v>73</v>
      </c>
      <c r="J23" s="405"/>
    </row>
    <row r="24" spans="1:29">
      <c r="A24" s="409">
        <f>SUM(Tabla1345[Financiera
(B)])</f>
        <v>6544619206</v>
      </c>
      <c r="B24" s="410"/>
      <c r="C24" s="410">
        <f>SUM(Tabla1345[Financiera
(B)])</f>
        <v>6544619206</v>
      </c>
      <c r="D24" s="410"/>
      <c r="E24" s="410"/>
      <c r="F24" s="410">
        <f>SUM(Tabla1345[Financiera 
 (F)])</f>
        <v>1636154801.5</v>
      </c>
      <c r="G24" s="410"/>
      <c r="H24" s="410"/>
      <c r="I24" s="411">
        <f>+F24/C24</f>
        <v>0.25</v>
      </c>
      <c r="J24" s="412"/>
    </row>
    <row r="25" spans="1:29" ht="15.6">
      <c r="A25" s="400" t="s">
        <v>74</v>
      </c>
      <c r="B25" s="401"/>
      <c r="C25" s="401"/>
      <c r="D25" s="401"/>
      <c r="E25" s="401"/>
      <c r="F25" s="401"/>
      <c r="G25" s="401"/>
      <c r="H25" s="401"/>
      <c r="I25" s="401"/>
      <c r="J25" s="402"/>
      <c r="K25" s="5"/>
    </row>
    <row r="26" spans="1:29">
      <c r="A26" s="34"/>
      <c r="B26" s="35"/>
      <c r="C26" s="406" t="s">
        <v>13</v>
      </c>
      <c r="D26" s="407"/>
      <c r="E26" s="406" t="s">
        <v>75</v>
      </c>
      <c r="F26" s="407"/>
      <c r="G26" s="406" t="s">
        <v>76</v>
      </c>
      <c r="H26" s="406"/>
      <c r="I26" s="406" t="s">
        <v>77</v>
      </c>
      <c r="J26" s="408"/>
    </row>
    <row r="27" spans="1:29" ht="41.4">
      <c r="A27" s="25" t="s">
        <v>78</v>
      </c>
      <c r="B27" s="21" t="s">
        <v>79</v>
      </c>
      <c r="C27" s="21" t="s">
        <v>80</v>
      </c>
      <c r="D27" s="21" t="s">
        <v>81</v>
      </c>
      <c r="E27" s="21" t="s">
        <v>82</v>
      </c>
      <c r="F27" s="21" t="s">
        <v>83</v>
      </c>
      <c r="G27" s="21" t="s">
        <v>84</v>
      </c>
      <c r="H27" s="21" t="s">
        <v>85</v>
      </c>
      <c r="I27" s="21" t="s">
        <v>86</v>
      </c>
      <c r="J27" s="26" t="s">
        <v>87</v>
      </c>
    </row>
    <row r="28" spans="1:29" ht="48.75" customHeight="1">
      <c r="A28" s="36" t="s">
        <v>14</v>
      </c>
      <c r="B28" s="37" t="s">
        <v>103</v>
      </c>
      <c r="C28" s="29">
        <v>973731</v>
      </c>
      <c r="D28" s="33">
        <v>5426092990</v>
      </c>
      <c r="E28" s="29">
        <v>266922</v>
      </c>
      <c r="F28" s="33">
        <f>+D28/4</f>
        <v>1356523247.5</v>
      </c>
      <c r="G28" s="38">
        <v>236127</v>
      </c>
      <c r="H28" s="39">
        <f>+Tabla1345[[#This Row],[Financiera
(D)]]</f>
        <v>1356523247.5</v>
      </c>
      <c r="I28" s="40">
        <f t="shared" ref="I28:I30" si="0">IF(G28&gt;0,G28/E28,0)</f>
        <v>0.88462921752422052</v>
      </c>
      <c r="J28" s="41">
        <f t="shared" ref="J28:J30" si="1">IF(H28&gt;0,H28/D28,0)</f>
        <v>0.25</v>
      </c>
    </row>
    <row r="29" spans="1:29" ht="44.25" customHeight="1">
      <c r="A29" s="36" t="s">
        <v>16</v>
      </c>
      <c r="B29" s="37" t="s">
        <v>17</v>
      </c>
      <c r="C29" s="29">
        <v>395722</v>
      </c>
      <c r="D29" s="33">
        <v>905619916</v>
      </c>
      <c r="E29" s="29">
        <v>100590</v>
      </c>
      <c r="F29" s="33">
        <f>+D29/4</f>
        <v>226404979</v>
      </c>
      <c r="G29" s="42">
        <v>100386</v>
      </c>
      <c r="H29" s="39">
        <f>+Tabla1345[[#This Row],[Financiera
(D)]]</f>
        <v>226404979</v>
      </c>
      <c r="I29" s="40">
        <f t="shared" si="0"/>
        <v>0.9979719654041157</v>
      </c>
      <c r="J29" s="41">
        <f t="shared" si="1"/>
        <v>0.25</v>
      </c>
    </row>
    <row r="30" spans="1:29" ht="62.25" customHeight="1">
      <c r="A30" s="36" t="s">
        <v>104</v>
      </c>
      <c r="B30" s="37" t="s">
        <v>19</v>
      </c>
      <c r="C30" s="29">
        <v>785</v>
      </c>
      <c r="D30" s="33">
        <v>212906300</v>
      </c>
      <c r="E30" s="29">
        <v>193</v>
      </c>
      <c r="F30" s="33">
        <f>+D30/4</f>
        <v>53226575</v>
      </c>
      <c r="G30" s="43">
        <v>193</v>
      </c>
      <c r="H30" s="39">
        <f>+Tabla1345[[#This Row],[Financiera
(D)]]</f>
        <v>53226575</v>
      </c>
      <c r="I30" s="40">
        <f t="shared" si="0"/>
        <v>1</v>
      </c>
      <c r="J30" s="41">
        <f t="shared" si="1"/>
        <v>0.25</v>
      </c>
    </row>
    <row r="31" spans="1:29" ht="22.5" customHeight="1">
      <c r="A31" s="372" t="s">
        <v>88</v>
      </c>
      <c r="B31" s="373"/>
      <c r="C31" s="373"/>
      <c r="D31" s="373"/>
      <c r="E31" s="373"/>
      <c r="F31" s="373"/>
      <c r="G31" s="373"/>
      <c r="H31" s="373"/>
      <c r="I31" s="373"/>
      <c r="J31" s="374"/>
    </row>
    <row r="32" spans="1:29" ht="24.75" customHeight="1">
      <c r="A32" s="400" t="s">
        <v>89</v>
      </c>
      <c r="B32" s="401"/>
      <c r="C32" s="401"/>
      <c r="D32" s="401"/>
      <c r="E32" s="401"/>
      <c r="F32" s="401"/>
      <c r="G32" s="401"/>
      <c r="H32" s="401"/>
      <c r="I32" s="401"/>
      <c r="J32" s="402"/>
      <c r="K32" s="5"/>
    </row>
    <row r="33" spans="1:45">
      <c r="A33" s="44" t="s">
        <v>90</v>
      </c>
      <c r="B33" s="413" t="s">
        <v>91</v>
      </c>
      <c r="C33" s="413"/>
      <c r="D33" s="413"/>
      <c r="E33" s="413"/>
      <c r="F33" s="413"/>
      <c r="G33" s="413"/>
      <c r="H33" s="413"/>
      <c r="I33" s="413"/>
      <c r="J33" s="414"/>
    </row>
    <row r="34" spans="1:45" ht="36" customHeight="1">
      <c r="A34" s="27" t="s">
        <v>92</v>
      </c>
      <c r="B34" s="369" t="s">
        <v>93</v>
      </c>
      <c r="C34" s="369"/>
      <c r="D34" s="369"/>
      <c r="E34" s="369"/>
      <c r="F34" s="369"/>
      <c r="G34" s="369"/>
      <c r="H34" s="369"/>
      <c r="I34" s="369"/>
      <c r="J34" s="378"/>
      <c r="K34" s="10"/>
      <c r="L34" s="10"/>
      <c r="M34" s="10"/>
      <c r="N34" s="10"/>
      <c r="O34" s="10"/>
      <c r="P34" s="10"/>
      <c r="Q34" s="10"/>
      <c r="R34" s="10"/>
      <c r="S34" s="10"/>
      <c r="T34" s="10"/>
      <c r="U34" s="10"/>
      <c r="V34" s="10"/>
      <c r="W34" s="10"/>
      <c r="X34" s="10"/>
      <c r="Y34" s="10"/>
      <c r="Z34" s="10"/>
    </row>
    <row r="35" spans="1:45" ht="56.4" customHeight="1">
      <c r="A35" s="27" t="s">
        <v>94</v>
      </c>
      <c r="B35" s="369" t="s">
        <v>133</v>
      </c>
      <c r="C35" s="369"/>
      <c r="D35" s="369"/>
      <c r="E35" s="369"/>
      <c r="F35" s="369"/>
      <c r="G35" s="369"/>
      <c r="H35" s="369"/>
      <c r="I35" s="369"/>
      <c r="J35" s="378"/>
      <c r="K35" s="3"/>
      <c r="L35" s="3"/>
      <c r="M35" s="3"/>
      <c r="N35" s="3"/>
      <c r="O35" s="3"/>
      <c r="P35" s="3"/>
      <c r="Q35" s="3"/>
      <c r="R35" s="3"/>
      <c r="S35" s="3"/>
      <c r="T35" s="3"/>
      <c r="U35" s="3"/>
      <c r="V35" s="3"/>
      <c r="W35" s="3"/>
      <c r="X35" s="3"/>
      <c r="Y35" s="3"/>
      <c r="Z35" s="3"/>
    </row>
    <row r="36" spans="1:45" ht="53.1" customHeight="1">
      <c r="A36" s="27" t="s">
        <v>20</v>
      </c>
      <c r="B36" s="394" t="s">
        <v>130</v>
      </c>
      <c r="C36" s="395"/>
      <c r="D36" s="395"/>
      <c r="E36" s="395"/>
      <c r="F36" s="395"/>
      <c r="G36" s="395"/>
      <c r="H36" s="395"/>
      <c r="I36" s="395"/>
      <c r="J36" s="396"/>
      <c r="K36" s="3"/>
      <c r="L36" s="3"/>
      <c r="M36" s="3"/>
      <c r="N36" s="3"/>
      <c r="O36" s="3"/>
      <c r="P36" s="3"/>
      <c r="Q36" s="3"/>
      <c r="R36" s="3"/>
      <c r="S36" s="3"/>
      <c r="T36" s="3"/>
      <c r="U36" s="3"/>
      <c r="V36" s="3"/>
      <c r="W36" s="3"/>
      <c r="X36" s="3"/>
      <c r="Y36" s="3"/>
      <c r="Z36" s="3"/>
    </row>
    <row r="37" spans="1:45">
      <c r="A37" s="44" t="s">
        <v>90</v>
      </c>
      <c r="B37" s="397" t="s">
        <v>95</v>
      </c>
      <c r="C37" s="398"/>
      <c r="D37" s="398"/>
      <c r="E37" s="398"/>
      <c r="F37" s="398"/>
      <c r="G37" s="398"/>
      <c r="H37" s="398"/>
      <c r="I37" s="398"/>
      <c r="J37" s="399"/>
      <c r="K37" s="4"/>
      <c r="L37" s="4"/>
      <c r="M37" s="4"/>
      <c r="N37" s="4"/>
      <c r="O37" s="4"/>
      <c r="P37" s="4"/>
      <c r="Q37" s="4"/>
      <c r="R37" s="4"/>
      <c r="S37" s="4"/>
      <c r="T37" s="4"/>
      <c r="U37" s="4"/>
      <c r="V37" s="4"/>
      <c r="W37" s="4"/>
      <c r="X37" s="4"/>
      <c r="Y37" s="4"/>
      <c r="Z37" s="4"/>
    </row>
    <row r="38" spans="1:45" ht="33.9" customHeight="1">
      <c r="A38" s="27" t="s">
        <v>92</v>
      </c>
      <c r="B38" s="390" t="s">
        <v>96</v>
      </c>
      <c r="C38" s="390"/>
      <c r="D38" s="390"/>
      <c r="E38" s="390"/>
      <c r="F38" s="390"/>
      <c r="G38" s="390"/>
      <c r="H38" s="390"/>
      <c r="I38" s="390"/>
      <c r="J38" s="391"/>
      <c r="K38" s="4"/>
      <c r="L38" s="4"/>
      <c r="M38" s="4"/>
      <c r="N38" s="4"/>
      <c r="O38" s="4"/>
      <c r="P38" s="4"/>
      <c r="Q38" s="4"/>
      <c r="R38" s="4"/>
      <c r="S38" s="4"/>
      <c r="T38" s="4"/>
      <c r="U38" s="4"/>
      <c r="V38" s="4"/>
      <c r="W38" s="4"/>
      <c r="X38" s="4"/>
      <c r="Y38" s="4"/>
      <c r="Z38" s="4"/>
    </row>
    <row r="39" spans="1:45" ht="48.6" customHeight="1">
      <c r="A39" s="27" t="s">
        <v>94</v>
      </c>
      <c r="B39" s="390" t="s">
        <v>134</v>
      </c>
      <c r="C39" s="392"/>
      <c r="D39" s="392"/>
      <c r="E39" s="392"/>
      <c r="F39" s="392"/>
      <c r="G39" s="392"/>
      <c r="H39" s="392"/>
      <c r="I39" s="392"/>
      <c r="J39" s="393"/>
      <c r="K39" s="4"/>
      <c r="L39" s="4"/>
      <c r="M39" s="4"/>
      <c r="N39" s="4"/>
      <c r="O39" s="4"/>
      <c r="P39" s="4"/>
      <c r="Q39" s="4"/>
      <c r="R39" s="4"/>
      <c r="S39" s="4"/>
      <c r="T39" s="4"/>
      <c r="U39" s="4"/>
      <c r="V39" s="4"/>
      <c r="W39" s="4"/>
      <c r="X39" s="4"/>
      <c r="Y39" s="4"/>
      <c r="Z39" s="4"/>
    </row>
    <row r="40" spans="1:45" ht="45.75" customHeight="1">
      <c r="A40" s="27" t="s">
        <v>20</v>
      </c>
      <c r="B40" s="369" t="s">
        <v>138</v>
      </c>
      <c r="C40" s="370"/>
      <c r="D40" s="370"/>
      <c r="E40" s="370"/>
      <c r="F40" s="370"/>
      <c r="G40" s="370"/>
      <c r="H40" s="370"/>
      <c r="I40" s="370"/>
      <c r="J40" s="371"/>
      <c r="K40" s="4"/>
      <c r="L40" s="4"/>
      <c r="M40" s="4"/>
      <c r="N40" s="4"/>
      <c r="O40" s="4"/>
      <c r="P40" s="4"/>
      <c r="Q40" s="4"/>
      <c r="R40" s="4"/>
      <c r="S40" s="4"/>
      <c r="T40" s="4"/>
      <c r="U40" s="4"/>
      <c r="V40" s="4"/>
      <c r="W40" s="4"/>
      <c r="X40" s="4"/>
      <c r="Y40" s="4"/>
      <c r="Z40" s="4"/>
    </row>
    <row r="41" spans="1:45">
      <c r="A41" s="44" t="s">
        <v>90</v>
      </c>
      <c r="B41" s="387" t="s">
        <v>97</v>
      </c>
      <c r="C41" s="388"/>
      <c r="D41" s="388"/>
      <c r="E41" s="388"/>
      <c r="F41" s="388"/>
      <c r="G41" s="388"/>
      <c r="H41" s="388"/>
      <c r="I41" s="388"/>
      <c r="J41" s="389"/>
      <c r="K41" s="8"/>
      <c r="L41" s="8"/>
      <c r="M41" s="8"/>
      <c r="N41" s="4"/>
      <c r="O41" s="4"/>
      <c r="P41" s="4"/>
      <c r="Q41" s="4"/>
      <c r="R41" s="4"/>
      <c r="S41" s="4"/>
      <c r="T41" s="4"/>
      <c r="U41" s="4"/>
      <c r="V41" s="4"/>
      <c r="W41" s="4"/>
      <c r="X41" s="4"/>
      <c r="Y41" s="4"/>
      <c r="Z41" s="4"/>
    </row>
    <row r="42" spans="1:45" ht="45.9" customHeight="1">
      <c r="A42" s="27" t="s">
        <v>92</v>
      </c>
      <c r="B42" s="369" t="s">
        <v>105</v>
      </c>
      <c r="C42" s="369"/>
      <c r="D42" s="369"/>
      <c r="E42" s="369"/>
      <c r="F42" s="369"/>
      <c r="G42" s="369"/>
      <c r="H42" s="369"/>
      <c r="I42" s="369"/>
      <c r="J42" s="378"/>
      <c r="K42" s="368"/>
      <c r="L42" s="368"/>
      <c r="M42" s="368"/>
      <c r="N42" s="368"/>
      <c r="O42" s="368"/>
      <c r="P42" s="368"/>
      <c r="Q42" s="368"/>
      <c r="R42" s="368"/>
      <c r="S42" s="368"/>
      <c r="T42" s="368"/>
      <c r="U42" s="368"/>
      <c r="V42" s="368"/>
      <c r="W42" s="368"/>
      <c r="X42" s="368"/>
      <c r="Y42" s="368"/>
      <c r="Z42" s="368"/>
    </row>
    <row r="43" spans="1:45" ht="59.25" customHeight="1">
      <c r="A43" s="27" t="s">
        <v>94</v>
      </c>
      <c r="B43" s="369" t="s">
        <v>135</v>
      </c>
      <c r="C43" s="369"/>
      <c r="D43" s="369"/>
      <c r="E43" s="369"/>
      <c r="F43" s="369"/>
      <c r="G43" s="369"/>
      <c r="H43" s="369"/>
      <c r="I43" s="369"/>
      <c r="J43" s="378"/>
      <c r="T43" s="368"/>
      <c r="U43" s="368"/>
      <c r="V43" s="368"/>
      <c r="W43" s="368"/>
      <c r="X43" s="368"/>
      <c r="Y43" s="368"/>
      <c r="Z43" s="368"/>
    </row>
    <row r="44" spans="1:45" ht="44.1" customHeight="1">
      <c r="A44" s="27" t="s">
        <v>20</v>
      </c>
      <c r="B44" s="384" t="s">
        <v>132</v>
      </c>
      <c r="C44" s="385"/>
      <c r="D44" s="385"/>
      <c r="E44" s="385"/>
      <c r="F44" s="385"/>
      <c r="G44" s="385"/>
      <c r="H44" s="385"/>
      <c r="I44" s="385"/>
      <c r="J44" s="386"/>
      <c r="K44" s="379"/>
      <c r="L44" s="379"/>
      <c r="M44" s="379"/>
      <c r="N44" s="379"/>
      <c r="O44" s="379"/>
      <c r="P44" s="379"/>
      <c r="Q44" s="379"/>
      <c r="R44" s="379"/>
      <c r="S44" s="380"/>
      <c r="T44" s="368"/>
      <c r="U44" s="368"/>
      <c r="V44" s="368"/>
      <c r="W44" s="368"/>
      <c r="X44" s="368"/>
      <c r="Y44" s="368"/>
      <c r="Z44" s="4"/>
    </row>
    <row r="45" spans="1:45" ht="15.6">
      <c r="A45" s="372" t="s">
        <v>98</v>
      </c>
      <c r="B45" s="373"/>
      <c r="C45" s="373"/>
      <c r="D45" s="373"/>
      <c r="E45" s="373"/>
      <c r="F45" s="373"/>
      <c r="G45" s="373"/>
      <c r="H45" s="373"/>
      <c r="I45" s="373"/>
      <c r="J45" s="374"/>
    </row>
    <row r="46" spans="1:45" ht="21" customHeight="1">
      <c r="A46" s="375" t="s">
        <v>99</v>
      </c>
      <c r="B46" s="376"/>
      <c r="C46" s="376"/>
      <c r="D46" s="376"/>
      <c r="E46" s="376"/>
      <c r="F46" s="376"/>
      <c r="G46" s="376"/>
      <c r="H46" s="376"/>
      <c r="I46" s="376"/>
      <c r="J46" s="377"/>
      <c r="K46" s="5"/>
    </row>
    <row r="47" spans="1:45" ht="63.9" customHeight="1" thickBot="1">
      <c r="A47" s="381" t="s">
        <v>136</v>
      </c>
      <c r="B47" s="382"/>
      <c r="C47" s="382"/>
      <c r="D47" s="382"/>
      <c r="E47" s="382"/>
      <c r="F47" s="382"/>
      <c r="G47" s="382"/>
      <c r="H47" s="382"/>
      <c r="I47" s="382"/>
      <c r="J47" s="383"/>
      <c r="K47" s="1"/>
      <c r="L47" s="1"/>
      <c r="M47" s="1"/>
      <c r="N47" s="1"/>
      <c r="O47" s="1"/>
      <c r="P47" s="1"/>
      <c r="Q47" s="1"/>
      <c r="R47" s="1"/>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row>
  </sheetData>
  <mergeCells count="58">
    <mergeCell ref="B11:J11"/>
    <mergeCell ref="C13:J13"/>
    <mergeCell ref="C14:J14"/>
    <mergeCell ref="B19:J19"/>
    <mergeCell ref="B20:J20"/>
    <mergeCell ref="B17:J17"/>
    <mergeCell ref="A12:J12"/>
    <mergeCell ref="C15:J15"/>
    <mergeCell ref="B18:J18"/>
    <mergeCell ref="B9:J9"/>
    <mergeCell ref="B10:J10"/>
    <mergeCell ref="A4:J4"/>
    <mergeCell ref="A5:J5"/>
    <mergeCell ref="A6:J6"/>
    <mergeCell ref="B7:J7"/>
    <mergeCell ref="B8:J8"/>
    <mergeCell ref="A32:J32"/>
    <mergeCell ref="B33:J33"/>
    <mergeCell ref="B34:J34"/>
    <mergeCell ref="A21:J21"/>
    <mergeCell ref="A16:J16"/>
    <mergeCell ref="B35:J35"/>
    <mergeCell ref="A22:J22"/>
    <mergeCell ref="A23:B23"/>
    <mergeCell ref="C23:E23"/>
    <mergeCell ref="F23:H23"/>
    <mergeCell ref="I23:J23"/>
    <mergeCell ref="C26:D26"/>
    <mergeCell ref="E26:F26"/>
    <mergeCell ref="G26:H26"/>
    <mergeCell ref="I26:J26"/>
    <mergeCell ref="A31:J31"/>
    <mergeCell ref="A24:B24"/>
    <mergeCell ref="C24:E24"/>
    <mergeCell ref="F24:H24"/>
    <mergeCell ref="I24:J24"/>
    <mergeCell ref="A25:J25"/>
    <mergeCell ref="B42:J42"/>
    <mergeCell ref="K42:S42"/>
    <mergeCell ref="T42:Z42"/>
    <mergeCell ref="B36:J36"/>
    <mergeCell ref="B37:J37"/>
    <mergeCell ref="A1:J3"/>
    <mergeCell ref="AB47:AJ47"/>
    <mergeCell ref="AK47:AS47"/>
    <mergeCell ref="B40:J40"/>
    <mergeCell ref="A45:J45"/>
    <mergeCell ref="A46:J46"/>
    <mergeCell ref="S47:AA47"/>
    <mergeCell ref="B43:J43"/>
    <mergeCell ref="T43:Z43"/>
    <mergeCell ref="K44:S44"/>
    <mergeCell ref="T44:Y44"/>
    <mergeCell ref="A47:J47"/>
    <mergeCell ref="B44:J44"/>
    <mergeCell ref="B41:J41"/>
    <mergeCell ref="B38:J38"/>
    <mergeCell ref="B39:J39"/>
  </mergeCells>
  <dataValidations xWindow="657" yWindow="445" count="14">
    <dataValidation allowBlank="1" showInputMessage="1" showErrorMessage="1" prompt="Monto presupuestado para el producto" sqref="F27 E28:F30 D27:D30" xr:uid="{00000000-0002-0000-0800-000000000000}"/>
    <dataValidation allowBlank="1" showInputMessage="1" showErrorMessage="1" prompt="Meta anual del indicador" sqref="E27 C27:C30" xr:uid="{00000000-0002-0000-0800-000001000000}"/>
    <dataValidation allowBlank="1" showInputMessage="1" showErrorMessage="1" prompt="Presupuesto del programa" sqref="A24:C24 F24" xr:uid="{00000000-0002-0000-0800-000002000000}"/>
    <dataValidation allowBlank="1" showInputMessage="1" showErrorMessage="1" prompt="1. Describir lo plasmado en el presupuesto_x000a_2. Describir lo alcanzado en términos financieros y de producción " sqref="B35" xr:uid="{00000000-0002-0000-0800-000003000000}"/>
    <dataValidation allowBlank="1" showInputMessage="1" showErrorMessage="1" prompt="¿En qué consiste el producto? su objetivo" sqref="B34" xr:uid="{00000000-0002-0000-0800-000004000000}"/>
    <dataValidation allowBlank="1" showInputMessage="1" showErrorMessage="1" prompt="Nombre del producto" sqref="B33:J33" xr:uid="{00000000-0002-0000-0800-000005000000}"/>
    <dataValidation allowBlank="1" showInputMessage="1" showErrorMessage="1" prompt="¿A quién va dirigido el programa?, ¿qué característica tiene esta población que requiere ser beneficiada?" sqref="B19" xr:uid="{00000000-0002-0000-0800-000006000000}"/>
    <dataValidation allowBlank="1" showInputMessage="1" prompt="Nombre del capítulo" sqref="B7:B9 C8:J9" xr:uid="{00000000-0002-0000-0800-000007000000}"/>
    <dataValidation allowBlank="1" sqref="A7" xr:uid="{00000000-0002-0000-0800-000008000000}"/>
    <dataValidation allowBlank="1" showInputMessage="1" showErrorMessage="1" prompt="De existir desvío, explicar razones." sqref="C42:J43 K44:S44 C38:J40 B36:B43" xr:uid="{00000000-0002-0000-0800-000009000000}"/>
    <dataValidation allowBlank="1" showInputMessage="1" showErrorMessage="1" prompt="Monto ejecutado en el trimestre" sqref="H27:H30" xr:uid="{00000000-0002-0000-0800-00000A000000}"/>
    <dataValidation allowBlank="1" showInputMessage="1" showErrorMessage="1" prompt="Meta alcanzada en el trimestre" sqref="G27:G30" xr:uid="{00000000-0002-0000-0800-00000B000000}"/>
    <dataValidation allowBlank="1" showInputMessage="1" showErrorMessage="1" prompt="Nombre del indicador" sqref="B27:B30" xr:uid="{00000000-0002-0000-0800-00000C000000}"/>
    <dataValidation allowBlank="1" showInputMessage="1" showErrorMessage="1" prompt="Nombre de cada producto" sqref="A27:A30" xr:uid="{00000000-0002-0000-0800-00000D000000}"/>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5"/>
  <sheetViews>
    <sheetView showGridLines="0" topLeftCell="G13" zoomScale="90" zoomScaleNormal="90" workbookViewId="0">
      <selection activeCell="M16" sqref="M16:M18"/>
    </sheetView>
  </sheetViews>
  <sheetFormatPr baseColWidth="10" defaultColWidth="24" defaultRowHeight="15"/>
  <cols>
    <col min="1" max="1" width="10.44140625" style="54" customWidth="1"/>
    <col min="2" max="2" width="24.33203125" style="54" customWidth="1"/>
    <col min="3" max="4" width="6" style="50" customWidth="1"/>
    <col min="5" max="5" width="6.5546875" style="50" customWidth="1"/>
    <col min="6" max="6" width="13.5546875" style="50" customWidth="1"/>
    <col min="7" max="7" width="16.44140625" style="50" customWidth="1"/>
    <col min="8" max="8" width="20.5546875" style="75" customWidth="1"/>
    <col min="9" max="9" width="18.109375" style="50" customWidth="1"/>
    <col min="10" max="10" width="19.44140625" style="50" customWidth="1"/>
    <col min="11" max="11" width="22" style="50" customWidth="1"/>
    <col min="12" max="12" width="24.6640625" style="50" customWidth="1"/>
    <col min="13" max="13" width="19.109375" style="50" customWidth="1"/>
    <col min="14" max="14" width="24.33203125" style="50" customWidth="1"/>
    <col min="15" max="16" width="16.33203125" style="50" customWidth="1"/>
    <col min="17" max="16384" width="24" style="50"/>
  </cols>
  <sheetData>
    <row r="1" spans="1:16">
      <c r="A1" s="47"/>
      <c r="B1" s="47"/>
      <c r="C1" s="48"/>
      <c r="D1" s="48"/>
      <c r="E1" s="48"/>
      <c r="F1" s="48"/>
      <c r="G1" s="48"/>
      <c r="H1" s="49"/>
      <c r="I1" s="48"/>
      <c r="J1" s="48"/>
      <c r="K1" s="48"/>
      <c r="L1" s="48"/>
      <c r="M1" s="48"/>
      <c r="N1" s="48"/>
      <c r="O1" s="48"/>
      <c r="P1" s="48"/>
    </row>
    <row r="2" spans="1:16">
      <c r="A2" s="47"/>
      <c r="B2" s="47"/>
      <c r="C2" s="48"/>
      <c r="D2" s="48"/>
      <c r="E2" s="48"/>
      <c r="F2" s="48"/>
      <c r="G2" s="48"/>
      <c r="H2" s="49"/>
      <c r="I2" s="48"/>
      <c r="J2" s="48"/>
      <c r="K2" s="48"/>
      <c r="L2" s="48"/>
      <c r="M2" s="48"/>
      <c r="N2" s="48"/>
      <c r="O2" s="48"/>
      <c r="P2" s="48"/>
    </row>
    <row r="3" spans="1:16">
      <c r="A3" s="47"/>
      <c r="B3" s="47"/>
      <c r="C3" s="48"/>
      <c r="D3" s="48"/>
      <c r="E3" s="48"/>
      <c r="F3" s="48"/>
      <c r="G3" s="48"/>
      <c r="H3" s="49"/>
      <c r="I3" s="48"/>
      <c r="J3" s="48"/>
      <c r="K3" s="48"/>
      <c r="L3" s="48"/>
      <c r="M3" s="48"/>
      <c r="N3" s="48"/>
      <c r="O3" s="48"/>
      <c r="P3" s="48"/>
    </row>
    <row r="4" spans="1:16">
      <c r="A4" s="47"/>
      <c r="B4" s="47"/>
      <c r="C4" s="48"/>
      <c r="D4" s="48"/>
      <c r="E4" s="48"/>
      <c r="F4" s="48"/>
      <c r="G4" s="48"/>
      <c r="H4" s="49"/>
      <c r="I4" s="48"/>
      <c r="J4" s="48"/>
      <c r="K4" s="48"/>
      <c r="L4" s="48"/>
      <c r="M4" s="48"/>
      <c r="N4" s="48"/>
      <c r="O4" s="48"/>
      <c r="P4" s="48"/>
    </row>
    <row r="5" spans="1:16">
      <c r="A5" s="252"/>
      <c r="B5" s="252"/>
      <c r="C5" s="252"/>
      <c r="D5" s="252"/>
      <c r="E5" s="252"/>
      <c r="F5" s="252"/>
      <c r="G5" s="252"/>
      <c r="H5" s="252"/>
      <c r="I5" s="252"/>
      <c r="J5" s="252"/>
      <c r="K5" s="252"/>
      <c r="L5" s="252"/>
      <c r="M5" s="252"/>
      <c r="N5" s="252"/>
      <c r="O5" s="252"/>
      <c r="P5" s="252"/>
    </row>
    <row r="6" spans="1:16">
      <c r="A6" s="253" t="s">
        <v>21</v>
      </c>
      <c r="B6" s="253"/>
      <c r="C6" s="253"/>
      <c r="D6" s="253"/>
      <c r="E6" s="253"/>
      <c r="F6" s="253"/>
      <c r="G6" s="253"/>
      <c r="H6" s="253"/>
      <c r="I6" s="253"/>
      <c r="J6" s="253"/>
      <c r="K6" s="253"/>
      <c r="L6" s="253"/>
      <c r="M6" s="253"/>
      <c r="N6" s="253"/>
      <c r="O6" s="253"/>
      <c r="P6" s="253"/>
    </row>
    <row r="7" spans="1:16">
      <c r="A7" s="253" t="s">
        <v>121</v>
      </c>
      <c r="B7" s="253"/>
      <c r="C7" s="253"/>
      <c r="D7" s="253"/>
      <c r="E7" s="253"/>
      <c r="F7" s="253"/>
      <c r="G7" s="253"/>
      <c r="H7" s="253"/>
      <c r="I7" s="253"/>
      <c r="J7" s="253"/>
      <c r="K7" s="253"/>
      <c r="L7" s="253"/>
      <c r="M7" s="253"/>
      <c r="N7" s="253"/>
      <c r="O7" s="253"/>
      <c r="P7" s="253"/>
    </row>
    <row r="8" spans="1:16" ht="5.25" customHeight="1">
      <c r="A8" s="51"/>
      <c r="B8" s="51"/>
      <c r="C8" s="52"/>
      <c r="D8" s="52"/>
      <c r="E8" s="52"/>
      <c r="F8" s="52"/>
      <c r="G8" s="52"/>
      <c r="H8" s="53"/>
      <c r="I8" s="52"/>
      <c r="J8" s="52"/>
      <c r="K8" s="52"/>
      <c r="L8" s="52"/>
      <c r="M8" s="52"/>
      <c r="N8" s="52"/>
      <c r="O8" s="52"/>
      <c r="P8" s="52"/>
    </row>
    <row r="9" spans="1:16" ht="16.5" customHeight="1">
      <c r="A9" s="254" t="s">
        <v>22</v>
      </c>
      <c r="B9" s="254"/>
      <c r="C9" s="254"/>
      <c r="D9" s="254"/>
      <c r="E9" s="254"/>
      <c r="F9" s="254"/>
      <c r="G9" s="254"/>
      <c r="H9" s="254"/>
      <c r="I9" s="254"/>
      <c r="J9" s="254"/>
      <c r="K9" s="254"/>
      <c r="L9" s="254"/>
      <c r="M9" s="254"/>
      <c r="N9" s="254"/>
      <c r="O9" s="254"/>
      <c r="P9" s="254"/>
    </row>
    <row r="10" spans="1:16" ht="16.5" customHeight="1">
      <c r="A10" s="254" t="s">
        <v>23</v>
      </c>
      <c r="B10" s="254"/>
      <c r="C10" s="254"/>
      <c r="D10" s="254"/>
      <c r="E10" s="254"/>
      <c r="F10" s="254"/>
      <c r="G10" s="254"/>
      <c r="H10" s="254"/>
      <c r="I10" s="254"/>
      <c r="J10" s="254"/>
      <c r="K10" s="254"/>
      <c r="L10" s="254"/>
      <c r="M10" s="254"/>
      <c r="N10" s="254"/>
      <c r="O10" s="254"/>
      <c r="P10" s="254"/>
    </row>
    <row r="11" spans="1:16" ht="8.25" customHeight="1" thickBot="1">
      <c r="A11" s="251"/>
      <c r="B11" s="251"/>
      <c r="C11" s="251"/>
      <c r="D11" s="251"/>
      <c r="E11" s="251"/>
      <c r="F11" s="251"/>
      <c r="G11" s="251"/>
      <c r="H11" s="251"/>
      <c r="I11" s="251"/>
      <c r="J11" s="251"/>
      <c r="K11" s="251"/>
      <c r="L11" s="251"/>
      <c r="M11" s="251"/>
      <c r="N11" s="251"/>
      <c r="O11" s="251"/>
      <c r="P11" s="251"/>
    </row>
    <row r="12" spans="1:16" s="54" customFormat="1" ht="42.9" customHeight="1" thickBot="1">
      <c r="A12" s="432" t="s">
        <v>24</v>
      </c>
      <c r="B12" s="433" t="s">
        <v>25</v>
      </c>
      <c r="C12" s="433"/>
      <c r="D12" s="433"/>
      <c r="E12" s="433"/>
      <c r="F12" s="433"/>
      <c r="G12" s="433"/>
      <c r="H12" s="433"/>
      <c r="I12" s="433"/>
      <c r="J12" s="434" t="s">
        <v>124</v>
      </c>
      <c r="K12" s="434"/>
      <c r="L12" s="434"/>
      <c r="M12" s="434" t="s">
        <v>137</v>
      </c>
      <c r="N12" s="434"/>
      <c r="O12" s="434" t="s">
        <v>127</v>
      </c>
      <c r="P12" s="435"/>
    </row>
    <row r="13" spans="1:16" s="54" customFormat="1" ht="37.5" customHeight="1">
      <c r="A13" s="256"/>
      <c r="B13" s="261" t="s">
        <v>26</v>
      </c>
      <c r="C13" s="263" t="s">
        <v>27</v>
      </c>
      <c r="D13" s="263"/>
      <c r="E13" s="263"/>
      <c r="F13" s="264" t="s">
        <v>28</v>
      </c>
      <c r="G13" s="264" t="s">
        <v>29</v>
      </c>
      <c r="H13" s="266" t="s">
        <v>122</v>
      </c>
      <c r="I13" s="266" t="s">
        <v>123</v>
      </c>
      <c r="J13" s="266" t="s">
        <v>125</v>
      </c>
      <c r="K13" s="270"/>
      <c r="L13" s="266" t="s">
        <v>126</v>
      </c>
      <c r="M13" s="266" t="s">
        <v>125</v>
      </c>
      <c r="N13" s="270"/>
      <c r="O13" s="86" t="s">
        <v>30</v>
      </c>
      <c r="P13" s="87" t="s">
        <v>31</v>
      </c>
    </row>
    <row r="14" spans="1:16" s="54" customFormat="1" ht="39" customHeight="1" thickBot="1">
      <c r="A14" s="257"/>
      <c r="B14" s="262"/>
      <c r="C14" s="88" t="s">
        <v>32</v>
      </c>
      <c r="D14" s="88" t="s">
        <v>33</v>
      </c>
      <c r="E14" s="88" t="s">
        <v>34</v>
      </c>
      <c r="F14" s="265"/>
      <c r="G14" s="265"/>
      <c r="H14" s="267"/>
      <c r="I14" s="267"/>
      <c r="J14" s="89" t="s">
        <v>35</v>
      </c>
      <c r="K14" s="89" t="s">
        <v>36</v>
      </c>
      <c r="L14" s="267"/>
      <c r="M14" s="89" t="s">
        <v>37</v>
      </c>
      <c r="N14" s="89" t="s">
        <v>38</v>
      </c>
      <c r="O14" s="89" t="s">
        <v>39</v>
      </c>
      <c r="P14" s="90" t="s">
        <v>40</v>
      </c>
    </row>
    <row r="15" spans="1:16" ht="15.6" thickBot="1">
      <c r="A15" s="56" t="s">
        <v>41</v>
      </c>
      <c r="B15" s="436" t="s">
        <v>42</v>
      </c>
      <c r="C15" s="436"/>
      <c r="D15" s="436"/>
      <c r="E15" s="436"/>
      <c r="F15" s="436"/>
      <c r="G15" s="436"/>
      <c r="H15" s="81">
        <f>+H16+H17+H18</f>
        <v>6544619206</v>
      </c>
      <c r="I15" s="82">
        <f>SUM(I16:I18)</f>
        <v>1370238</v>
      </c>
      <c r="J15" s="83">
        <f>J16+J17+J18</f>
        <v>367705</v>
      </c>
      <c r="K15" s="83">
        <f>K16+K17+K18</f>
        <v>1636154801.5</v>
      </c>
      <c r="L15" s="83">
        <f t="shared" ref="L15:N15" si="0">L16+L17+L18</f>
        <v>6544619206</v>
      </c>
      <c r="M15" s="83">
        <f t="shared" si="0"/>
        <v>336706</v>
      </c>
      <c r="N15" s="83">
        <f t="shared" si="0"/>
        <v>1636154801.5</v>
      </c>
      <c r="O15" s="84">
        <f>M15/J15*100</f>
        <v>91.569600630940556</v>
      </c>
      <c r="P15" s="85">
        <f>N15/K15*100</f>
        <v>100</v>
      </c>
    </row>
    <row r="16" spans="1:16" s="48" customFormat="1" ht="52.8">
      <c r="A16" s="57">
        <v>6473</v>
      </c>
      <c r="B16" s="58" t="s">
        <v>14</v>
      </c>
      <c r="C16" s="59">
        <v>1</v>
      </c>
      <c r="D16" s="59">
        <v>1.2</v>
      </c>
      <c r="E16" s="59" t="s">
        <v>43</v>
      </c>
      <c r="F16" s="58" t="s">
        <v>44</v>
      </c>
      <c r="G16" s="58" t="s">
        <v>15</v>
      </c>
      <c r="H16" s="33">
        <v>5426092990</v>
      </c>
      <c r="I16" s="29">
        <v>973731</v>
      </c>
      <c r="J16" s="29">
        <v>266922</v>
      </c>
      <c r="K16" s="33">
        <f>+H16/4</f>
        <v>1356523247.5</v>
      </c>
      <c r="L16" s="33">
        <v>5426092990</v>
      </c>
      <c r="M16" s="38">
        <v>236127</v>
      </c>
      <c r="N16" s="77">
        <f>+K16</f>
        <v>1356523247.5</v>
      </c>
      <c r="O16" s="139">
        <f>M16/J16*100</f>
        <v>88.462921752422048</v>
      </c>
      <c r="P16" s="91">
        <f>N16/L16*100</f>
        <v>25</v>
      </c>
    </row>
    <row r="17" spans="1:16" ht="52.8">
      <c r="A17" s="55">
        <v>6521</v>
      </c>
      <c r="B17" s="60" t="s">
        <v>16</v>
      </c>
      <c r="C17" s="61">
        <v>1</v>
      </c>
      <c r="D17" s="61">
        <v>1.2</v>
      </c>
      <c r="E17" s="61" t="s">
        <v>43</v>
      </c>
      <c r="F17" s="60" t="s">
        <v>44</v>
      </c>
      <c r="G17" s="60" t="s">
        <v>17</v>
      </c>
      <c r="H17" s="33">
        <v>905619916</v>
      </c>
      <c r="I17" s="29">
        <v>395722</v>
      </c>
      <c r="J17" s="29">
        <v>100590</v>
      </c>
      <c r="K17" s="33">
        <f>+H17/4</f>
        <v>226404979</v>
      </c>
      <c r="L17" s="33">
        <v>905619916</v>
      </c>
      <c r="M17" s="42">
        <v>100386</v>
      </c>
      <c r="N17" s="46">
        <v>226404979</v>
      </c>
      <c r="O17" s="139">
        <f>M17/J17*100</f>
        <v>99.797196540411576</v>
      </c>
      <c r="P17" s="91">
        <f>N17/L17*100</f>
        <v>25</v>
      </c>
    </row>
    <row r="18" spans="1:16" ht="73.5" customHeight="1">
      <c r="A18" s="55">
        <v>6523</v>
      </c>
      <c r="B18" s="60" t="s">
        <v>18</v>
      </c>
      <c r="C18" s="61">
        <v>1</v>
      </c>
      <c r="D18" s="61">
        <v>1.2</v>
      </c>
      <c r="E18" s="61" t="s">
        <v>43</v>
      </c>
      <c r="F18" s="60" t="s">
        <v>44</v>
      </c>
      <c r="G18" s="60" t="s">
        <v>45</v>
      </c>
      <c r="H18" s="137">
        <v>212906300</v>
      </c>
      <c r="I18" s="136">
        <v>785</v>
      </c>
      <c r="J18" s="136">
        <v>193</v>
      </c>
      <c r="K18" s="137">
        <f>+H18/4</f>
        <v>53226575</v>
      </c>
      <c r="L18" s="137">
        <v>212906300</v>
      </c>
      <c r="M18" s="138">
        <v>193</v>
      </c>
      <c r="N18" s="78">
        <f>+K18</f>
        <v>53226575</v>
      </c>
      <c r="O18" s="139">
        <f>M18/J18*100</f>
        <v>100</v>
      </c>
      <c r="P18" s="92">
        <f>N18/L18*100</f>
        <v>25</v>
      </c>
    </row>
    <row r="19" spans="1:16" ht="15.6" thickBot="1">
      <c r="A19" s="62"/>
      <c r="B19" s="437" t="s">
        <v>46</v>
      </c>
      <c r="C19" s="437"/>
      <c r="D19" s="437"/>
      <c r="E19" s="437"/>
      <c r="F19" s="437"/>
      <c r="G19" s="437"/>
      <c r="H19" s="80">
        <f>H15</f>
        <v>6544619206</v>
      </c>
      <c r="I19" s="80">
        <f t="shared" ref="I19:N19" si="1">I15</f>
        <v>1370238</v>
      </c>
      <c r="J19" s="80">
        <f t="shared" si="1"/>
        <v>367705</v>
      </c>
      <c r="K19" s="80">
        <f t="shared" si="1"/>
        <v>1636154801.5</v>
      </c>
      <c r="L19" s="80">
        <f t="shared" si="1"/>
        <v>6544619206</v>
      </c>
      <c r="M19" s="80">
        <f t="shared" si="1"/>
        <v>336706</v>
      </c>
      <c r="N19" s="80">
        <f t="shared" si="1"/>
        <v>1636154801.5</v>
      </c>
      <c r="O19" s="79">
        <f>M19/J19*100</f>
        <v>91.569600630940556</v>
      </c>
      <c r="P19" s="93">
        <f>N19/L19*100</f>
        <v>25</v>
      </c>
    </row>
    <row r="20" spans="1:16" s="64" customFormat="1">
      <c r="A20" s="63"/>
      <c r="B20" s="268" t="s">
        <v>47</v>
      </c>
      <c r="C20" s="268"/>
      <c r="D20" s="268"/>
      <c r="E20" s="268"/>
      <c r="F20" s="268"/>
      <c r="G20" s="268"/>
      <c r="H20" s="268"/>
      <c r="I20" s="268"/>
      <c r="J20" s="268"/>
      <c r="K20" s="268"/>
      <c r="L20" s="268"/>
      <c r="M20" s="268"/>
      <c r="N20" s="268"/>
      <c r="O20" s="268"/>
      <c r="P20" s="268"/>
    </row>
    <row r="21" spans="1:16" ht="38.1" customHeight="1">
      <c r="A21" s="65"/>
      <c r="B21" s="269" t="s">
        <v>48</v>
      </c>
      <c r="C21" s="269"/>
      <c r="D21" s="269"/>
      <c r="E21" s="269"/>
      <c r="F21" s="269"/>
      <c r="G21" s="269"/>
      <c r="H21" s="269"/>
      <c r="I21" s="269"/>
      <c r="J21" s="269"/>
      <c r="K21" s="269"/>
      <c r="L21" s="269"/>
      <c r="M21" s="269"/>
      <c r="N21" s="269"/>
      <c r="O21" s="269"/>
      <c r="P21" s="269"/>
    </row>
    <row r="22" spans="1:16">
      <c r="A22" s="65"/>
      <c r="B22" s="66"/>
      <c r="C22" s="67"/>
      <c r="D22" s="67"/>
      <c r="E22" s="68"/>
      <c r="F22" s="68"/>
      <c r="G22" s="68"/>
      <c r="H22" s="69"/>
      <c r="I22" s="70"/>
      <c r="J22" s="70"/>
      <c r="K22" s="68"/>
      <c r="L22" s="68"/>
      <c r="M22" s="68"/>
      <c r="N22" s="68"/>
      <c r="O22" s="68"/>
      <c r="P22" s="68"/>
    </row>
    <row r="23" spans="1:16">
      <c r="A23" s="65"/>
      <c r="B23" s="71" t="s">
        <v>49</v>
      </c>
      <c r="C23" s="67"/>
      <c r="D23" s="67"/>
      <c r="E23" s="68"/>
      <c r="F23" s="68"/>
      <c r="G23" s="68"/>
      <c r="H23" s="69"/>
      <c r="I23" s="70"/>
      <c r="J23" s="72" t="s">
        <v>50</v>
      </c>
      <c r="K23" s="70"/>
      <c r="L23" s="70"/>
      <c r="M23" s="70"/>
      <c r="N23" s="70"/>
      <c r="O23" s="68"/>
      <c r="P23" s="73"/>
    </row>
    <row r="24" spans="1:16">
      <c r="A24" s="65"/>
      <c r="B24" s="65" t="s">
        <v>51</v>
      </c>
      <c r="C24" s="68"/>
      <c r="D24" s="68"/>
      <c r="E24" s="68"/>
      <c r="F24" s="70"/>
      <c r="G24" s="70"/>
      <c r="H24" s="74"/>
      <c r="I24" s="70"/>
      <c r="J24" s="68" t="s">
        <v>52</v>
      </c>
      <c r="K24" s="70"/>
      <c r="L24" s="70"/>
      <c r="M24" s="70"/>
      <c r="N24" s="70"/>
      <c r="O24" s="68"/>
      <c r="P24" s="68"/>
    </row>
    <row r="25" spans="1:16">
      <c r="J25" s="76"/>
    </row>
  </sheetData>
  <mergeCells count="24">
    <mergeCell ref="B20:P20"/>
    <mergeCell ref="B21:P21"/>
    <mergeCell ref="I13:I14"/>
    <mergeCell ref="J13:K13"/>
    <mergeCell ref="L13:L14"/>
    <mergeCell ref="M13:N13"/>
    <mergeCell ref="B15:G15"/>
    <mergeCell ref="B19:G19"/>
    <mergeCell ref="A12:A14"/>
    <mergeCell ref="B12:I12"/>
    <mergeCell ref="J12:L12"/>
    <mergeCell ref="M12:N12"/>
    <mergeCell ref="O12:P12"/>
    <mergeCell ref="B13:B14"/>
    <mergeCell ref="C13:E13"/>
    <mergeCell ref="F13:F14"/>
    <mergeCell ref="G13:G14"/>
    <mergeCell ref="H13:H14"/>
    <mergeCell ref="A11:P11"/>
    <mergeCell ref="A5:P5"/>
    <mergeCell ref="A6:P6"/>
    <mergeCell ref="A7:P7"/>
    <mergeCell ref="A9:P9"/>
    <mergeCell ref="A10:P10"/>
  </mergeCells>
  <dataValidations xWindow="565" yWindow="419" count="3">
    <dataValidation allowBlank="1" showInputMessage="1" showErrorMessage="1" prompt="Monto presupuestado para el producto" sqref="H16:H18 J16:L18" xr:uid="{00000000-0002-0000-0900-000000000000}"/>
    <dataValidation allowBlank="1" showInputMessage="1" showErrorMessage="1" prompt="Meta anual del indicador" sqref="I16:I18" xr:uid="{00000000-0002-0000-0900-000001000000}"/>
    <dataValidation allowBlank="1" showInputMessage="1" showErrorMessage="1" prompt="Meta alcanzada en el trimestre" sqref="M16:M18" xr:uid="{00000000-0002-0000-0900-000002000000}"/>
  </dataValidations>
  <printOptions horizontalCentered="1"/>
  <pageMargins left="0.23622047244094491" right="0.23622047244094491" top="0.74803149606299213" bottom="0.74803149606299213" header="0.31496062992125984" footer="0.31496062992125984"/>
  <pageSetup paperSize="5"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0e2266-76bd-4139-930a-1cefa2e3aa60" xsi:nil="true"/>
    <lcf76f155ced4ddcb4097134ff3c332f xmlns="413b7329-655d-4d7d-a76a-bebacd67a116">
      <Terms xmlns="http://schemas.microsoft.com/office/infopath/2007/PartnerControls"/>
    </lcf76f155ced4ddcb4097134ff3c332f>
    <SharedWithUsers xmlns="6e0e2266-76bd-4139-930a-1cefa2e3aa60">
      <UserInfo>
        <DisplayName>Isnelda Rosmery Guzman de Jesus</DisplayName>
        <AccountId>9</AccountId>
        <AccountType/>
      </UserInfo>
      <UserInfo>
        <DisplayName>Angela M. Florentino P.</DisplayName>
        <AccountId>57</AccountId>
        <AccountType/>
      </UserInfo>
      <UserInfo>
        <DisplayName>Ivan De J. Baez M.</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7045315FBA9F44D8D70733E3990EA95" ma:contentTypeVersion="18" ma:contentTypeDescription="Crear nuevo documento." ma:contentTypeScope="" ma:versionID="cab46c80e42aa8f8b982ba4580c23177">
  <xsd:schema xmlns:xsd="http://www.w3.org/2001/XMLSchema" xmlns:xs="http://www.w3.org/2001/XMLSchema" xmlns:p="http://schemas.microsoft.com/office/2006/metadata/properties" xmlns:ns2="413b7329-655d-4d7d-a76a-bebacd67a116" xmlns:ns3="6e0e2266-76bd-4139-930a-1cefa2e3aa60" targetNamespace="http://schemas.microsoft.com/office/2006/metadata/properties" ma:root="true" ma:fieldsID="cc5b1a32a2e34622adf0f99e43699074" ns2:_="" ns3:_="">
    <xsd:import namespace="413b7329-655d-4d7d-a76a-bebacd67a116"/>
    <xsd:import namespace="6e0e2266-76bd-4139-930a-1cefa2e3a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3b7329-655d-4d7d-a76a-bebacd67a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0e2266-76bd-4139-930a-1cefa2e3aa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982f561c-1994-4a7f-972f-9d5b7326916d}" ma:internalName="TaxCatchAll" ma:showField="CatchAllData" ma:web="6e0e2266-76bd-4139-930a-1cefa2e3a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BDE329-B325-4792-A3F1-FFB46AB614AE}">
  <ds:schemaRefs>
    <ds:schemaRef ds:uri="http://schemas.microsoft.com/sharepoint/v3/contenttype/forms"/>
  </ds:schemaRefs>
</ds:datastoreItem>
</file>

<file path=customXml/itemProps2.xml><?xml version="1.0" encoding="utf-8"?>
<ds:datastoreItem xmlns:ds="http://schemas.openxmlformats.org/officeDocument/2006/customXml" ds:itemID="{B6EDA6C6-F1A5-478B-8D85-1611625A73E7}">
  <ds:schemaRefs>
    <ds:schemaRef ds:uri="http://schemas.microsoft.com/office/2006/metadata/properties"/>
    <ds:schemaRef ds:uri="http://www.w3.org/XML/1998/namespace"/>
    <ds:schemaRef ds:uri="http://purl.org/dc/dcmitype/"/>
    <ds:schemaRef ds:uri="413b7329-655d-4d7d-a76a-bebacd67a116"/>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e0e2266-76bd-4139-930a-1cefa2e3aa60"/>
    <ds:schemaRef ds:uri="http://purl.org/dc/elements/1.1/"/>
  </ds:schemaRefs>
</ds:datastoreItem>
</file>

<file path=customXml/itemProps3.xml><?xml version="1.0" encoding="utf-8"?>
<ds:datastoreItem xmlns:ds="http://schemas.openxmlformats.org/officeDocument/2006/customXml" ds:itemID="{348728F7-5C52-4691-9BE2-93FDCD6AE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3b7329-655d-4d7d-a76a-bebacd67a116"/>
    <ds:schemaRef ds:uri="6e0e2266-76bd-4139-930a-1cefa2e3a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Informe de Evaluación 2024 vfin</vt:lpstr>
      <vt:lpstr>Ejec.fis.enero-dic 2024</vt:lpstr>
      <vt:lpstr> Programación indicativa 2024</vt:lpstr>
      <vt:lpstr>Informe tercer trimestre 2024</vt:lpstr>
      <vt:lpstr>Ejec.fis.julio-sept2024</vt:lpstr>
      <vt:lpstr>Programación indicativa 2024</vt:lpstr>
      <vt:lpstr>Informe segundo trimestre 2024</vt:lpstr>
      <vt:lpstr>Ejec.fis.abril-junio 2024</vt:lpstr>
      <vt:lpstr>Informe Primer Trimestre 2024</vt:lpstr>
      <vt:lpstr>EJEC-FIS.Enero-Mar.2024</vt:lpstr>
      <vt:lpstr>'Programación indicativa 2024'!Área_de_impresión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 Florentino P.</dc:creator>
  <cp:keywords/>
  <dc:description/>
  <cp:lastModifiedBy>Gilena J. Alcantara Mateo</cp:lastModifiedBy>
  <cp:revision/>
  <cp:lastPrinted>2025-01-13T13:15:20Z</cp:lastPrinted>
  <dcterms:created xsi:type="dcterms:W3CDTF">2022-02-08T13:21:40Z</dcterms:created>
  <dcterms:modified xsi:type="dcterms:W3CDTF">2025-01-13T17:11:47Z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0x01010027045315FBA9F44D8D70733E3990EA95</vt:lpwstr>
  </property>
  <property fmtid="{D5CDD505-2E9C-101B-9397-08002B2CF9AE}" pid="3" name="MediaServiceImageTags">
    <vt:lpwstr/>
  </property>
</Properties>
</file>