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tos\Desktop\"/>
    </mc:Choice>
  </mc:AlternateContent>
  <bookViews>
    <workbookView xWindow="0" yWindow="0" windowWidth="20490" windowHeight="7650"/>
  </bookViews>
  <sheets>
    <sheet name="Landscape" sheetId="5" r:id="rId1"/>
    <sheet name="Hoja1" sheetId="6" r:id="rId2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6" l="1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M15" i="5"/>
  <c r="M17" i="5"/>
  <c r="M18" i="5"/>
  <c r="M19" i="5"/>
  <c r="M22" i="5"/>
  <c r="M23" i="5"/>
  <c r="M25" i="5"/>
  <c r="M26" i="5"/>
  <c r="M27" i="5"/>
  <c r="J28" i="5"/>
  <c r="K28" i="5" s="1"/>
  <c r="M28" i="5"/>
  <c r="J29" i="5"/>
  <c r="L29" i="5"/>
  <c r="N29" i="5" s="1"/>
  <c r="M29" i="5"/>
  <c r="M20" i="5"/>
  <c r="J20" i="5"/>
  <c r="L20" i="5" s="1"/>
  <c r="N20" i="5" s="1"/>
  <c r="J19" i="5"/>
  <c r="K19" i="5" s="1"/>
  <c r="J18" i="5"/>
  <c r="L18" i="5" s="1"/>
  <c r="J17" i="5"/>
  <c r="L17" i="5" s="1"/>
  <c r="M16" i="5"/>
  <c r="J16" i="5"/>
  <c r="L16" i="5" s="1"/>
  <c r="N16" i="5" s="1"/>
  <c r="J15" i="5"/>
  <c r="M14" i="5"/>
  <c r="J14" i="5"/>
  <c r="L14" i="5" s="1"/>
  <c r="M13" i="5"/>
  <c r="J13" i="5"/>
  <c r="L13" i="5" s="1"/>
  <c r="N13" i="5" s="1"/>
  <c r="M24" i="5"/>
  <c r="J24" i="5"/>
  <c r="J23" i="5"/>
  <c r="L23" i="5" s="1"/>
  <c r="N23" i="5" s="1"/>
  <c r="J22" i="5"/>
  <c r="L22" i="5" s="1"/>
  <c r="N22" i="5" s="1"/>
  <c r="M21" i="5"/>
  <c r="J21" i="5"/>
  <c r="L21" i="5" s="1"/>
  <c r="J26" i="5"/>
  <c r="J25" i="5"/>
  <c r="J27" i="5"/>
  <c r="L26" i="5" l="1"/>
  <c r="N26" i="5" s="1"/>
  <c r="K26" i="5"/>
  <c r="K24" i="5"/>
  <c r="L24" i="5"/>
  <c r="N24" i="5" s="1"/>
  <c r="L30" i="5"/>
  <c r="K29" i="5"/>
  <c r="K15" i="5"/>
  <c r="K27" i="5"/>
  <c r="N18" i="5"/>
  <c r="K23" i="5"/>
  <c r="N14" i="5"/>
  <c r="N17" i="5"/>
  <c r="K25" i="5"/>
  <c r="N21" i="5"/>
  <c r="L27" i="5"/>
  <c r="N27" i="5" s="1"/>
  <c r="L25" i="5"/>
  <c r="N25" i="5" s="1"/>
  <c r="K20" i="5"/>
  <c r="L28" i="5"/>
  <c r="N28" i="5" s="1"/>
  <c r="K16" i="5"/>
  <c r="L19" i="5"/>
  <c r="N19" i="5" s="1"/>
  <c r="L15" i="5"/>
  <c r="N15" i="5" s="1"/>
  <c r="K13" i="5"/>
  <c r="K17" i="5"/>
  <c r="K14" i="5"/>
  <c r="K18" i="5"/>
  <c r="K21" i="5"/>
  <c r="K22" i="5"/>
  <c r="L31" i="5" l="1"/>
  <c r="L33" i="5" s="1"/>
</calcChain>
</file>

<file path=xl/sharedStrings.xml><?xml version="1.0" encoding="utf-8"?>
<sst xmlns="http://schemas.openxmlformats.org/spreadsheetml/2006/main" count="82" uniqueCount="48">
  <si>
    <t>OFERTA ECONÓMICA</t>
  </si>
  <si>
    <t>SNCC.F.033-OFERTA ECONÓMICA</t>
  </si>
  <si>
    <t>Título del Proceso:</t>
  </si>
  <si>
    <t>ADQUISICIÓN DE REPUESTOS PARA MANTENIMIENTO PREVENTIVO A PLANTAS ELÉCTRICAS DISTINTAS DEPENDENCIAS DEL PODER JUDICIAL A NIVEL NACIONAL</t>
  </si>
  <si>
    <t>No. Expediente:</t>
  </si>
  <si>
    <t>CM-2023-118</t>
  </si>
  <si>
    <t>Nombre del Oferente:</t>
  </si>
  <si>
    <t>RNC/Cédula:</t>
  </si>
  <si>
    <t>Fecha:</t>
  </si>
  <si>
    <t>RPE:</t>
  </si>
  <si>
    <t>Lote                     único.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</si>
  <si>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</si>
  <si>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</si>
  <si>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</si>
  <si>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</si>
  <si>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</si>
  <si>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</si>
  <si>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</si>
  <si>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</si>
  <si>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</si>
  <si>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</si>
  <si>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</si>
  <si>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</si>
  <si>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</si>
  <si>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</si>
  <si>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</si>
  <si>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</si>
  <si>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Adquisición de repuestos para mantenimiento preventivo de plantas eléctricas y paneles de transferencia.</t>
  </si>
  <si>
    <t>Ítem</t>
  </si>
  <si>
    <t>Descripción</t>
  </si>
  <si>
    <t>Unidad</t>
  </si>
  <si>
    <t>BOMBA DE AGUA PARA MOTOR CUMMINS MODELO 4BT3.9 SERIE 46663047</t>
  </si>
  <si>
    <t>BOMBA DE AGUA PARA MOTOR CUMMINS MODELO 6CTA SERIE 21296985</t>
  </si>
  <si>
    <t>TENSOR DE CORREA PARA MOTOR CUMMINS MODELO 4BT3.9 SERIE 46663047</t>
  </si>
  <si>
    <t>TENSOR DE CORREA PARA MOTOR CUMMINS MODELO 6CTA SERIE 21296985</t>
  </si>
  <si>
    <t>MOTOR DE ARRANQUE 12 VDC PARA PLANTAS ELÉCTRICAS CON  MOTORES  CUMMINS MODELOS 4BT  Y 6CT</t>
  </si>
  <si>
    <t>MOTOR DE ARRANQUE 12 VDC PARA PLANTAS ELÉCTRICAS CON  MOTORES  PERKINS DE 4 Y 6 CILINDROS</t>
  </si>
  <si>
    <t>ALTERNADOR  12 VDC PARA CARGA DE BATERÍA DE PLANTA ELÉCTRICA CON MOTOR CUMMINS 4BT Y 6BT</t>
  </si>
  <si>
    <t>ALTERNADOR  12 VDC PARA CARGA DE BATERÍA DE PLANTA ELÉCTRICA CON MOTOR  PERKINS DE 4 Y 6 CILINDROS</t>
  </si>
  <si>
    <t>MANTENEDOR DE CARGA DE BATERÍA, 12 VDC, 3 A 5 AMPERES, 120 VAC, 60 HZ, AUTOMÁTICO</t>
  </si>
  <si>
    <t>MANTENEDOR DE CARGA DE BATERÍA, 24 VDC, 3 A 5 AMPERES, 120 VAC, 60 HZ, AUTOMÁTICO</t>
  </si>
  <si>
    <t>TARJETA DE CONTROL  GTR-168, 12 A 24 VDC</t>
  </si>
  <si>
    <t>CARGADOR PARA BATERÍAS TIPO INDUSTRIAL, 12 Y 24 VDC DE 0 A 50 AMPERES, 120 VAC, 60 HZ, CON RUEDAS Y SISTEMA DE ENFRIAMIENTO CON VENTILADOR</t>
  </si>
  <si>
    <t>HORÓMETRO PARA PANEL DE CONTROL 12- 24 VOLTIOS DC, ANÁLOGO</t>
  </si>
  <si>
    <t>BREAKER DE PROTECCIÓN PARA CONTROL DE 6(SEIS) AMPERES TIPO EUROPEO PARA RIEL</t>
  </si>
  <si>
    <t>CONTACTOR  MAGNÉTICO 250 AMPERES ITH, CON BOBINA A 120 VOLTIOS AC, 60HZ</t>
  </si>
  <si>
    <t>SENSOR DE PRESIÓN DE ACEITE DE MOTOR DIÉSEL, VDO, DE 0 A 10 BARES, 1/8 NPT, DE DOS PINES</t>
  </si>
  <si>
    <t>SENSOR DE TEMPERATURA DE AGUA DE MOTOR DIÉSEL, VDO, DE 120 GRADOS, 3/8 NPT, DE DOS PINES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</si>
</sst>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DD6EE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15" fillId="7" borderId="21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232497</xdr:colOff>
      <xdr:row>2</xdr:row>
      <xdr:rowOff>356755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55" zoomScaleNormal="55" zoomScaleSheetLayoutView="100" workbookViewId="0">
      <selection activeCell="C7" sqref="C7:H7"/>
    </sheetView>
  </sheetViews>
  <sheetFormatPr baseColWidth="10" defaultColWidth="11.42578125" defaultRowHeight="15" x14ac:dyDescent="0.25"/>
  <cols>
    <col min="1" max="1" width="11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 x14ac:dyDescent="0.25">
      <c r="A4" s="43" t="s">
        <v>1</v>
      </c>
      <c r="B4" s="43"/>
      <c r="C4" s="43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8" t="s">
        <v>2</v>
      </c>
      <c r="B6" s="39"/>
      <c r="C6" s="33" t="s">
        <v>3</v>
      </c>
      <c r="D6" s="34"/>
      <c r="E6" s="34"/>
      <c r="F6" s="34"/>
      <c r="G6" s="34"/>
      <c r="H6" s="35"/>
      <c r="I6" s="39" t="s">
        <v>4</v>
      </c>
      <c r="J6" s="39"/>
      <c r="K6" s="13"/>
      <c r="L6" s="61" t="s">
        <v>5</v>
      </c>
      <c r="M6" s="61"/>
      <c r="N6" s="62"/>
    </row>
    <row r="7" spans="1:14" ht="45" customHeight="1" x14ac:dyDescent="0.25">
      <c r="A7" s="42" t="s">
        <v>6</v>
      </c>
      <c r="B7" s="40"/>
      <c r="C7" s="36"/>
      <c r="D7" s="36"/>
      <c r="E7" s="36"/>
      <c r="F7" s="36"/>
      <c r="G7" s="36"/>
      <c r="H7" s="36"/>
      <c r="I7" s="40" t="s">
        <v>7</v>
      </c>
      <c r="J7" s="40"/>
      <c r="K7" s="14"/>
      <c r="L7" s="63"/>
      <c r="M7" s="63"/>
      <c r="N7" s="64"/>
    </row>
    <row r="8" spans="1:14" ht="45" customHeight="1" x14ac:dyDescent="0.25">
      <c r="A8" s="60" t="s">
        <v>8</v>
      </c>
      <c r="B8" s="41"/>
      <c r="C8" s="37"/>
      <c r="D8" s="37"/>
      <c r="E8" s="37"/>
      <c r="F8" s="37"/>
      <c r="G8" s="37"/>
      <c r="H8" s="37"/>
      <c r="I8" s="41" t="s">
        <v>9</v>
      </c>
      <c r="J8" s="41"/>
      <c r="K8" s="15"/>
      <c r="L8" s="37"/>
      <c r="M8" s="37"/>
      <c r="N8" s="65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10</v>
      </c>
      <c r="B10" s="66" t="s">
        <v>11</v>
      </c>
      <c r="C10" s="66"/>
      <c r="D10" s="66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6" customHeight="1" thickBot="1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60" customHeight="1" thickBot="1" x14ac:dyDescent="0.3">
      <c r="A13" s="3">
        <v>1</v>
      </c>
      <c r="B13" s="51" t="s">
        <v>31</v>
      </c>
      <c r="C13" s="52"/>
      <c r="D13" s="52"/>
      <c r="E13" s="4"/>
      <c r="F13" s="5" t="s">
        <v>20</v>
      </c>
      <c r="G13" s="6">
        <v>2</v>
      </c>
      <c r="H13" s="21"/>
      <c r="I13" s="7">
        <v>0.18</v>
      </c>
      <c r="J13" s="8">
        <f t="shared" ref="J13:J29" si="0">H13*I13</f>
        <v>0</v>
      </c>
      <c r="K13" s="11">
        <f t="shared" ref="K13:K29" si="1">G13*J13</f>
        <v>0</v>
      </c>
      <c r="L13" s="8">
        <f t="shared" ref="L13:L29" si="2">H13+J13</f>
        <v>0</v>
      </c>
      <c r="M13" s="8">
        <f t="shared" ref="M13:M29" si="3">G13*H13</f>
        <v>0</v>
      </c>
      <c r="N13" s="9">
        <f t="shared" ref="N13:N29" si="4">G13*L13</f>
        <v>0</v>
      </c>
    </row>
    <row r="14" spans="1:14" ht="59.25" customHeight="1" thickBot="1" x14ac:dyDescent="0.3">
      <c r="A14" s="3">
        <v>2</v>
      </c>
      <c r="B14" s="51" t="s">
        <v>32</v>
      </c>
      <c r="C14" s="52"/>
      <c r="D14" s="52"/>
      <c r="E14" s="4"/>
      <c r="F14" s="5" t="s">
        <v>20</v>
      </c>
      <c r="G14" s="6">
        <v>2</v>
      </c>
      <c r="H14" s="21"/>
      <c r="I14" s="7">
        <v>0.18</v>
      </c>
      <c r="J14" s="8">
        <f t="shared" si="0"/>
        <v>0</v>
      </c>
      <c r="K14" s="11">
        <f t="shared" si="1"/>
        <v>0</v>
      </c>
      <c r="L14" s="8">
        <f t="shared" si="2"/>
        <v>0</v>
      </c>
      <c r="M14" s="8">
        <f t="shared" si="3"/>
        <v>0</v>
      </c>
      <c r="N14" s="9">
        <f t="shared" si="4"/>
        <v>0</v>
      </c>
    </row>
    <row r="15" spans="1:14" ht="60" customHeight="1" thickBot="1" x14ac:dyDescent="0.3">
      <c r="A15" s="3">
        <v>3</v>
      </c>
      <c r="B15" s="51" t="s">
        <v>33</v>
      </c>
      <c r="C15" s="52"/>
      <c r="D15" s="52"/>
      <c r="E15" s="4"/>
      <c r="F15" s="5" t="s">
        <v>20</v>
      </c>
      <c r="G15" s="6">
        <v>2</v>
      </c>
      <c r="H15" s="21"/>
      <c r="I15" s="7">
        <v>0.18</v>
      </c>
      <c r="J15" s="8">
        <f t="shared" si="0"/>
        <v>0</v>
      </c>
      <c r="K15" s="11">
        <f t="shared" si="1"/>
        <v>0</v>
      </c>
      <c r="L15" s="8">
        <f t="shared" si="2"/>
        <v>0</v>
      </c>
      <c r="M15" s="8">
        <f t="shared" si="3"/>
        <v>0</v>
      </c>
      <c r="N15" s="9">
        <f t="shared" si="4"/>
        <v>0</v>
      </c>
    </row>
    <row r="16" spans="1:14" ht="59.25" customHeight="1" thickBot="1" x14ac:dyDescent="0.3">
      <c r="A16" s="3">
        <v>4</v>
      </c>
      <c r="B16" s="51" t="s">
        <v>34</v>
      </c>
      <c r="C16" s="52"/>
      <c r="D16" s="52"/>
      <c r="E16" s="4"/>
      <c r="F16" s="5" t="s">
        <v>20</v>
      </c>
      <c r="G16" s="6">
        <v>2</v>
      </c>
      <c r="H16" s="21"/>
      <c r="I16" s="7">
        <v>0.18</v>
      </c>
      <c r="J16" s="8">
        <f t="shared" si="0"/>
        <v>0</v>
      </c>
      <c r="K16" s="11">
        <f t="shared" si="1"/>
        <v>0</v>
      </c>
      <c r="L16" s="8">
        <f t="shared" si="2"/>
        <v>0</v>
      </c>
      <c r="M16" s="8">
        <f t="shared" si="3"/>
        <v>0</v>
      </c>
      <c r="N16" s="9">
        <f t="shared" si="4"/>
        <v>0</v>
      </c>
    </row>
    <row r="17" spans="1:14" ht="60" customHeight="1" thickBot="1" x14ac:dyDescent="0.3">
      <c r="A17" s="3">
        <v>5</v>
      </c>
      <c r="B17" s="51" t="s">
        <v>35</v>
      </c>
      <c r="C17" s="52"/>
      <c r="D17" s="52"/>
      <c r="E17" s="4"/>
      <c r="F17" s="5" t="s">
        <v>20</v>
      </c>
      <c r="G17" s="6">
        <v>2</v>
      </c>
      <c r="H17" s="21"/>
      <c r="I17" s="7">
        <v>0.18</v>
      </c>
      <c r="J17" s="8">
        <f t="shared" si="0"/>
        <v>0</v>
      </c>
      <c r="K17" s="11">
        <f t="shared" si="1"/>
        <v>0</v>
      </c>
      <c r="L17" s="8">
        <f t="shared" si="2"/>
        <v>0</v>
      </c>
      <c r="M17" s="8">
        <f t="shared" si="3"/>
        <v>0</v>
      </c>
      <c r="N17" s="9">
        <f t="shared" si="4"/>
        <v>0</v>
      </c>
    </row>
    <row r="18" spans="1:14" ht="59.25" customHeight="1" thickBot="1" x14ac:dyDescent="0.3">
      <c r="A18" s="3">
        <v>6</v>
      </c>
      <c r="B18" s="51" t="s">
        <v>36</v>
      </c>
      <c r="C18" s="52"/>
      <c r="D18" s="52"/>
      <c r="E18" s="4"/>
      <c r="F18" s="5" t="s">
        <v>20</v>
      </c>
      <c r="G18" s="6">
        <v>2</v>
      </c>
      <c r="H18" s="21"/>
      <c r="I18" s="7">
        <v>0.18</v>
      </c>
      <c r="J18" s="8">
        <f t="shared" si="0"/>
        <v>0</v>
      </c>
      <c r="K18" s="11">
        <f t="shared" si="1"/>
        <v>0</v>
      </c>
      <c r="L18" s="8">
        <f t="shared" si="2"/>
        <v>0</v>
      </c>
      <c r="M18" s="8">
        <f t="shared" si="3"/>
        <v>0</v>
      </c>
      <c r="N18" s="9">
        <f t="shared" si="4"/>
        <v>0</v>
      </c>
    </row>
    <row r="19" spans="1:14" ht="60" customHeight="1" thickBot="1" x14ac:dyDescent="0.3">
      <c r="A19" s="3">
        <v>7</v>
      </c>
      <c r="B19" s="51" t="s">
        <v>37</v>
      </c>
      <c r="C19" s="52"/>
      <c r="D19" s="52"/>
      <c r="E19" s="4"/>
      <c r="F19" s="5" t="s">
        <v>20</v>
      </c>
      <c r="G19" s="6">
        <v>2</v>
      </c>
      <c r="H19" s="21"/>
      <c r="I19" s="7">
        <v>0.18</v>
      </c>
      <c r="J19" s="8">
        <f t="shared" si="0"/>
        <v>0</v>
      </c>
      <c r="K19" s="11">
        <f t="shared" si="1"/>
        <v>0</v>
      </c>
      <c r="L19" s="8">
        <f t="shared" si="2"/>
        <v>0</v>
      </c>
      <c r="M19" s="8">
        <f t="shared" si="3"/>
        <v>0</v>
      </c>
      <c r="N19" s="9">
        <f t="shared" si="4"/>
        <v>0</v>
      </c>
    </row>
    <row r="20" spans="1:14" ht="59.25" customHeight="1" thickBot="1" x14ac:dyDescent="0.3">
      <c r="A20" s="3">
        <v>8</v>
      </c>
      <c r="B20" s="51" t="s">
        <v>38</v>
      </c>
      <c r="C20" s="52"/>
      <c r="D20" s="52"/>
      <c r="E20" s="4"/>
      <c r="F20" s="5" t="s">
        <v>20</v>
      </c>
      <c r="G20" s="6">
        <v>2</v>
      </c>
      <c r="H20" s="21"/>
      <c r="I20" s="7">
        <v>0.18</v>
      </c>
      <c r="J20" s="8">
        <f t="shared" si="0"/>
        <v>0</v>
      </c>
      <c r="K20" s="11">
        <f t="shared" si="1"/>
        <v>0</v>
      </c>
      <c r="L20" s="8">
        <f t="shared" si="2"/>
        <v>0</v>
      </c>
      <c r="M20" s="8">
        <f t="shared" si="3"/>
        <v>0</v>
      </c>
      <c r="N20" s="9">
        <f t="shared" si="4"/>
        <v>0</v>
      </c>
    </row>
    <row r="21" spans="1:14" ht="60" customHeight="1" thickBot="1" x14ac:dyDescent="0.3">
      <c r="A21" s="3">
        <v>9</v>
      </c>
      <c r="B21" s="51" t="s">
        <v>39</v>
      </c>
      <c r="C21" s="52"/>
      <c r="D21" s="52"/>
      <c r="E21" s="4"/>
      <c r="F21" s="5" t="s">
        <v>20</v>
      </c>
      <c r="G21" s="6">
        <v>6</v>
      </c>
      <c r="H21" s="21"/>
      <c r="I21" s="7">
        <v>0.18</v>
      </c>
      <c r="J21" s="8">
        <f t="shared" si="0"/>
        <v>0</v>
      </c>
      <c r="K21" s="11">
        <f t="shared" si="1"/>
        <v>0</v>
      </c>
      <c r="L21" s="8">
        <f t="shared" si="2"/>
        <v>0</v>
      </c>
      <c r="M21" s="8">
        <f t="shared" si="3"/>
        <v>0</v>
      </c>
      <c r="N21" s="9">
        <f t="shared" si="4"/>
        <v>0</v>
      </c>
    </row>
    <row r="22" spans="1:14" ht="59.25" customHeight="1" thickBot="1" x14ac:dyDescent="0.3">
      <c r="A22" s="3">
        <v>10</v>
      </c>
      <c r="B22" s="51" t="s">
        <v>40</v>
      </c>
      <c r="C22" s="52"/>
      <c r="D22" s="52"/>
      <c r="E22" s="4"/>
      <c r="F22" s="5" t="s">
        <v>20</v>
      </c>
      <c r="G22" s="6">
        <v>4</v>
      </c>
      <c r="H22" s="21"/>
      <c r="I22" s="7">
        <v>0.18</v>
      </c>
      <c r="J22" s="8">
        <f t="shared" si="0"/>
        <v>0</v>
      </c>
      <c r="K22" s="11">
        <f t="shared" si="1"/>
        <v>0</v>
      </c>
      <c r="L22" s="8">
        <f t="shared" si="2"/>
        <v>0</v>
      </c>
      <c r="M22" s="8">
        <f t="shared" si="3"/>
        <v>0</v>
      </c>
      <c r="N22" s="9">
        <f t="shared" si="4"/>
        <v>0</v>
      </c>
    </row>
    <row r="23" spans="1:14" ht="60" customHeight="1" thickBot="1" x14ac:dyDescent="0.3">
      <c r="A23" s="3">
        <v>11</v>
      </c>
      <c r="B23" s="51" t="s">
        <v>41</v>
      </c>
      <c r="C23" s="52"/>
      <c r="D23" s="52"/>
      <c r="E23" s="4"/>
      <c r="F23" s="5" t="s">
        <v>20</v>
      </c>
      <c r="G23" s="6">
        <v>4</v>
      </c>
      <c r="H23" s="21"/>
      <c r="I23" s="7">
        <v>0.18</v>
      </c>
      <c r="J23" s="8">
        <f t="shared" si="0"/>
        <v>0</v>
      </c>
      <c r="K23" s="11">
        <f t="shared" si="1"/>
        <v>0</v>
      </c>
      <c r="L23" s="8">
        <f t="shared" si="2"/>
        <v>0</v>
      </c>
      <c r="M23" s="8">
        <f t="shared" si="3"/>
        <v>0</v>
      </c>
      <c r="N23" s="9">
        <f t="shared" si="4"/>
        <v>0</v>
      </c>
    </row>
    <row r="24" spans="1:14" ht="59.25" customHeight="1" thickBot="1" x14ac:dyDescent="0.3">
      <c r="A24" s="3">
        <v>12</v>
      </c>
      <c r="B24" s="51" t="s">
        <v>42</v>
      </c>
      <c r="C24" s="52"/>
      <c r="D24" s="52"/>
      <c r="E24" s="4"/>
      <c r="F24" s="5" t="s">
        <v>20</v>
      </c>
      <c r="G24" s="6">
        <v>1</v>
      </c>
      <c r="H24" s="21"/>
      <c r="I24" s="7">
        <v>0.18</v>
      </c>
      <c r="J24" s="8">
        <f t="shared" si="0"/>
        <v>0</v>
      </c>
      <c r="K24" s="11">
        <f t="shared" si="1"/>
        <v>0</v>
      </c>
      <c r="L24" s="8">
        <f t="shared" si="2"/>
        <v>0</v>
      </c>
      <c r="M24" s="8">
        <f t="shared" si="3"/>
        <v>0</v>
      </c>
      <c r="N24" s="9">
        <f t="shared" si="4"/>
        <v>0</v>
      </c>
    </row>
    <row r="25" spans="1:14" ht="60" customHeight="1" thickBot="1" x14ac:dyDescent="0.3">
      <c r="A25" s="3">
        <v>13</v>
      </c>
      <c r="B25" s="51" t="s">
        <v>43</v>
      </c>
      <c r="C25" s="52"/>
      <c r="D25" s="52"/>
      <c r="E25" s="4"/>
      <c r="F25" s="5" t="s">
        <v>20</v>
      </c>
      <c r="G25" s="6">
        <v>3</v>
      </c>
      <c r="H25" s="21"/>
      <c r="I25" s="7">
        <v>0.18</v>
      </c>
      <c r="J25" s="8">
        <f t="shared" si="0"/>
        <v>0</v>
      </c>
      <c r="K25" s="11">
        <f t="shared" si="1"/>
        <v>0</v>
      </c>
      <c r="L25" s="8">
        <f t="shared" si="2"/>
        <v>0</v>
      </c>
      <c r="M25" s="8">
        <f t="shared" si="3"/>
        <v>0</v>
      </c>
      <c r="N25" s="9">
        <f t="shared" si="4"/>
        <v>0</v>
      </c>
    </row>
    <row r="26" spans="1:14" ht="59.25" customHeight="1" thickBot="1" x14ac:dyDescent="0.3">
      <c r="A26" s="3">
        <v>14</v>
      </c>
      <c r="B26" s="51" t="s">
        <v>44</v>
      </c>
      <c r="C26" s="52"/>
      <c r="D26" s="52"/>
      <c r="E26" s="4"/>
      <c r="F26" s="5" t="s">
        <v>20</v>
      </c>
      <c r="G26" s="6">
        <v>12</v>
      </c>
      <c r="H26" s="21"/>
      <c r="I26" s="7">
        <v>0.18</v>
      </c>
      <c r="J26" s="8">
        <f t="shared" si="0"/>
        <v>0</v>
      </c>
      <c r="K26" s="11">
        <f t="shared" si="1"/>
        <v>0</v>
      </c>
      <c r="L26" s="8">
        <f t="shared" si="2"/>
        <v>0</v>
      </c>
      <c r="M26" s="8">
        <f t="shared" si="3"/>
        <v>0</v>
      </c>
      <c r="N26" s="9">
        <f t="shared" si="4"/>
        <v>0</v>
      </c>
    </row>
    <row r="27" spans="1:14" ht="60" customHeight="1" thickBot="1" x14ac:dyDescent="0.3">
      <c r="A27" s="3">
        <v>15</v>
      </c>
      <c r="B27" s="51" t="s">
        <v>45</v>
      </c>
      <c r="C27" s="52"/>
      <c r="D27" s="52"/>
      <c r="E27" s="4"/>
      <c r="F27" s="5" t="s">
        <v>20</v>
      </c>
      <c r="G27" s="6">
        <v>4</v>
      </c>
      <c r="H27" s="21"/>
      <c r="I27" s="7">
        <v>0.18</v>
      </c>
      <c r="J27" s="8">
        <f t="shared" si="0"/>
        <v>0</v>
      </c>
      <c r="K27" s="11">
        <f t="shared" si="1"/>
        <v>0</v>
      </c>
      <c r="L27" s="8">
        <f t="shared" si="2"/>
        <v>0</v>
      </c>
      <c r="M27" s="8">
        <f t="shared" si="3"/>
        <v>0</v>
      </c>
      <c r="N27" s="9">
        <f t="shared" si="4"/>
        <v>0</v>
      </c>
    </row>
    <row r="28" spans="1:14" ht="60" customHeight="1" thickBot="1" x14ac:dyDescent="0.3">
      <c r="A28" s="3">
        <v>16</v>
      </c>
      <c r="B28" s="51" t="s">
        <v>46</v>
      </c>
      <c r="C28" s="52"/>
      <c r="D28" s="52"/>
      <c r="E28" s="4"/>
      <c r="F28" s="5" t="s">
        <v>20</v>
      </c>
      <c r="G28" s="6">
        <v>3</v>
      </c>
      <c r="H28" s="21"/>
      <c r="I28" s="7">
        <v>0.18</v>
      </c>
      <c r="J28" s="8">
        <f t="shared" si="0"/>
        <v>0</v>
      </c>
      <c r="K28" s="11">
        <f t="shared" si="1"/>
        <v>0</v>
      </c>
      <c r="L28" s="8">
        <f t="shared" si="2"/>
        <v>0</v>
      </c>
      <c r="M28" s="8">
        <f t="shared" si="3"/>
        <v>0</v>
      </c>
      <c r="N28" s="9">
        <f t="shared" si="4"/>
        <v>0</v>
      </c>
    </row>
    <row r="29" spans="1:14" ht="59.25" customHeight="1" thickBot="1" x14ac:dyDescent="0.3">
      <c r="A29" s="3">
        <v>17</v>
      </c>
      <c r="B29" s="51" t="s">
        <v>47</v>
      </c>
      <c r="C29" s="52"/>
      <c r="D29" s="52"/>
      <c r="E29" s="4"/>
      <c r="F29" s="5" t="s">
        <v>20</v>
      </c>
      <c r="G29" s="6">
        <v>3</v>
      </c>
      <c r="H29" s="21"/>
      <c r="I29" s="7">
        <v>0.18</v>
      </c>
      <c r="J29" s="8">
        <f t="shared" si="0"/>
        <v>0</v>
      </c>
      <c r="K29" s="11">
        <f t="shared" si="1"/>
        <v>0</v>
      </c>
      <c r="L29" s="8">
        <f t="shared" si="2"/>
        <v>0</v>
      </c>
      <c r="M29" s="8">
        <f t="shared" si="3"/>
        <v>0</v>
      </c>
      <c r="N29" s="9">
        <f t="shared" si="4"/>
        <v>0</v>
      </c>
    </row>
    <row r="30" spans="1:14" ht="27.75" customHeight="1" x14ac:dyDescent="0.25">
      <c r="A30" s="67" t="s">
        <v>21</v>
      </c>
      <c r="B30" s="68"/>
      <c r="C30" s="68"/>
      <c r="D30" s="68"/>
      <c r="E30" s="68"/>
      <c r="F30" s="68"/>
      <c r="G30" s="68"/>
      <c r="H30" s="68"/>
      <c r="I30" s="68"/>
      <c r="J30" s="68"/>
      <c r="K30" s="23"/>
      <c r="L30" s="69">
        <f>SUM(M13:M29)</f>
        <v>0</v>
      </c>
      <c r="M30" s="69"/>
      <c r="N30" s="70"/>
    </row>
    <row r="31" spans="1:14" ht="27.75" customHeight="1" thickBot="1" x14ac:dyDescent="0.3">
      <c r="A31" s="71" t="s">
        <v>22</v>
      </c>
      <c r="B31" s="72"/>
      <c r="C31" s="72"/>
      <c r="D31" s="72"/>
      <c r="E31" s="72"/>
      <c r="F31" s="72"/>
      <c r="G31" s="72"/>
      <c r="H31" s="72"/>
      <c r="I31" s="72"/>
      <c r="J31" s="72"/>
      <c r="K31" s="24"/>
      <c r="L31" s="73">
        <f>SUM(K13:K29)</f>
        <v>0</v>
      </c>
      <c r="M31" s="73"/>
      <c r="N31" s="74"/>
    </row>
    <row r="32" spans="1:14" ht="6" customHeight="1" thickBot="1" x14ac:dyDescent="0.3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s="2" customFormat="1" ht="69" customHeight="1" thickBot="1" x14ac:dyDescent="0.25">
      <c r="A33" s="75" t="s">
        <v>23</v>
      </c>
      <c r="B33" s="76"/>
      <c r="C33" s="76"/>
      <c r="D33" s="76"/>
      <c r="E33" s="77"/>
      <c r="F33" s="77"/>
      <c r="G33" s="77"/>
      <c r="H33" s="77"/>
      <c r="I33" s="78" t="s">
        <v>24</v>
      </c>
      <c r="J33" s="79"/>
      <c r="K33" s="10"/>
      <c r="L33" s="80">
        <f>L30+L31</f>
        <v>0</v>
      </c>
      <c r="M33" s="81"/>
      <c r="N33" s="82"/>
    </row>
    <row r="34" spans="1:14" ht="59.25" customHeight="1" x14ac:dyDescent="0.25">
      <c r="A34" s="53" t="s">
        <v>25</v>
      </c>
      <c r="B34" s="54"/>
      <c r="C34" s="54"/>
      <c r="D34" s="54"/>
      <c r="E34" s="54"/>
      <c r="F34" s="54"/>
      <c r="G34" s="54"/>
      <c r="H34" s="54"/>
      <c r="I34" s="44" t="s">
        <v>26</v>
      </c>
      <c r="J34" s="44"/>
      <c r="K34" s="44"/>
      <c r="L34" s="44"/>
      <c r="M34" s="44"/>
      <c r="N34" s="45"/>
    </row>
    <row r="35" spans="1:14" ht="15" customHeight="1" x14ac:dyDescent="0.25">
      <c r="A35" s="55"/>
      <c r="B35" s="56"/>
      <c r="C35" s="56"/>
      <c r="D35" s="56"/>
      <c r="E35" s="56"/>
      <c r="F35" s="56"/>
      <c r="G35" s="56"/>
      <c r="H35" s="56"/>
      <c r="I35" s="46"/>
      <c r="J35" s="46"/>
      <c r="K35" s="46"/>
      <c r="L35" s="46"/>
      <c r="M35" s="46"/>
      <c r="N35" s="47"/>
    </row>
    <row r="36" spans="1:14" ht="15" customHeight="1" x14ac:dyDescent="0.25">
      <c r="A36" s="55"/>
      <c r="B36" s="56"/>
      <c r="C36" s="56"/>
      <c r="D36" s="56"/>
      <c r="E36" s="56"/>
      <c r="F36" s="56"/>
      <c r="G36" s="56"/>
      <c r="H36" s="56"/>
      <c r="I36" s="46"/>
      <c r="J36" s="46"/>
      <c r="K36" s="46"/>
      <c r="L36" s="46"/>
      <c r="M36" s="46"/>
      <c r="N36" s="47"/>
    </row>
    <row r="37" spans="1:14" ht="15" customHeight="1" x14ac:dyDescent="0.25">
      <c r="A37" s="55"/>
      <c r="B37" s="56"/>
      <c r="C37" s="56"/>
      <c r="D37" s="56"/>
      <c r="E37" s="56"/>
      <c r="F37" s="56"/>
      <c r="G37" s="56"/>
      <c r="H37" s="56"/>
      <c r="I37" s="46"/>
      <c r="J37" s="46"/>
      <c r="K37" s="46"/>
      <c r="L37" s="46"/>
      <c r="M37" s="46"/>
      <c r="N37" s="47"/>
    </row>
    <row r="38" spans="1:14" ht="15" customHeight="1" thickBot="1" x14ac:dyDescent="0.3">
      <c r="A38" s="57"/>
      <c r="B38" s="58"/>
      <c r="C38" s="58"/>
      <c r="D38" s="58"/>
      <c r="E38" s="58"/>
      <c r="F38" s="58"/>
      <c r="G38" s="58"/>
      <c r="H38" s="58"/>
      <c r="I38" s="48"/>
      <c r="J38" s="48"/>
      <c r="K38" s="48"/>
      <c r="L38" s="48"/>
      <c r="M38" s="48"/>
      <c r="N38" s="49"/>
    </row>
  </sheetData>
  <sheetProtection algorithmName="SHA-512" hashValue="aGu4WhZcivf+9+lha2Iutkj0S4QA3ts9WGn/oZx15aKH6sIoR0BoF2Q2jW5T83uB5ukk+4DNk+b/52Ej1vrwkA==" saltValue="E1r2WvcqzhXzLnIvXRKTSQ==" spinCount="100000" sheet="1" objects="1" scenarios="1"/>
  <mergeCells count="44">
    <mergeCell ref="A33:D33"/>
    <mergeCell ref="E33:H33"/>
    <mergeCell ref="I33:J33"/>
    <mergeCell ref="L33:N33"/>
    <mergeCell ref="B10:D10"/>
    <mergeCell ref="A30:J30"/>
    <mergeCell ref="L30:N30"/>
    <mergeCell ref="A31:J31"/>
    <mergeCell ref="L31:N31"/>
    <mergeCell ref="B14:D14"/>
    <mergeCell ref="B18:D18"/>
    <mergeCell ref="B19:D19"/>
    <mergeCell ref="B20:D20"/>
    <mergeCell ref="B29:D29"/>
    <mergeCell ref="I34:N38"/>
    <mergeCell ref="A11:N11"/>
    <mergeCell ref="B28:D28"/>
    <mergeCell ref="A34:H38"/>
    <mergeCell ref="A32:N32"/>
    <mergeCell ref="B15:D15"/>
    <mergeCell ref="B16:D16"/>
    <mergeCell ref="B17:D17"/>
    <mergeCell ref="B27:D27"/>
    <mergeCell ref="B25:D25"/>
    <mergeCell ref="B26:D26"/>
    <mergeCell ref="B21:D21"/>
    <mergeCell ref="B22:D22"/>
    <mergeCell ref="B23:D23"/>
    <mergeCell ref="B24:D24"/>
    <mergeCell ref="B13:D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34:I34 H13:I29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9" workbookViewId="0">
      <selection activeCell="B6" sqref="B6"/>
    </sheetView>
  </sheetViews>
  <sheetFormatPr baseColWidth="10" defaultColWidth="11.42578125" defaultRowHeight="15" x14ac:dyDescent="0.25"/>
  <cols>
    <col min="2" max="2" width="68.7109375" customWidth="1"/>
  </cols>
  <sheetData>
    <row r="1" spans="1:4" ht="47.25" customHeight="1" thickBot="1" x14ac:dyDescent="0.3">
      <c r="A1" s="83" t="s">
        <v>27</v>
      </c>
      <c r="B1" s="84"/>
      <c r="C1" s="84"/>
      <c r="D1" s="85"/>
    </row>
    <row r="2" spans="1:4" ht="16.5" thickBot="1" x14ac:dyDescent="0.3">
      <c r="A2" s="25" t="s">
        <v>28</v>
      </c>
      <c r="B2" s="26" t="s">
        <v>29</v>
      </c>
      <c r="C2" s="26" t="s">
        <v>14</v>
      </c>
      <c r="D2" s="26" t="s">
        <v>30</v>
      </c>
    </row>
    <row r="3" spans="1:4" ht="50.25" customHeight="1" thickBot="1" x14ac:dyDescent="0.3">
      <c r="A3" s="27">
        <v>1</v>
      </c>
      <c r="B3" s="28" t="str">
        <f>UPPER("Bomba de agua para motor Cummins modelo 4BT3.9 serie 46663047")</f>
        <v>BOMBA DE AGUA PARA MOTOR CUMMINS MODELO 4BT3.9 SERIE 46663047</v>
      </c>
      <c r="C3" s="29">
        <v>2</v>
      </c>
      <c r="D3" s="29" t="s">
        <v>30</v>
      </c>
    </row>
    <row r="4" spans="1:4" ht="50.25" customHeight="1" thickBot="1" x14ac:dyDescent="0.3">
      <c r="A4" s="27">
        <v>2</v>
      </c>
      <c r="B4" s="28" t="str">
        <f>UPPER("Bomba de agua para motor Cummins modelo 6CTA serie 21296985")</f>
        <v>BOMBA DE AGUA PARA MOTOR CUMMINS MODELO 6CTA SERIE 21296985</v>
      </c>
      <c r="C4" s="29">
        <v>2</v>
      </c>
      <c r="D4" s="29" t="s">
        <v>30</v>
      </c>
    </row>
    <row r="5" spans="1:4" ht="50.25" customHeight="1" x14ac:dyDescent="0.25">
      <c r="A5" s="27">
        <v>3</v>
      </c>
      <c r="B5" s="28" t="str">
        <f>UPPER("Tensor de correa para motor Cummins modelo 4BT3.9 serie 46663047")</f>
        <v>TENSOR DE CORREA PARA MOTOR CUMMINS MODELO 4BT3.9 SERIE 46663047</v>
      </c>
      <c r="C5" s="29">
        <v>2</v>
      </c>
      <c r="D5" s="29" t="s">
        <v>30</v>
      </c>
    </row>
    <row r="6" spans="1:4" ht="50.25" customHeight="1" x14ac:dyDescent="0.25">
      <c r="A6" s="27">
        <v>4</v>
      </c>
      <c r="B6" s="28" t="str">
        <f>UPPER("Tensor de correa para motor Cummins modelo 6CTA serie 21296985")</f>
        <v>TENSOR DE CORREA PARA MOTOR CUMMINS MODELO 6CTA SERIE 21296985</v>
      </c>
      <c r="C6" s="29">
        <v>2</v>
      </c>
      <c r="D6" s="29" t="s">
        <v>30</v>
      </c>
    </row>
    <row r="7" spans="1:4" ht="50.25" customHeight="1" x14ac:dyDescent="0.25">
      <c r="A7" s="27">
        <v>5</v>
      </c>
      <c r="B7" s="31" t="str">
        <f>UPPER("Motor de arranque 12 vdc para plantas eléctricas con  motores  cummins modelos 4BT  y 6CT")</f>
        <v>MOTOR DE ARRANQUE 12 VDC PARA PLANTAS ELÉCTRICAS CON  MOTORES  CUMMINS MODELOS 4BT  Y 6CT</v>
      </c>
      <c r="C7" s="29">
        <v>2</v>
      </c>
      <c r="D7" s="29" t="s">
        <v>30</v>
      </c>
    </row>
    <row r="8" spans="1:4" ht="50.25" customHeight="1" thickBot="1" x14ac:dyDescent="0.3">
      <c r="A8" s="27">
        <v>6</v>
      </c>
      <c r="B8" s="28" t="str">
        <f>UPPER("Motor de arranque 12 vdc para plantas eléctricas con  motores  Perkins de 4 y 6 cilindros")</f>
        <v>MOTOR DE ARRANQUE 12 VDC PARA PLANTAS ELÉCTRICAS CON  MOTORES  PERKINS DE 4 Y 6 CILINDROS</v>
      </c>
      <c r="C8" s="29">
        <v>2</v>
      </c>
      <c r="D8" s="29" t="s">
        <v>30</v>
      </c>
    </row>
    <row r="9" spans="1:4" ht="50.25" customHeight="1" thickBot="1" x14ac:dyDescent="0.3">
      <c r="A9" s="27">
        <v>7</v>
      </c>
      <c r="B9" s="28" t="str">
        <f>UPPER("Alternador  12 vdc para carga de batería de planta eléctrica con motor Cummins 4BT y 6BT")</f>
        <v>ALTERNADOR  12 VDC PARA CARGA DE BATERÍA DE PLANTA ELÉCTRICA CON MOTOR CUMMINS 4BT Y 6BT</v>
      </c>
      <c r="C9" s="29">
        <v>2</v>
      </c>
      <c r="D9" s="29" t="s">
        <v>30</v>
      </c>
    </row>
    <row r="10" spans="1:4" ht="50.25" customHeight="1" thickBot="1" x14ac:dyDescent="0.3">
      <c r="A10" s="27">
        <v>8</v>
      </c>
      <c r="B10" s="28" t="str">
        <f>UPPER("Alternador  12 vdc para carga de batería de planta eléctrica con motor  Perkins de 4 y 6 cilindros")</f>
        <v>ALTERNADOR  12 VDC PARA CARGA DE BATERÍA DE PLANTA ELÉCTRICA CON MOTOR  PERKINS DE 4 Y 6 CILINDROS</v>
      </c>
      <c r="C10" s="29">
        <v>2</v>
      </c>
      <c r="D10" s="29" t="s">
        <v>30</v>
      </c>
    </row>
    <row r="11" spans="1:4" ht="50.25" customHeight="1" x14ac:dyDescent="0.25">
      <c r="A11" s="27">
        <v>9</v>
      </c>
      <c r="B11" s="28" t="str">
        <f>UPPER("Mantenedor de carga de batería, 12 vdc, 3 a 5 amperes, 120 vac, 60 Hz, automático")</f>
        <v>MANTENEDOR DE CARGA DE BATERÍA, 12 VDC, 3 A 5 AMPERES, 120 VAC, 60 HZ, AUTOMÁTICO</v>
      </c>
      <c r="C11" s="29">
        <v>6</v>
      </c>
      <c r="D11" s="29" t="s">
        <v>30</v>
      </c>
    </row>
    <row r="12" spans="1:4" ht="50.25" customHeight="1" x14ac:dyDescent="0.25">
      <c r="A12" s="27">
        <v>10</v>
      </c>
      <c r="B12" s="28" t="str">
        <f>UPPER("Mantenedor de carga de batería, 24 vdc, 3 a 5 amperes, 120 vac, 60 Hz, automático")</f>
        <v>MANTENEDOR DE CARGA DE BATERÍA, 24 VDC, 3 A 5 AMPERES, 120 VAC, 60 HZ, AUTOMÁTICO</v>
      </c>
      <c r="C12" s="29">
        <v>4</v>
      </c>
      <c r="D12" s="29" t="s">
        <v>30</v>
      </c>
    </row>
    <row r="13" spans="1:4" ht="50.25" customHeight="1" thickBot="1" x14ac:dyDescent="0.3">
      <c r="A13" s="27">
        <v>11</v>
      </c>
      <c r="B13" s="28" t="str">
        <f>UPPER("Tarjeta de control  GTR-168, 12 a 24 vdc")</f>
        <v>TARJETA DE CONTROL  GTR-168, 12 A 24 VDC</v>
      </c>
      <c r="C13" s="29">
        <v>4</v>
      </c>
      <c r="D13" s="29" t="s">
        <v>30</v>
      </c>
    </row>
    <row r="14" spans="1:4" ht="50.25" customHeight="1" x14ac:dyDescent="0.25">
      <c r="A14" s="27">
        <v>12</v>
      </c>
      <c r="B14" s="28" t="str">
        <f>UPPER("Cargador para baterías tipo industrial, 12 y 24 vdc de 0 a 50 amperes, 120 vac, 60 Hz, con ruedas y sistema de enfriamiento con ventilador")</f>
        <v>CARGADOR PARA BATERÍAS TIPO INDUSTRIAL, 12 Y 24 VDC DE 0 A 50 AMPERES, 120 VAC, 60 HZ, CON RUEDAS Y SISTEMA DE ENFRIAMIENTO CON VENTILADOR</v>
      </c>
      <c r="C14" s="29">
        <v>1</v>
      </c>
      <c r="D14" s="29" t="s">
        <v>30</v>
      </c>
    </row>
    <row r="15" spans="1:4" ht="50.25" customHeight="1" thickBot="1" x14ac:dyDescent="0.3">
      <c r="A15" s="27">
        <v>13</v>
      </c>
      <c r="B15" s="30" t="str">
        <f>UPPER("Horómetro para panel de control 12- 24 voltios DC, análogo")</f>
        <v>HORÓMETRO PARA PANEL DE CONTROL 12- 24 VOLTIOS DC, ANÁLOGO</v>
      </c>
      <c r="C15" s="29">
        <v>3</v>
      </c>
      <c r="D15" s="29" t="s">
        <v>30</v>
      </c>
    </row>
    <row r="16" spans="1:4" ht="50.25" customHeight="1" thickBot="1" x14ac:dyDescent="0.3">
      <c r="A16" s="27">
        <v>14</v>
      </c>
      <c r="B16" s="30" t="str">
        <f>UPPER("Breaker de protección para control de 6(seis) amperes tipo Europeo para riel")</f>
        <v>BREAKER DE PROTECCIÓN PARA CONTROL DE 6(SEIS) AMPERES TIPO EUROPEO PARA RIEL</v>
      </c>
      <c r="C16" s="29">
        <v>12</v>
      </c>
      <c r="D16" s="29" t="s">
        <v>30</v>
      </c>
    </row>
    <row r="17" spans="1:4" ht="50.25" customHeight="1" thickBot="1" x14ac:dyDescent="0.3">
      <c r="A17" s="27">
        <v>15</v>
      </c>
      <c r="B17" s="28" t="str">
        <f>UPPER("Contactor  magnético 250 amperes Ith, con bobina a 120 voltios AC, 60Hz")</f>
        <v>CONTACTOR  MAGNÉTICO 250 AMPERES ITH, CON BOBINA A 120 VOLTIOS AC, 60HZ</v>
      </c>
      <c r="C17" s="29">
        <v>4</v>
      </c>
      <c r="D17" s="29" t="s">
        <v>30</v>
      </c>
    </row>
    <row r="18" spans="1:4" ht="50.25" customHeight="1" thickBot="1" x14ac:dyDescent="0.3">
      <c r="A18" s="27">
        <v>16</v>
      </c>
      <c r="B18" s="30" t="str">
        <f>UPPER("Sensor de presión de aceite de motor diésel, VDO, de 0 a 10 bares, 1/8 NPT, de dos pines")</f>
        <v>SENSOR DE PRESIÓN DE ACEITE DE MOTOR DIÉSEL, VDO, DE 0 A 10 BARES, 1/8 NPT, DE DOS PINES</v>
      </c>
      <c r="C18" s="29">
        <v>3</v>
      </c>
      <c r="D18" s="29" t="s">
        <v>30</v>
      </c>
    </row>
    <row r="19" spans="1:4" ht="50.25" customHeight="1" thickBot="1" x14ac:dyDescent="0.3">
      <c r="A19" s="27">
        <v>17</v>
      </c>
      <c r="B19" s="30" t="str">
        <f>UPPER("Sensor de temperatura de agua de motor diésel, VDO, de 120 grados, 3/8 NPT, de dos pines")</f>
        <v>SENSOR DE TEMPERATURA DE AGUA DE MOTOR DIÉSEL, VDO, DE 120 GRADOS, 3/8 NPT, DE DOS PINES</v>
      </c>
      <c r="C19" s="29">
        <v>3</v>
      </c>
      <c r="D19" s="29" t="s">
        <v>30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27576-1AF3-43C5-888E-55D70FBE3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2023-06-09T19:44:11Z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