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081 SERVICIO DE REPARACIONES MENORES EN DIVERSAS LOCALIDADES DE STO DGO Y EL DN\Editables\"/>
    </mc:Choice>
  </mc:AlternateContent>
  <bookViews>
    <workbookView xWindow="0" yWindow="0" windowWidth="15345" windowHeight="3750"/>
  </bookViews>
  <sheets>
    <sheet name="Presupuesto" sheetId="3" r:id="rId1"/>
  </sheets>
  <definedNames>
    <definedName name="_xlnm.Print_Area" localSheetId="0">Presupuesto!$A$1:$G$105</definedName>
    <definedName name="_xlnm.Print_Titles" localSheetId="0">Presupuesto!$1:$12</definedName>
  </definedNames>
  <calcPr calcId="162913"/>
</workbook>
</file>

<file path=xl/calcChain.xml><?xml version="1.0" encoding="utf-8"?>
<calcChain xmlns="http://schemas.openxmlformats.org/spreadsheetml/2006/main">
  <c r="F82" i="3" l="1"/>
  <c r="F68" i="3"/>
  <c r="F58" i="3"/>
  <c r="F50" i="3"/>
  <c r="F43" i="3"/>
  <c r="F33" i="3"/>
  <c r="F25" i="3"/>
  <c r="F42" i="3"/>
  <c r="C76" i="3" l="1"/>
  <c r="C57" i="3"/>
  <c r="C47" i="3"/>
  <c r="F57" i="3" l="1"/>
  <c r="F75" i="3"/>
  <c r="F49" i="3" l="1"/>
  <c r="F48" i="3" l="1"/>
  <c r="F47" i="3" l="1"/>
  <c r="G51" i="3" s="1"/>
  <c r="A47" i="3"/>
  <c r="A48" i="3" s="1"/>
  <c r="C81" i="3"/>
  <c r="F81" i="3" s="1"/>
  <c r="C80" i="3"/>
  <c r="F80" i="3" s="1"/>
  <c r="C79" i="3"/>
  <c r="F79" i="3" s="1"/>
  <c r="F78" i="3"/>
  <c r="F77" i="3"/>
  <c r="F76" i="3"/>
  <c r="F74" i="3"/>
  <c r="F73" i="3"/>
  <c r="A73" i="3"/>
  <c r="A74" i="3" s="1"/>
  <c r="A75" i="3" s="1"/>
  <c r="A76" i="3" s="1"/>
  <c r="A77" i="3" s="1"/>
  <c r="A78" i="3" s="1"/>
  <c r="A79" i="3" s="1"/>
  <c r="A80" i="3" s="1"/>
  <c r="A81" i="3" s="1"/>
  <c r="F67" i="3"/>
  <c r="F66" i="3"/>
  <c r="F65" i="3"/>
  <c r="F64" i="3"/>
  <c r="F63" i="3"/>
  <c r="A63" i="3"/>
  <c r="A64" i="3" s="1"/>
  <c r="A65" i="3" s="1"/>
  <c r="A66" i="3" s="1"/>
  <c r="A67" i="3" s="1"/>
  <c r="F56" i="3"/>
  <c r="F55" i="3"/>
  <c r="A55" i="3"/>
  <c r="A56" i="3" s="1"/>
  <c r="A57" i="3" s="1"/>
  <c r="G59" i="3" l="1"/>
  <c r="G83" i="3"/>
  <c r="G69" i="3"/>
  <c r="F30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F39" i="3" l="1"/>
  <c r="F40" i="3"/>
  <c r="F41" i="3"/>
  <c r="F38" i="3"/>
  <c r="F37" i="3"/>
  <c r="A37" i="3"/>
  <c r="A38" i="3" s="1"/>
  <c r="A39" i="3" s="1"/>
  <c r="A40" i="3" s="1"/>
  <c r="A41" i="3" s="1"/>
  <c r="A42" i="3" s="1"/>
  <c r="G44" i="3" l="1"/>
  <c r="F31" i="3" l="1"/>
  <c r="F32" i="3" l="1"/>
  <c r="F29" i="3"/>
  <c r="A29" i="3"/>
  <c r="A30" i="3" s="1"/>
  <c r="A31" i="3" s="1"/>
  <c r="A32" i="3" s="1"/>
  <c r="G34" i="3" l="1"/>
  <c r="F17" i="3" l="1"/>
  <c r="F22" i="3"/>
  <c r="F18" i="3"/>
  <c r="F24" i="3"/>
  <c r="F19" i="3"/>
  <c r="F20" i="3"/>
  <c r="F21" i="3"/>
  <c r="F16" i="3"/>
  <c r="F15" i="3"/>
  <c r="F23" i="3"/>
  <c r="G26" i="3" l="1"/>
  <c r="G85" i="3" s="1"/>
  <c r="G89" i="3" l="1"/>
  <c r="G90" i="3" s="1"/>
  <c r="G92" i="3" s="1"/>
</calcChain>
</file>

<file path=xl/sharedStrings.xml><?xml version="1.0" encoding="utf-8"?>
<sst xmlns="http://schemas.openxmlformats.org/spreadsheetml/2006/main" count="136" uniqueCount="79">
  <si>
    <t>Fecha</t>
  </si>
  <si>
    <t>Proceso</t>
  </si>
  <si>
    <t>CM-2023-081</t>
  </si>
  <si>
    <t>INFORMACIONES DEL PROYECTO</t>
  </si>
  <si>
    <t>PRESUPUESTO</t>
  </si>
  <si>
    <r>
      <t xml:space="preserve">NOMBRE DEL PROYECTO          </t>
    </r>
    <r>
      <rPr>
        <sz val="12"/>
        <color rgb="FF000000"/>
        <rFont val="Arial Narrow"/>
      </rPr>
      <t>SERVICIO DE REPARACIONES MENORES EN DIVERSAS LOCALIDADES DE SANTO DOMINGO Y EL DISTRITO NACIONAL</t>
    </r>
  </si>
  <si>
    <t> </t>
  </si>
  <si>
    <r>
      <t xml:space="preserve">DIRECCIÓN DEL PROYECTO    </t>
    </r>
    <r>
      <rPr>
        <sz val="12"/>
        <color rgb="FF000000"/>
        <rFont val="Arial Narrow"/>
        <family val="2"/>
      </rPr>
      <t>Distrito Nacional</t>
    </r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</si>
  <si>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</si>
  <si>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</si>
  <si>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</si>
  <si>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</si>
  <si>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</si>
  <si>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</si>
  <si>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</si>
  <si>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CORTE DE APELACION</t>
  </si>
  <si>
    <t xml:space="preserve">BAÑO </t>
  </si>
  <si>
    <t xml:space="preserve">Demolición de revestimiento de cerámica de piso y pared existente. Debe contemplar el bote. </t>
  </si>
  <si>
    <t>m²</t>
  </si>
  <si>
    <t>Suministro e instalación de piso en porcelanato de alto tráfico antideslizante color gris oscuro de 60x60cm, juntas de 2 mm, derretido en juntas color gris, incluye el mortero y la preparación de la superficie.</t>
  </si>
  <si>
    <t>Suministro e instalación de porcelanato para muros color blanco mate de 30x60cm, juntas de 2 mm, derretidos en juntas color blanco. incluye el mortero y la preparación de la superficie. H= 3 m.</t>
  </si>
  <si>
    <t xml:space="preserve">Suministro e instalación de inodoro de tanque con tapa de caída lenta, de una pieza color blanco en porcelana, taza elongada y botón push, capacidad de tanque de 4.8 litros. Incluye todas las piezas y materiales necesarios para la instalación. Incluye salidas. </t>
  </si>
  <si>
    <t>ud</t>
  </si>
  <si>
    <t xml:space="preserve">Suministro e instalación de lavamanos ovalado empotrado en muro, pieza color blanco en porcelana, antimanchas de un hoyo con rebosadero. Sifón metálico de 1-1/4” con acabado cromado y boquilla con cola metálica con acabado cromado tipo push. Incluye todas las piezas y materiales necesarios para la instalación. Incluye salidas. </t>
  </si>
  <si>
    <t xml:space="preserve">Suministro e instalación de llave monomando para lavamanos en acero inoxidable de 1 hoyo, color plateado,  tipo de manija en palanca y consumo de agua de 1.2 GPM. Incluye salida. </t>
  </si>
  <si>
    <t>Suministro e instalación de desagüe de piso cuadrado con rejilla cromada para salida de 2”, acabado en acero inoxidable.  Incluye sifón PVC para drenaje de 2” y salidas.</t>
  </si>
  <si>
    <t xml:space="preserve">Suministro e instalación de lámparas led paneladas de plafón 2x2´, 40 w, certificación UL, luz blanca 6500k 100/277v, 4000LM. </t>
  </si>
  <si>
    <t xml:space="preserve">Suministro e Instalación de Plafón 2x2’x7mm vinil yeso color blanco.  Incluye estructura en metal (Angulares, Maint Tee y Cross Tee). Incluye la desinstalación del plafón existente con su estructura. </t>
  </si>
  <si>
    <t>Suministro e instalación de interruptor rectangular sencillo de tecnopolímero color blanco. Empotrable en pared. Incluye salida eléctrica con Tubo ½" PVC SDR-26 y Alambre #12 TW.</t>
  </si>
  <si>
    <t>Limpieza continua y final.</t>
  </si>
  <si>
    <t>PA</t>
  </si>
  <si>
    <t>Sub-total</t>
  </si>
  <si>
    <t>PISOS</t>
  </si>
  <si>
    <t>Resane de cerámicas rotas (incluye el reemplazo de cerámicas actuales rotas, retiro de la rota y colocación de una nueva o colocación de cerámicas faltantes, con su respectivo mortero y derretido de juntas). Color similar al existente. Debe contemplar el bote.</t>
  </si>
  <si>
    <t>Retiro de piso en vinyl existente sobre cerámicas y demolición de cerámicas existentes. Debe contemplar el bote.</t>
  </si>
  <si>
    <t>Suministro e instalación de piso en porcelanato liso de alto tráfico color claro de 60x60cm, juntas de 2 mm, derretido en juntas color claro, incluye el mortero y la preparación de la superficie.</t>
  </si>
  <si>
    <t>Suministro e instalación de zócalos de porcerlanato color claro igual al piso de 60x7 cm.</t>
  </si>
  <si>
    <t>ml</t>
  </si>
  <si>
    <t>Limpieza continua y final</t>
  </si>
  <si>
    <t>LAMINADOS</t>
  </si>
  <si>
    <t>Suministro e instalación de laminado oscuro para puerta comercial (180x55 cm).</t>
  </si>
  <si>
    <t>Suministro e instalación de laminado oscuro para puerta comercial (180x66 cm) y ventana (130x130 cm).</t>
  </si>
  <si>
    <t>Suministro e instalación de laminado oscuro para puerta comercial y paño fijo (160x260 cm).</t>
  </si>
  <si>
    <t>Reparación de puerta flotante.</t>
  </si>
  <si>
    <t xml:space="preserve">Habilitación de ventanilla para atención al usuario (168x37 cm). </t>
  </si>
  <si>
    <t>Suministro e instalacion de puerta comercial (0.89x2.11)m, incluye laminado oscuro.</t>
  </si>
  <si>
    <t>HERRERIA</t>
  </si>
  <si>
    <t xml:space="preserve">Suministro y colocación de verja metálica en hierro negro. Estructura de barras cuadradas de 1/2" cada 15.5 cm y barras cuadradas de 2" cada 2.21m. Incluye pintura anticorrosiva y esmalte. Debe contemplar el retiro y bote de la verja existente. </t>
  </si>
  <si>
    <t>p2</t>
  </si>
  <si>
    <t xml:space="preserve">Suministro y colocación de puerta metálica en hierro negro en verja de (1.20x0.94)m, estructura de barras cuadradas de 1/2" cada 15.5 cm. Incluye pintura anticorrosiva y esmalte. Debe contemplar el retiro y bote de la verja existente. </t>
  </si>
  <si>
    <t>Suministro e instalación de bisagras soldables de 5" para portón de centro de acopio.</t>
  </si>
  <si>
    <t>Limpieza continua final.</t>
  </si>
  <si>
    <t>PARQUEO EXTERNO SUPREMA CORTE DE JUSTICIA</t>
  </si>
  <si>
    <t>Suministro e instalación de bisagras soldables de 5" para puerta de parqueo</t>
  </si>
  <si>
    <t>Reparación de verja perimetral de parqueo exterior. Incluye el suministro e instalación de channel en H.G de 6x4" para fijar sección de paño de aluzinc desprendidos, utilizando tornillos autoroscables y soldadura eléctrica. Incluye además la reparación de los paños de aluzinc dañados y el suministro e instalación de 8 metros lineales de aluzinc acanelado igual al existente.  Altura de 10´. Debe contemplar el retiro y bote de ser necesarios.</t>
  </si>
  <si>
    <t xml:space="preserve">Suministro e instalación de barras rectangulares de aluminio anodizado de 1.5x2.5" para estructura, ver imagen. </t>
  </si>
  <si>
    <t>TRIBUNAL PARA ASUNTOS DE FAMILIA DEL D.N (GAZCUE)</t>
  </si>
  <si>
    <t>MISCELANEOS</t>
  </si>
  <si>
    <t xml:space="preserve">Suministro e instalación de zócalos de cerámica, medidas y color igual al existente. </t>
  </si>
  <si>
    <t>Estampado profundo en rampa para discapacitados</t>
  </si>
  <si>
    <t>Suministro e instalación de baranda en acero inoxidable en rampa para discapacitados con barras redondas de 1 1/2".</t>
  </si>
  <si>
    <t xml:space="preserve">Construcción muro de Sheetrock en Sala de medicación existente 1er. Nivel </t>
  </si>
  <si>
    <t>m2</t>
  </si>
  <si>
    <t>Readecuación y señalización de parqueo para discapacitados.</t>
  </si>
  <si>
    <t>TRIBUNAL DE NIÑOS, NIÑAS Y ADOLESCENTES DE SANTO DOMINGO</t>
  </si>
  <si>
    <t>Suministro y colocación de ventana corredera aluminio y vidrio 3/16" Perfil Tradicional</t>
  </si>
  <si>
    <t>Suministro e instalación de toldo 1.20m x 2.40m con estructura de tubos galvanizados de 3/4" y lona sunbrella color crema, acorde al color de la edificación, antimoho y antihongo.</t>
  </si>
  <si>
    <t xml:space="preserve">Suministro y colocación de plancha en aluzinc acanelado calibre 26, color gris plata. </t>
  </si>
  <si>
    <t>Suministro y colocación de lona asfáltica adhesiva para impermeabilización de junta entre el techo de aluzinc y el  muro de block. Incluye acondicionamiento de la superficie.</t>
  </si>
  <si>
    <t xml:space="preserve">Suministro y colocación de caseta en parte superior de la escalera con las siguientes características: 
Estructura con perfiles cuadrado de hierro negro de 3" 
Muro en denglass  - 18 m2
Techo en aluzinc translucido acanelado calibre 26, 1 sola agua para una superficie de 6.35 m2
Puerta metalica en hierro negro, barras rectangulares de 1/2", recubierta en tola. Incluye pintura. </t>
  </si>
  <si>
    <t xml:space="preserve">Mantenimiento de escalera tipo caracol en hierro negro. Incluye pintura antioxido y el cambio de 4 escalones de 0.60 cm  en tola corrugada de 3/16". </t>
  </si>
  <si>
    <t>Suministro y colocación de zócalos en porcelanato beige color igual al existente, dimensión de 0.50x0.10</t>
  </si>
  <si>
    <t>Suministro y colocación de huella de granito fondo crema con diseño igual al existente</t>
  </si>
  <si>
    <t>Suministro e instalación de baranda en acero inoxidable en rampa para discapacitados con barras redondas de 1 1/2"</t>
  </si>
  <si>
    <t>TOTAL GENERAL</t>
  </si>
  <si>
    <t>BASE IMPONIBLE DE IMPUESTOS</t>
  </si>
  <si>
    <t>ITBIS (18%)</t>
  </si>
  <si>
    <t>SUB-TOTAL  (RD$)</t>
  </si>
  <si>
    <t>TOTAL GENERAL 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</si>
</sst>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 Narrow"/>
    </font>
    <font>
      <sz val="12"/>
      <color rgb="FF000000"/>
      <name val="Arial Narrow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6" fillId="5" borderId="5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/>
    <xf numFmtId="0" fontId="6" fillId="6" borderId="0" xfId="0" applyFont="1" applyFill="1" applyAlignment="1">
      <alignment wrapText="1"/>
    </xf>
    <xf numFmtId="0" fontId="6" fillId="5" borderId="5" xfId="0" applyFont="1" applyFill="1" applyBorder="1" applyAlignment="1">
      <alignment wrapText="1"/>
    </xf>
    <xf numFmtId="0" fontId="8" fillId="5" borderId="12" xfId="0" applyFont="1" applyFill="1" applyBorder="1"/>
    <xf numFmtId="0" fontId="6" fillId="5" borderId="0" xfId="0" applyFont="1" applyFill="1" applyAlignment="1">
      <alignment horizontal="left" wrapText="1"/>
    </xf>
    <xf numFmtId="0" fontId="6" fillId="5" borderId="0" xfId="0" applyFont="1" applyFill="1" applyAlignment="1">
      <alignment wrapText="1"/>
    </xf>
    <xf numFmtId="0" fontId="8" fillId="5" borderId="0" xfId="0" applyFont="1" applyFill="1"/>
    <xf numFmtId="0" fontId="6" fillId="5" borderId="0" xfId="0" applyFont="1" applyFill="1" applyAlignment="1">
      <alignment horizontal="left" vertical="top" wrapText="1"/>
    </xf>
    <xf numFmtId="0" fontId="5" fillId="6" borderId="0" xfId="0" applyFont="1" applyFill="1"/>
    <xf numFmtId="0" fontId="7" fillId="6" borderId="0" xfId="0" applyFont="1" applyFill="1"/>
    <xf numFmtId="0" fontId="9" fillId="6" borderId="0" xfId="0" applyFont="1" applyFill="1" applyAlignment="1">
      <alignment wrapText="1"/>
    </xf>
    <xf numFmtId="0" fontId="9" fillId="5" borderId="12" xfId="0" applyFont="1" applyFill="1" applyBorder="1"/>
    <xf numFmtId="0" fontId="9" fillId="5" borderId="0" xfId="0" applyFont="1" applyFill="1"/>
    <xf numFmtId="0" fontId="9" fillId="6" borderId="0" xfId="0" applyFont="1" applyFill="1"/>
    <xf numFmtId="0" fontId="8" fillId="6" borderId="0" xfId="0" applyFont="1" applyFill="1"/>
    <xf numFmtId="0" fontId="12" fillId="6" borderId="0" xfId="0" applyFont="1" applyFill="1"/>
    <xf numFmtId="0" fontId="6" fillId="6" borderId="0" xfId="0" applyFont="1" applyFill="1"/>
    <xf numFmtId="0" fontId="10" fillId="5" borderId="12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3" fillId="6" borderId="0" xfId="0" applyFont="1" applyFill="1"/>
    <xf numFmtId="0" fontId="6" fillId="8" borderId="14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2" fontId="16" fillId="3" borderId="1" xfId="0" applyNumberFormat="1" applyFont="1" applyFill="1" applyBorder="1" applyAlignment="1">
      <alignment horizontal="center" vertical="center"/>
    </xf>
    <xf numFmtId="4" fontId="17" fillId="3" borderId="2" xfId="2" applyNumberFormat="1" applyFont="1" applyFill="1" applyBorder="1" applyAlignment="1">
      <alignment horizontal="right"/>
    </xf>
    <xf numFmtId="4" fontId="17" fillId="3" borderId="2" xfId="2" applyNumberFormat="1" applyFont="1" applyFill="1" applyBorder="1" applyAlignment="1">
      <alignment horizontal="center"/>
    </xf>
    <xf numFmtId="165" fontId="14" fillId="4" borderId="3" xfId="1" applyNumberFormat="1" applyFont="1" applyFill="1" applyBorder="1"/>
    <xf numFmtId="2" fontId="17" fillId="3" borderId="2" xfId="0" applyNumberFormat="1" applyFont="1" applyFill="1" applyBorder="1"/>
    <xf numFmtId="2" fontId="16" fillId="0" borderId="4" xfId="0" applyNumberFormat="1" applyFont="1" applyBorder="1" applyAlignment="1">
      <alignment horizontal="center" vertical="center"/>
    </xf>
    <xf numFmtId="4" fontId="16" fillId="0" borderId="4" xfId="3" applyNumberFormat="1" applyFont="1" applyFill="1" applyBorder="1" applyAlignment="1">
      <alignment horizontal="right" vertical="center"/>
    </xf>
    <xf numFmtId="2" fontId="16" fillId="0" borderId="0" xfId="0" applyNumberFormat="1" applyFont="1" applyAlignment="1">
      <alignment horizontal="center" vertical="center"/>
    </xf>
    <xf numFmtId="4" fontId="16" fillId="0" borderId="0" xfId="4" applyNumberFormat="1" applyFont="1" applyBorder="1" applyAlignment="1" applyProtection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4" applyNumberFormat="1" applyFont="1" applyBorder="1" applyAlignment="1">
      <alignment horizontal="center"/>
    </xf>
    <xf numFmtId="4" fontId="16" fillId="0" borderId="0" xfId="2" applyNumberFormat="1" applyFont="1" applyFill="1" applyBorder="1" applyAlignment="1">
      <alignment horizontal="right"/>
    </xf>
    <xf numFmtId="4" fontId="16" fillId="0" borderId="0" xfId="3" applyNumberFormat="1" applyFont="1" applyFill="1" applyBorder="1" applyAlignment="1">
      <alignment horizontal="right" vertical="center"/>
    </xf>
    <xf numFmtId="2" fontId="16" fillId="3" borderId="10" xfId="0" applyNumberFormat="1" applyFont="1" applyFill="1" applyBorder="1" applyAlignment="1">
      <alignment horizontal="center" vertical="center"/>
    </xf>
    <xf numFmtId="2" fontId="17" fillId="3" borderId="11" xfId="0" applyNumberFormat="1" applyFont="1" applyFill="1" applyBorder="1"/>
    <xf numFmtId="4" fontId="17" fillId="3" borderId="11" xfId="2" applyNumberFormat="1" applyFont="1" applyFill="1" applyBorder="1" applyAlignment="1">
      <alignment horizontal="right"/>
    </xf>
    <xf numFmtId="4" fontId="17" fillId="3" borderId="11" xfId="2" applyNumberFormat="1" applyFont="1" applyFill="1" applyBorder="1" applyAlignment="1">
      <alignment horizontal="center"/>
    </xf>
    <xf numFmtId="10" fontId="17" fillId="3" borderId="11" xfId="4" applyNumberFormat="1" applyFont="1" applyFill="1" applyBorder="1" applyAlignment="1">
      <alignment horizontal="center"/>
    </xf>
    <xf numFmtId="10" fontId="16" fillId="0" borderId="4" xfId="4" applyNumberFormat="1" applyFont="1" applyBorder="1" applyAlignment="1">
      <alignment horizontal="center"/>
    </xf>
    <xf numFmtId="4" fontId="16" fillId="0" borderId="4" xfId="2" applyNumberFormat="1" applyFont="1" applyFill="1" applyBorder="1" applyAlignment="1">
      <alignment horizontal="right"/>
    </xf>
    <xf numFmtId="2" fontId="16" fillId="3" borderId="6" xfId="0" applyNumberFormat="1" applyFont="1" applyFill="1" applyBorder="1" applyAlignment="1">
      <alignment horizontal="center" vertical="center"/>
    </xf>
    <xf numFmtId="2" fontId="17" fillId="3" borderId="7" xfId="0" applyNumberFormat="1" applyFont="1" applyFill="1" applyBorder="1"/>
    <xf numFmtId="4" fontId="17" fillId="3" borderId="7" xfId="2" applyNumberFormat="1" applyFont="1" applyFill="1" applyBorder="1" applyAlignment="1">
      <alignment horizontal="right"/>
    </xf>
    <xf numFmtId="4" fontId="17" fillId="3" borderId="7" xfId="2" applyNumberFormat="1" applyFont="1" applyFill="1" applyBorder="1" applyAlignment="1">
      <alignment horizontal="center"/>
    </xf>
    <xf numFmtId="10" fontId="17" fillId="3" borderId="7" xfId="4" applyNumberFormat="1" applyFont="1" applyFill="1" applyBorder="1" applyAlignment="1">
      <alignment horizontal="right"/>
    </xf>
    <xf numFmtId="4" fontId="16" fillId="0" borderId="0" xfId="4" applyNumberFormat="1" applyFont="1" applyAlignment="1" applyProtection="1">
      <alignment horizontal="center"/>
    </xf>
    <xf numFmtId="10" fontId="16" fillId="0" borderId="0" xfId="4" applyNumberFormat="1" applyFont="1"/>
    <xf numFmtId="4" fontId="17" fillId="0" borderId="0" xfId="4" applyNumberFormat="1" applyFont="1" applyAlignment="1"/>
    <xf numFmtId="4" fontId="17" fillId="0" borderId="0" xfId="4" applyNumberFormat="1" applyFont="1"/>
    <xf numFmtId="164" fontId="16" fillId="3" borderId="10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3" fontId="16" fillId="0" borderId="17" xfId="5" applyFont="1" applyFill="1" applyBorder="1" applyAlignment="1">
      <alignment horizontal="right"/>
    </xf>
    <xf numFmtId="0" fontId="16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164" fontId="16" fillId="3" borderId="18" xfId="0" applyNumberFormat="1" applyFont="1" applyFill="1" applyBorder="1"/>
    <xf numFmtId="2" fontId="17" fillId="3" borderId="19" xfId="0" applyNumberFormat="1" applyFont="1" applyFill="1" applyBorder="1"/>
    <xf numFmtId="2" fontId="17" fillId="3" borderId="19" xfId="5" applyNumberFormat="1" applyFont="1" applyFill="1" applyBorder="1" applyAlignment="1">
      <alignment horizontal="center"/>
    </xf>
    <xf numFmtId="43" fontId="17" fillId="3" borderId="19" xfId="5" applyFont="1" applyFill="1" applyBorder="1" applyAlignment="1">
      <alignment horizontal="center"/>
    </xf>
    <xf numFmtId="40" fontId="17" fillId="3" borderId="19" xfId="5" applyNumberFormat="1" applyFont="1" applyFill="1" applyBorder="1" applyAlignment="1">
      <alignment horizontal="right"/>
    </xf>
    <xf numFmtId="44" fontId="17" fillId="3" borderId="20" xfId="3" applyFont="1" applyFill="1" applyBorder="1" applyAlignment="1">
      <alignment horizontal="right"/>
    </xf>
    <xf numFmtId="164" fontId="16" fillId="0" borderId="0" xfId="0" applyNumberFormat="1" applyFont="1"/>
    <xf numFmtId="2" fontId="17" fillId="0" borderId="0" xfId="0" applyNumberFormat="1" applyFont="1"/>
    <xf numFmtId="2" fontId="17" fillId="0" borderId="0" xfId="5" applyNumberFormat="1" applyFont="1" applyFill="1" applyBorder="1" applyAlignment="1">
      <alignment horizontal="center"/>
    </xf>
    <xf numFmtId="43" fontId="17" fillId="0" borderId="0" xfId="5" applyFont="1" applyFill="1" applyBorder="1" applyAlignment="1">
      <alignment horizontal="center"/>
    </xf>
    <xf numFmtId="40" fontId="17" fillId="0" borderId="0" xfId="5" applyNumberFormat="1" applyFont="1" applyFill="1" applyBorder="1" applyAlignment="1">
      <alignment horizontal="right"/>
    </xf>
    <xf numFmtId="44" fontId="17" fillId="0" borderId="0" xfId="3" applyFont="1" applyFill="1" applyBorder="1" applyAlignment="1">
      <alignment horizontal="right"/>
    </xf>
    <xf numFmtId="0" fontId="17" fillId="0" borderId="4" xfId="0" applyFont="1" applyBorder="1" applyAlignment="1">
      <alignment vertical="center"/>
    </xf>
    <xf numFmtId="44" fontId="17" fillId="3" borderId="22" xfId="3" applyFont="1" applyFill="1" applyBorder="1" applyAlignment="1">
      <alignment horizontal="right"/>
    </xf>
    <xf numFmtId="43" fontId="16" fillId="0" borderId="4" xfId="5" applyFont="1" applyFill="1" applyBorder="1" applyAlignment="1">
      <alignment horizontal="right"/>
    </xf>
    <xf numFmtId="2" fontId="16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2" fontId="5" fillId="0" borderId="23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4" fontId="16" fillId="0" borderId="23" xfId="0" applyNumberFormat="1" applyFont="1" applyBorder="1" applyAlignment="1">
      <alignment horizontal="center" vertical="center"/>
    </xf>
    <xf numFmtId="43" fontId="16" fillId="0" borderId="24" xfId="5" applyFont="1" applyFill="1" applyBorder="1" applyAlignment="1">
      <alignment horizontal="right"/>
    </xf>
    <xf numFmtId="164" fontId="16" fillId="3" borderId="6" xfId="0" applyNumberFormat="1" applyFont="1" applyFill="1" applyBorder="1"/>
    <xf numFmtId="2" fontId="17" fillId="3" borderId="7" xfId="5" applyNumberFormat="1" applyFont="1" applyFill="1" applyBorder="1" applyAlignment="1">
      <alignment horizontal="center"/>
    </xf>
    <xf numFmtId="43" fontId="17" fillId="3" borderId="7" xfId="5" applyFont="1" applyFill="1" applyBorder="1" applyAlignment="1">
      <alignment horizontal="center"/>
    </xf>
    <xf numFmtId="40" fontId="17" fillId="3" borderId="7" xfId="5" applyNumberFormat="1" applyFont="1" applyFill="1" applyBorder="1" applyAlignment="1">
      <alignment horizontal="right"/>
    </xf>
    <xf numFmtId="0" fontId="6" fillId="8" borderId="21" xfId="0" applyFont="1" applyFill="1" applyBorder="1" applyAlignment="1">
      <alignment vertical="center"/>
    </xf>
    <xf numFmtId="2" fontId="16" fillId="0" borderId="25" xfId="0" applyNumberFormat="1" applyFont="1" applyBorder="1" applyAlignment="1">
      <alignment horizontal="center" vertical="center"/>
    </xf>
    <xf numFmtId="43" fontId="16" fillId="0" borderId="26" xfId="5" applyFont="1" applyFill="1" applyBorder="1" applyAlignment="1">
      <alignment horizontal="right"/>
    </xf>
    <xf numFmtId="0" fontId="15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horizontal="center" vertical="center"/>
    </xf>
    <xf numFmtId="43" fontId="16" fillId="0" borderId="27" xfId="5" applyFont="1" applyFill="1" applyBorder="1" applyAlignment="1">
      <alignment horizontal="right"/>
    </xf>
    <xf numFmtId="0" fontId="15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6" fillId="5" borderId="0" xfId="0" applyFont="1" applyFill="1" applyAlignment="1">
      <alignment horizontal="center" wrapText="1"/>
    </xf>
    <xf numFmtId="0" fontId="7" fillId="5" borderId="0" xfId="0" applyFont="1" applyFill="1"/>
    <xf numFmtId="2" fontId="5" fillId="0" borderId="0" xfId="0" applyNumberFormat="1" applyFont="1"/>
    <xf numFmtId="0" fontId="23" fillId="0" borderId="0" xfId="0" applyFont="1"/>
    <xf numFmtId="14" fontId="24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9" fillId="7" borderId="12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19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7">
    <cellStyle name="60% - Énfasis3" xfId="1" builtinId="40"/>
    <cellStyle name="Millares" xfId="2" builtinId="3"/>
    <cellStyle name="Millares 5" xfId="5"/>
    <cellStyle name="Moneda" xfId="3" builtinId="4"/>
    <cellStyle name="Normal" xfId="0" builtinId="0"/>
    <cellStyle name="Normal 2" xfId="6"/>
    <cellStyle name="Porcentaje" xfId="4" builtinId="5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showGridLines="0" tabSelected="1" view="pageBreakPreview" zoomScaleNormal="100" zoomScaleSheetLayoutView="100" workbookViewId="0">
      <selection activeCell="E14" sqref="E14"/>
    </sheetView>
  </sheetViews>
  <sheetFormatPr baseColWidth="10" defaultColWidth="9.140625" defaultRowHeight="15" x14ac:dyDescent="0.25"/>
  <cols>
    <col min="1" max="1" width="11.85546875" style="6" customWidth="1"/>
    <col min="2" max="2" width="68.42578125" style="1" customWidth="1"/>
    <col min="3" max="3" width="11" style="2" customWidth="1"/>
    <col min="4" max="4" width="9.140625" style="4"/>
    <col min="5" max="5" width="12.7109375" style="3" customWidth="1"/>
    <col min="6" max="6" width="16.140625" style="3" customWidth="1"/>
    <col min="7" max="7" width="20.5703125" style="3" customWidth="1"/>
    <col min="8" max="8" width="14.7109375" customWidth="1"/>
    <col min="9" max="9" width="12.5703125" customWidth="1"/>
    <col min="10" max="10" width="18.7109375" customWidth="1"/>
  </cols>
  <sheetData>
    <row r="1" spans="1:17" s="11" customFormat="1" ht="15.75" x14ac:dyDescent="0.25">
      <c r="A1" s="112"/>
      <c r="B1" s="8"/>
      <c r="C1" s="8"/>
      <c r="D1" s="9"/>
      <c r="E1" s="10"/>
      <c r="G1" s="111"/>
      <c r="H1" s="12"/>
      <c r="I1" s="12"/>
      <c r="J1" s="13"/>
      <c r="K1" s="13"/>
      <c r="L1" s="13"/>
      <c r="M1" s="13"/>
      <c r="N1" s="13"/>
      <c r="O1" s="13"/>
      <c r="P1" s="13"/>
      <c r="Q1" s="13"/>
    </row>
    <row r="2" spans="1:17" s="11" customFormat="1" ht="16.5" x14ac:dyDescent="0.3">
      <c r="A2" s="14"/>
      <c r="B2" s="115"/>
      <c r="C2" s="115"/>
      <c r="D2" s="15"/>
      <c r="E2" s="10"/>
      <c r="F2" s="15"/>
      <c r="H2" s="12"/>
      <c r="I2" s="12"/>
      <c r="J2" s="16"/>
      <c r="K2" s="16"/>
      <c r="L2" s="16"/>
      <c r="M2" s="16"/>
      <c r="N2" s="16"/>
      <c r="O2" s="16"/>
      <c r="P2" s="16"/>
      <c r="Q2" s="16"/>
    </row>
    <row r="3" spans="1:17" s="11" customFormat="1" ht="16.5" x14ac:dyDescent="0.3">
      <c r="A3" s="17"/>
      <c r="B3" s="18"/>
      <c r="C3" s="18"/>
      <c r="D3" s="18"/>
      <c r="F3" s="18"/>
      <c r="G3" s="111"/>
      <c r="H3" s="12"/>
      <c r="I3" s="12"/>
      <c r="J3" s="16"/>
      <c r="K3" s="16"/>
      <c r="L3" s="16"/>
      <c r="M3" s="16"/>
      <c r="N3" s="16"/>
      <c r="O3" s="16"/>
      <c r="P3" s="16"/>
      <c r="Q3" s="16"/>
    </row>
    <row r="4" spans="1:17" s="11" customFormat="1" ht="16.5" x14ac:dyDescent="0.3">
      <c r="A4"/>
      <c r="B4"/>
      <c r="C4"/>
      <c r="F4" s="113" t="s">
        <v>0</v>
      </c>
      <c r="G4" s="114"/>
      <c r="H4" s="12"/>
      <c r="I4" s="12"/>
      <c r="J4" s="16"/>
      <c r="K4" s="16"/>
      <c r="L4" s="16"/>
      <c r="M4" s="16"/>
      <c r="N4" s="16"/>
      <c r="O4" s="16"/>
      <c r="P4" s="16"/>
      <c r="Q4" s="16"/>
    </row>
    <row r="5" spans="1:17" s="11" customFormat="1" ht="15.75" x14ac:dyDescent="0.25">
      <c r="A5"/>
      <c r="B5"/>
      <c r="C5"/>
      <c r="F5" s="16" t="s">
        <v>1</v>
      </c>
      <c r="G5" s="110" t="s">
        <v>2</v>
      </c>
      <c r="H5" s="12"/>
      <c r="I5" s="12"/>
      <c r="J5" s="12"/>
      <c r="K5" s="12"/>
      <c r="L5" s="12"/>
      <c r="M5" s="19"/>
      <c r="N5" s="20"/>
      <c r="O5" s="20"/>
      <c r="P5" s="20"/>
    </row>
    <row r="6" spans="1:17" s="11" customFormat="1" ht="15.75" x14ac:dyDescent="0.25">
      <c r="A6" s="116" t="s">
        <v>3</v>
      </c>
      <c r="B6" s="117"/>
      <c r="C6" s="117"/>
      <c r="D6" s="117"/>
      <c r="E6" s="117"/>
      <c r="F6" s="117"/>
      <c r="G6" s="117"/>
      <c r="H6" s="12"/>
      <c r="I6" s="12"/>
      <c r="J6" s="21"/>
      <c r="K6" s="21"/>
      <c r="L6" s="21"/>
      <c r="M6" s="21"/>
      <c r="N6" s="21"/>
      <c r="O6" s="21"/>
      <c r="P6" s="21"/>
    </row>
    <row r="7" spans="1:17" s="11" customFormat="1" ht="15.75" x14ac:dyDescent="0.25">
      <c r="A7" s="22" t="s">
        <v>4</v>
      </c>
      <c r="B7" s="23"/>
      <c r="C7" s="23"/>
      <c r="D7" s="23"/>
      <c r="E7" s="23"/>
      <c r="F7" s="23"/>
      <c r="G7" s="23"/>
      <c r="H7" s="24"/>
      <c r="I7" s="24"/>
      <c r="J7" s="24"/>
      <c r="K7" s="24"/>
      <c r="L7" s="24"/>
      <c r="M7" s="24"/>
      <c r="N7" s="24"/>
      <c r="O7" s="24"/>
      <c r="P7" s="24"/>
    </row>
    <row r="8" spans="1:17" s="11" customFormat="1" ht="33.75" customHeight="1" x14ac:dyDescent="0.3">
      <c r="A8" s="118" t="s">
        <v>5</v>
      </c>
      <c r="B8" s="119"/>
      <c r="C8" s="119"/>
      <c r="D8" s="119"/>
      <c r="E8" s="119"/>
      <c r="F8" s="119"/>
      <c r="G8" s="120"/>
      <c r="H8" s="26"/>
      <c r="I8" s="26"/>
      <c r="J8" s="19"/>
      <c r="K8" s="19"/>
      <c r="L8" s="19"/>
      <c r="M8" s="19"/>
      <c r="N8" s="19"/>
      <c r="O8" s="19"/>
      <c r="P8" s="25" t="s">
        <v>6</v>
      </c>
    </row>
    <row r="9" spans="1:17" s="11" customFormat="1" ht="16.5" x14ac:dyDescent="0.3">
      <c r="A9" s="121" t="s">
        <v>7</v>
      </c>
      <c r="B9" s="119"/>
      <c r="C9" s="119"/>
      <c r="D9" s="119"/>
      <c r="E9" s="119"/>
      <c r="F9" s="119"/>
      <c r="G9" s="120"/>
      <c r="H9" s="26"/>
      <c r="I9" s="26"/>
      <c r="J9" s="19"/>
      <c r="K9" s="27"/>
      <c r="L9" s="19"/>
      <c r="M9" s="19"/>
      <c r="N9" s="19"/>
      <c r="O9" s="19"/>
      <c r="P9" s="25" t="s">
        <v>6</v>
      </c>
    </row>
    <row r="10" spans="1:17" s="11" customFormat="1" ht="16.5" x14ac:dyDescent="0.3">
      <c r="A10" s="28" t="s">
        <v>6</v>
      </c>
      <c r="B10" s="29"/>
      <c r="C10" s="29"/>
      <c r="D10" s="29"/>
      <c r="E10" s="29"/>
      <c r="F10" s="29"/>
      <c r="G10" s="29"/>
      <c r="H10" s="30"/>
      <c r="I10" s="25" t="s">
        <v>6</v>
      </c>
      <c r="J10" s="19"/>
      <c r="K10" s="19"/>
      <c r="L10" s="31"/>
      <c r="M10" s="31"/>
      <c r="N10" s="31"/>
      <c r="O10" s="31"/>
      <c r="P10" s="31"/>
    </row>
    <row r="11" spans="1:17" s="11" customFormat="1" ht="16.5" thickBot="1" x14ac:dyDescent="0.3">
      <c r="A11" s="116" t="s">
        <v>4</v>
      </c>
      <c r="B11" s="117"/>
      <c r="C11" s="117"/>
      <c r="D11" s="117"/>
      <c r="E11" s="117"/>
      <c r="F11" s="117"/>
      <c r="G11" s="117"/>
      <c r="H11" s="21"/>
      <c r="I11" s="21"/>
      <c r="J11" s="21"/>
      <c r="K11" s="21"/>
      <c r="L11" s="21"/>
      <c r="M11" s="21"/>
      <c r="N11" s="21"/>
      <c r="O11" s="21"/>
      <c r="P11" s="21"/>
      <c r="Q11" s="19"/>
    </row>
    <row r="12" spans="1:17" s="11" customFormat="1" ht="32.25" thickBot="1" x14ac:dyDescent="0.25">
      <c r="A12" s="32" t="s">
        <v>8</v>
      </c>
      <c r="B12" s="33" t="s">
        <v>9</v>
      </c>
      <c r="C12" s="33" t="s">
        <v>10</v>
      </c>
      <c r="D12" s="34" t="s">
        <v>11</v>
      </c>
      <c r="E12" s="35" t="s">
        <v>12</v>
      </c>
      <c r="F12" s="36" t="s">
        <v>13</v>
      </c>
      <c r="G12" s="33" t="s">
        <v>14</v>
      </c>
    </row>
    <row r="13" spans="1:17" s="11" customFormat="1" ht="15.75" x14ac:dyDescent="0.2">
      <c r="A13" s="102" t="s">
        <v>15</v>
      </c>
      <c r="B13" s="102"/>
      <c r="C13" s="102"/>
      <c r="D13" s="102"/>
      <c r="E13" s="102"/>
      <c r="F13" s="102"/>
      <c r="G13" s="102"/>
    </row>
    <row r="14" spans="1:17" s="11" customFormat="1" x14ac:dyDescent="0.2">
      <c r="A14" s="71">
        <v>1</v>
      </c>
      <c r="B14" s="122" t="s">
        <v>16</v>
      </c>
      <c r="C14" s="123"/>
      <c r="D14" s="124"/>
      <c r="E14" s="89"/>
      <c r="F14" s="89"/>
      <c r="G14" s="89"/>
    </row>
    <row r="15" spans="1:17" s="11" customFormat="1" ht="30" customHeight="1" x14ac:dyDescent="0.2">
      <c r="A15" s="43">
        <f>A14+0.01</f>
        <v>1.01</v>
      </c>
      <c r="B15" s="74" t="s">
        <v>17</v>
      </c>
      <c r="C15" s="72">
        <v>15.7</v>
      </c>
      <c r="D15" s="69" t="s">
        <v>18</v>
      </c>
      <c r="E15" s="70"/>
      <c r="F15" s="70">
        <f t="shared" ref="F15:F25" si="0">ROUND(C15*E15,2)</f>
        <v>0</v>
      </c>
      <c r="G15" s="73"/>
    </row>
    <row r="16" spans="1:17" s="11" customFormat="1" ht="42.75" x14ac:dyDescent="0.2">
      <c r="A16" s="43">
        <f t="shared" ref="A16:A24" si="1">A15+0.01</f>
        <v>1.02</v>
      </c>
      <c r="B16" s="75" t="s">
        <v>19</v>
      </c>
      <c r="C16" s="72">
        <v>3.7</v>
      </c>
      <c r="D16" s="69" t="s">
        <v>18</v>
      </c>
      <c r="E16" s="70"/>
      <c r="F16" s="70">
        <f>ROUND(C16*E16,2)</f>
        <v>0</v>
      </c>
      <c r="G16" s="73"/>
    </row>
    <row r="17" spans="1:7" s="11" customFormat="1" ht="42.75" x14ac:dyDescent="0.2">
      <c r="A17" s="43">
        <f t="shared" si="1"/>
        <v>1.03</v>
      </c>
      <c r="B17" s="75" t="s">
        <v>20</v>
      </c>
      <c r="C17" s="72">
        <v>20</v>
      </c>
      <c r="D17" s="69" t="s">
        <v>18</v>
      </c>
      <c r="E17" s="70"/>
      <c r="F17" s="70">
        <f>ROUND(C17*E17,2)</f>
        <v>0</v>
      </c>
      <c r="G17" s="73"/>
    </row>
    <row r="18" spans="1:7" s="11" customFormat="1" ht="57" x14ac:dyDescent="0.2">
      <c r="A18" s="43">
        <f t="shared" si="1"/>
        <v>1.04</v>
      </c>
      <c r="B18" s="74" t="s">
        <v>21</v>
      </c>
      <c r="C18" s="72">
        <v>1</v>
      </c>
      <c r="D18" s="76" t="s">
        <v>22</v>
      </c>
      <c r="E18" s="70"/>
      <c r="F18" s="70">
        <f t="shared" si="0"/>
        <v>0</v>
      </c>
      <c r="G18" s="73"/>
    </row>
    <row r="19" spans="1:7" s="11" customFormat="1" ht="71.25" x14ac:dyDescent="0.2">
      <c r="A19" s="43">
        <f t="shared" si="1"/>
        <v>1.05</v>
      </c>
      <c r="B19" s="74" t="s">
        <v>23</v>
      </c>
      <c r="C19" s="72">
        <v>1</v>
      </c>
      <c r="D19" s="76" t="s">
        <v>22</v>
      </c>
      <c r="E19" s="70"/>
      <c r="F19" s="70">
        <f t="shared" si="0"/>
        <v>0</v>
      </c>
      <c r="G19" s="73"/>
    </row>
    <row r="20" spans="1:7" s="11" customFormat="1" ht="42.75" x14ac:dyDescent="0.2">
      <c r="A20" s="43">
        <f t="shared" si="1"/>
        <v>1.06</v>
      </c>
      <c r="B20" s="74" t="s">
        <v>24</v>
      </c>
      <c r="C20" s="72">
        <v>1</v>
      </c>
      <c r="D20" s="76" t="s">
        <v>22</v>
      </c>
      <c r="E20" s="70"/>
      <c r="F20" s="70">
        <f t="shared" si="0"/>
        <v>0</v>
      </c>
      <c r="G20" s="73"/>
    </row>
    <row r="21" spans="1:7" s="11" customFormat="1" ht="42.75" x14ac:dyDescent="0.2">
      <c r="A21" s="43">
        <f t="shared" si="1"/>
        <v>1.07</v>
      </c>
      <c r="B21" s="75" t="s">
        <v>25</v>
      </c>
      <c r="C21" s="72">
        <v>1</v>
      </c>
      <c r="D21" s="69" t="s">
        <v>22</v>
      </c>
      <c r="E21" s="70"/>
      <c r="F21" s="70">
        <f t="shared" si="0"/>
        <v>0</v>
      </c>
      <c r="G21" s="73"/>
    </row>
    <row r="22" spans="1:7" s="11" customFormat="1" ht="32.25" customHeight="1" x14ac:dyDescent="0.2">
      <c r="A22" s="43">
        <f t="shared" si="1"/>
        <v>1.08</v>
      </c>
      <c r="B22" s="74" t="s">
        <v>26</v>
      </c>
      <c r="C22" s="72">
        <v>1</v>
      </c>
      <c r="D22" s="69" t="s">
        <v>22</v>
      </c>
      <c r="E22" s="70"/>
      <c r="F22" s="70">
        <f t="shared" si="0"/>
        <v>0</v>
      </c>
      <c r="G22" s="73"/>
    </row>
    <row r="23" spans="1:7" s="11" customFormat="1" ht="45" customHeight="1" x14ac:dyDescent="0.2">
      <c r="A23" s="43">
        <f t="shared" si="1"/>
        <v>1.0900000000000001</v>
      </c>
      <c r="B23" s="75" t="s">
        <v>27</v>
      </c>
      <c r="C23" s="72">
        <v>3.7</v>
      </c>
      <c r="D23" s="69" t="s">
        <v>18</v>
      </c>
      <c r="E23" s="70"/>
      <c r="F23" s="70">
        <f t="shared" si="0"/>
        <v>0</v>
      </c>
      <c r="G23" s="73"/>
    </row>
    <row r="24" spans="1:7" s="11" customFormat="1" ht="42.75" x14ac:dyDescent="0.2">
      <c r="A24" s="92">
        <f t="shared" si="1"/>
        <v>1.1000000000000001</v>
      </c>
      <c r="B24" s="105" t="s">
        <v>28</v>
      </c>
      <c r="C24" s="94">
        <v>1</v>
      </c>
      <c r="D24" s="106" t="s">
        <v>22</v>
      </c>
      <c r="E24" s="96"/>
      <c r="F24" s="96">
        <f t="shared" si="0"/>
        <v>0</v>
      </c>
      <c r="G24" s="97"/>
    </row>
    <row r="25" spans="1:7" s="11" customFormat="1" ht="14.25" x14ac:dyDescent="0.2">
      <c r="A25" s="43">
        <v>1.1100000000000001</v>
      </c>
      <c r="B25" s="75" t="s">
        <v>29</v>
      </c>
      <c r="C25" s="72">
        <v>1</v>
      </c>
      <c r="D25" s="69" t="s">
        <v>30</v>
      </c>
      <c r="E25" s="70"/>
      <c r="F25" s="70">
        <f t="shared" si="0"/>
        <v>0</v>
      </c>
      <c r="G25" s="91"/>
    </row>
    <row r="26" spans="1:7" s="11" customFormat="1" x14ac:dyDescent="0.25">
      <c r="A26" s="98"/>
      <c r="B26" s="59" t="s">
        <v>31</v>
      </c>
      <c r="C26" s="99"/>
      <c r="D26" s="100"/>
      <c r="E26" s="101"/>
      <c r="F26" s="101"/>
      <c r="G26" s="90">
        <f>SUM(F15:F25)</f>
        <v>0</v>
      </c>
    </row>
    <row r="27" spans="1:7" s="11" customFormat="1" x14ac:dyDescent="0.25">
      <c r="A27" s="83"/>
      <c r="B27" s="84"/>
      <c r="C27" s="85"/>
      <c r="D27" s="86"/>
      <c r="E27" s="87"/>
      <c r="F27" s="87"/>
      <c r="G27" s="88"/>
    </row>
    <row r="28" spans="1:7" s="11" customFormat="1" x14ac:dyDescent="0.2">
      <c r="A28" s="71">
        <v>2</v>
      </c>
      <c r="B28" s="126" t="s">
        <v>32</v>
      </c>
      <c r="C28" s="126"/>
      <c r="D28" s="126"/>
      <c r="E28" s="126"/>
      <c r="F28" s="126"/>
      <c r="G28" s="126"/>
    </row>
    <row r="29" spans="1:7" s="11" customFormat="1" ht="57" x14ac:dyDescent="0.2">
      <c r="A29" s="43">
        <f>A28+0.01</f>
        <v>2.0099999999999998</v>
      </c>
      <c r="B29" s="74" t="s">
        <v>33</v>
      </c>
      <c r="C29" s="72">
        <v>22</v>
      </c>
      <c r="D29" s="69" t="s">
        <v>18</v>
      </c>
      <c r="E29" s="70"/>
      <c r="F29" s="70">
        <f t="shared" ref="F29:F33" si="2">ROUND(C29*E29,2)</f>
        <v>0</v>
      </c>
      <c r="G29" s="73"/>
    </row>
    <row r="30" spans="1:7" s="11" customFormat="1" ht="28.5" x14ac:dyDescent="0.2">
      <c r="A30" s="43">
        <f t="shared" ref="A30:A32" si="3">A29+0.01</f>
        <v>2.0199999999999996</v>
      </c>
      <c r="B30" s="74" t="s">
        <v>34</v>
      </c>
      <c r="C30" s="72">
        <v>90</v>
      </c>
      <c r="D30" s="69" t="s">
        <v>18</v>
      </c>
      <c r="E30" s="70"/>
      <c r="F30" s="70">
        <f>ROUND(C30*E30,2)</f>
        <v>0</v>
      </c>
      <c r="G30" s="73"/>
    </row>
    <row r="31" spans="1:7" s="11" customFormat="1" ht="42.75" x14ac:dyDescent="0.2">
      <c r="A31" s="43">
        <f t="shared" si="3"/>
        <v>2.0299999999999994</v>
      </c>
      <c r="B31" s="75" t="s">
        <v>35</v>
      </c>
      <c r="C31" s="72">
        <v>90</v>
      </c>
      <c r="D31" s="69" t="s">
        <v>18</v>
      </c>
      <c r="E31" s="70"/>
      <c r="F31" s="70">
        <f>ROUND(C31*E31,2)</f>
        <v>0</v>
      </c>
      <c r="G31" s="73"/>
    </row>
    <row r="32" spans="1:7" s="11" customFormat="1" ht="28.5" x14ac:dyDescent="0.2">
      <c r="A32" s="43">
        <f t="shared" si="3"/>
        <v>2.0399999999999991</v>
      </c>
      <c r="B32" s="74" t="s">
        <v>36</v>
      </c>
      <c r="C32" s="72">
        <v>45</v>
      </c>
      <c r="D32" s="69" t="s">
        <v>37</v>
      </c>
      <c r="E32" s="70"/>
      <c r="F32" s="70">
        <f t="shared" si="2"/>
        <v>0</v>
      </c>
      <c r="G32" s="73"/>
    </row>
    <row r="33" spans="1:7" s="11" customFormat="1" ht="14.25" x14ac:dyDescent="0.2">
      <c r="A33" s="103">
        <v>2.0499999999999998</v>
      </c>
      <c r="B33" s="75" t="s">
        <v>38</v>
      </c>
      <c r="C33" s="72">
        <v>1</v>
      </c>
      <c r="D33" s="69" t="s">
        <v>30</v>
      </c>
      <c r="E33" s="70"/>
      <c r="F33" s="70">
        <f t="shared" si="2"/>
        <v>0</v>
      </c>
      <c r="G33" s="104"/>
    </row>
    <row r="34" spans="1:7" s="11" customFormat="1" x14ac:dyDescent="0.25">
      <c r="A34" s="77"/>
      <c r="B34" s="78" t="s">
        <v>31</v>
      </c>
      <c r="C34" s="79"/>
      <c r="D34" s="80"/>
      <c r="E34" s="81"/>
      <c r="F34" s="81"/>
      <c r="G34" s="82">
        <f>SUM(F29:F32)</f>
        <v>0</v>
      </c>
    </row>
    <row r="35" spans="1:7" s="11" customFormat="1" x14ac:dyDescent="0.25">
      <c r="A35" s="83"/>
      <c r="B35" s="84"/>
      <c r="C35" s="85"/>
      <c r="D35" s="86"/>
      <c r="E35" s="87"/>
      <c r="F35" s="87"/>
      <c r="G35" s="88"/>
    </row>
    <row r="36" spans="1:7" s="11" customFormat="1" x14ac:dyDescent="0.2">
      <c r="A36" s="71">
        <v>3</v>
      </c>
      <c r="B36" s="126" t="s">
        <v>39</v>
      </c>
      <c r="C36" s="126"/>
      <c r="D36" s="126"/>
      <c r="E36" s="126"/>
      <c r="F36" s="126"/>
      <c r="G36" s="126"/>
    </row>
    <row r="37" spans="1:7" s="11" customFormat="1" ht="28.5" x14ac:dyDescent="0.2">
      <c r="A37" s="43">
        <f>A36+0.01</f>
        <v>3.01</v>
      </c>
      <c r="B37" s="74" t="s">
        <v>40</v>
      </c>
      <c r="C37" s="72">
        <v>1</v>
      </c>
      <c r="D37" s="69" t="s">
        <v>22</v>
      </c>
      <c r="E37" s="70"/>
      <c r="F37" s="70">
        <f t="shared" ref="F37" si="4">ROUND(C37*E37,2)</f>
        <v>0</v>
      </c>
      <c r="G37" s="73"/>
    </row>
    <row r="38" spans="1:7" s="11" customFormat="1" ht="28.5" x14ac:dyDescent="0.2">
      <c r="A38" s="43">
        <f t="shared" ref="A38:A42" si="5">A37+0.01</f>
        <v>3.0199999999999996</v>
      </c>
      <c r="B38" s="75" t="s">
        <v>41</v>
      </c>
      <c r="C38" s="72">
        <v>1</v>
      </c>
      <c r="D38" s="69" t="s">
        <v>22</v>
      </c>
      <c r="E38" s="70"/>
      <c r="F38" s="70">
        <f>ROUND(C38*E38,2)</f>
        <v>0</v>
      </c>
      <c r="G38" s="73"/>
    </row>
    <row r="39" spans="1:7" s="11" customFormat="1" ht="28.5" x14ac:dyDescent="0.2">
      <c r="A39" s="43">
        <f t="shared" si="5"/>
        <v>3.0299999999999994</v>
      </c>
      <c r="B39" s="74" t="s">
        <v>42</v>
      </c>
      <c r="C39" s="72">
        <v>1</v>
      </c>
      <c r="D39" s="69" t="s">
        <v>22</v>
      </c>
      <c r="E39" s="70"/>
      <c r="F39" s="70">
        <f t="shared" ref="F39:F43" si="6">ROUND(C39*E39,2)</f>
        <v>0</v>
      </c>
      <c r="G39" s="73"/>
    </row>
    <row r="40" spans="1:7" s="11" customFormat="1" ht="14.25" x14ac:dyDescent="0.2">
      <c r="A40" s="43">
        <f t="shared" si="5"/>
        <v>3.0399999999999991</v>
      </c>
      <c r="B40" s="75" t="s">
        <v>43</v>
      </c>
      <c r="C40" s="72">
        <v>1</v>
      </c>
      <c r="D40" s="69" t="s">
        <v>30</v>
      </c>
      <c r="E40" s="70"/>
      <c r="F40" s="70">
        <f t="shared" si="6"/>
        <v>0</v>
      </c>
      <c r="G40" s="73"/>
    </row>
    <row r="41" spans="1:7" s="11" customFormat="1" ht="14.25" x14ac:dyDescent="0.2">
      <c r="A41" s="43">
        <f t="shared" si="5"/>
        <v>3.0499999999999989</v>
      </c>
      <c r="B41" s="75" t="s">
        <v>44</v>
      </c>
      <c r="C41" s="72">
        <v>1</v>
      </c>
      <c r="D41" s="69" t="s">
        <v>30</v>
      </c>
      <c r="E41" s="70"/>
      <c r="F41" s="70">
        <f t="shared" si="6"/>
        <v>0</v>
      </c>
      <c r="G41" s="91"/>
    </row>
    <row r="42" spans="1:7" s="11" customFormat="1" ht="28.5" x14ac:dyDescent="0.2">
      <c r="A42" s="43">
        <f t="shared" si="5"/>
        <v>3.0599999999999987</v>
      </c>
      <c r="B42" s="75" t="s">
        <v>45</v>
      </c>
      <c r="C42" s="72">
        <v>1</v>
      </c>
      <c r="D42" s="69" t="s">
        <v>22</v>
      </c>
      <c r="E42" s="70"/>
      <c r="F42" s="70">
        <f t="shared" si="6"/>
        <v>0</v>
      </c>
      <c r="G42" s="91"/>
    </row>
    <row r="43" spans="1:7" s="11" customFormat="1" ht="14.25" x14ac:dyDescent="0.2">
      <c r="A43" s="103">
        <v>3.07</v>
      </c>
      <c r="B43" s="75" t="s">
        <v>38</v>
      </c>
      <c r="C43" s="72">
        <v>1</v>
      </c>
      <c r="D43" s="69" t="s">
        <v>30</v>
      </c>
      <c r="E43" s="70"/>
      <c r="F43" s="70">
        <f t="shared" si="6"/>
        <v>0</v>
      </c>
      <c r="G43" s="107"/>
    </row>
    <row r="44" spans="1:7" s="11" customFormat="1" x14ac:dyDescent="0.25">
      <c r="A44" s="77"/>
      <c r="B44" s="59" t="s">
        <v>31</v>
      </c>
      <c r="C44" s="99"/>
      <c r="D44" s="100"/>
      <c r="E44" s="101"/>
      <c r="F44" s="101"/>
      <c r="G44" s="90">
        <f>SUM(F37:F43)</f>
        <v>0</v>
      </c>
    </row>
    <row r="45" spans="1:7" s="11" customFormat="1" x14ac:dyDescent="0.25">
      <c r="A45" s="83"/>
      <c r="B45" s="84"/>
      <c r="C45" s="85"/>
      <c r="D45" s="86"/>
      <c r="E45" s="87"/>
      <c r="F45" s="87"/>
      <c r="G45" s="88"/>
    </row>
    <row r="46" spans="1:7" s="11" customFormat="1" x14ac:dyDescent="0.2">
      <c r="A46" s="71">
        <v>4</v>
      </c>
      <c r="B46" s="126" t="s">
        <v>46</v>
      </c>
      <c r="C46" s="126"/>
      <c r="D46" s="126"/>
      <c r="E46" s="126"/>
      <c r="F46" s="126"/>
      <c r="G46" s="126"/>
    </row>
    <row r="47" spans="1:7" s="11" customFormat="1" ht="57" customHeight="1" x14ac:dyDescent="0.2">
      <c r="A47" s="43">
        <f>A46+0.01</f>
        <v>4.01</v>
      </c>
      <c r="B47" s="74" t="s">
        <v>47</v>
      </c>
      <c r="C47" s="72">
        <f>(((0.55+4.55+4.58+15.7+1.7+1.8)*2)*0.95)*10.7639</f>
        <v>590.63672079999992</v>
      </c>
      <c r="D47" s="69" t="s">
        <v>48</v>
      </c>
      <c r="E47" s="70"/>
      <c r="F47" s="70">
        <f t="shared" ref="F47:F49" si="7">ROUND(C47*E47,2)</f>
        <v>0</v>
      </c>
      <c r="G47" s="91"/>
    </row>
    <row r="48" spans="1:7" s="11" customFormat="1" ht="61.5" customHeight="1" x14ac:dyDescent="0.2">
      <c r="A48" s="43">
        <f>A47+0.01</f>
        <v>4.0199999999999996</v>
      </c>
      <c r="B48" s="74" t="s">
        <v>49</v>
      </c>
      <c r="C48" s="72">
        <v>2</v>
      </c>
      <c r="D48" s="69" t="s">
        <v>22</v>
      </c>
      <c r="E48" s="70"/>
      <c r="F48" s="70">
        <f t="shared" si="7"/>
        <v>0</v>
      </c>
      <c r="G48" s="91"/>
    </row>
    <row r="49" spans="1:7" s="11" customFormat="1" ht="33" customHeight="1" x14ac:dyDescent="0.2">
      <c r="A49" s="43">
        <v>4.03</v>
      </c>
      <c r="B49" s="74" t="s">
        <v>50</v>
      </c>
      <c r="C49" s="72">
        <v>10</v>
      </c>
      <c r="D49" s="69" t="s">
        <v>22</v>
      </c>
      <c r="E49" s="70"/>
      <c r="F49" s="70">
        <f t="shared" si="7"/>
        <v>0</v>
      </c>
      <c r="G49" s="91"/>
    </row>
    <row r="50" spans="1:7" s="11" customFormat="1" ht="19.5" customHeight="1" x14ac:dyDescent="0.2">
      <c r="A50" s="108">
        <v>4.04</v>
      </c>
      <c r="B50" s="75" t="s">
        <v>51</v>
      </c>
      <c r="C50" s="109">
        <v>1</v>
      </c>
      <c r="D50" s="108" t="s">
        <v>30</v>
      </c>
      <c r="E50" s="70"/>
      <c r="F50" s="70">
        <f t="shared" ref="F50" si="8">ROUND(C50*E50,2)</f>
        <v>0</v>
      </c>
      <c r="G50" s="91"/>
    </row>
    <row r="51" spans="1:7" s="11" customFormat="1" x14ac:dyDescent="0.25">
      <c r="A51" s="98"/>
      <c r="B51" s="59" t="s">
        <v>31</v>
      </c>
      <c r="C51" s="99"/>
      <c r="D51" s="100"/>
      <c r="E51" s="101"/>
      <c r="F51" s="101"/>
      <c r="G51" s="90">
        <f>SUM(F47:F50)</f>
        <v>0</v>
      </c>
    </row>
    <row r="52" spans="1:7" s="11" customFormat="1" ht="15.75" thickBot="1" x14ac:dyDescent="0.3">
      <c r="A52" s="83"/>
      <c r="B52" s="84"/>
      <c r="C52" s="85"/>
      <c r="D52" s="86"/>
      <c r="E52" s="87"/>
      <c r="F52" s="87"/>
      <c r="G52" s="88"/>
    </row>
    <row r="53" spans="1:7" s="11" customFormat="1" ht="15.75" x14ac:dyDescent="0.2">
      <c r="A53" s="125" t="s">
        <v>52</v>
      </c>
      <c r="B53" s="125"/>
      <c r="C53" s="125"/>
      <c r="D53" s="125"/>
      <c r="E53" s="125"/>
      <c r="F53" s="125"/>
      <c r="G53" s="125"/>
    </row>
    <row r="54" spans="1:7" s="11" customFormat="1" x14ac:dyDescent="0.2">
      <c r="A54" s="71">
        <v>1</v>
      </c>
      <c r="B54" s="89" t="s">
        <v>46</v>
      </c>
      <c r="C54" s="89"/>
      <c r="D54" s="89"/>
      <c r="E54" s="89"/>
      <c r="F54" s="89"/>
      <c r="G54" s="89"/>
    </row>
    <row r="55" spans="1:7" s="11" customFormat="1" ht="38.25" customHeight="1" x14ac:dyDescent="0.2">
      <c r="A55" s="43">
        <f>A54+0.01</f>
        <v>1.01</v>
      </c>
      <c r="B55" s="74" t="s">
        <v>53</v>
      </c>
      <c r="C55" s="72">
        <v>10</v>
      </c>
      <c r="D55" s="69" t="s">
        <v>22</v>
      </c>
      <c r="E55" s="70"/>
      <c r="F55" s="70">
        <f t="shared" ref="F55" si="9">ROUND(C55*E55,2)</f>
        <v>0</v>
      </c>
      <c r="G55" s="73"/>
    </row>
    <row r="56" spans="1:7" s="11" customFormat="1" ht="105" customHeight="1" x14ac:dyDescent="0.2">
      <c r="A56" s="43">
        <f t="shared" ref="A56:A57" si="10">A55+0.01</f>
        <v>1.02</v>
      </c>
      <c r="B56" s="75" t="s">
        <v>54</v>
      </c>
      <c r="C56" s="72">
        <v>1</v>
      </c>
      <c r="D56" s="69" t="s">
        <v>30</v>
      </c>
      <c r="E56" s="70"/>
      <c r="F56" s="70">
        <f>ROUND(C56*E56,2)</f>
        <v>0</v>
      </c>
      <c r="G56" s="91"/>
    </row>
    <row r="57" spans="1:7" s="11" customFormat="1" ht="38.25" customHeight="1" x14ac:dyDescent="0.2">
      <c r="A57" s="43">
        <f t="shared" si="10"/>
        <v>1.03</v>
      </c>
      <c r="B57" s="75" t="s">
        <v>55</v>
      </c>
      <c r="C57" s="72">
        <f>((0.38*2)+(1.5*3))*5</f>
        <v>26.299999999999997</v>
      </c>
      <c r="D57" s="69" t="s">
        <v>37</v>
      </c>
      <c r="E57" s="70"/>
      <c r="F57" s="70">
        <f>ROUND(C57*E57,2)</f>
        <v>0</v>
      </c>
      <c r="G57" s="91"/>
    </row>
    <row r="58" spans="1:7" s="11" customFormat="1" ht="20.25" customHeight="1" x14ac:dyDescent="0.2">
      <c r="A58" s="108">
        <v>1.04</v>
      </c>
      <c r="B58" s="75" t="s">
        <v>51</v>
      </c>
      <c r="C58" s="109">
        <v>1</v>
      </c>
      <c r="D58" s="108" t="s">
        <v>30</v>
      </c>
      <c r="E58" s="70"/>
      <c r="F58" s="70">
        <f t="shared" ref="F58" si="11">ROUND(C58*E58,2)</f>
        <v>0</v>
      </c>
      <c r="G58" s="107"/>
    </row>
    <row r="59" spans="1:7" s="11" customFormat="1" x14ac:dyDescent="0.25">
      <c r="A59" s="77"/>
      <c r="B59" s="78" t="s">
        <v>31</v>
      </c>
      <c r="C59" s="79"/>
      <c r="D59" s="80"/>
      <c r="E59" s="81"/>
      <c r="F59" s="81"/>
      <c r="G59" s="90">
        <f>SUM(F55:F58)</f>
        <v>0</v>
      </c>
    </row>
    <row r="60" spans="1:7" s="11" customFormat="1" ht="15.75" thickBot="1" x14ac:dyDescent="0.3">
      <c r="A60" s="83"/>
      <c r="B60" s="84"/>
      <c r="C60" s="85"/>
      <c r="D60" s="86"/>
      <c r="E60" s="87"/>
      <c r="F60" s="87"/>
      <c r="G60" s="88"/>
    </row>
    <row r="61" spans="1:7" s="11" customFormat="1" ht="15.75" x14ac:dyDescent="0.2">
      <c r="A61" s="125" t="s">
        <v>56</v>
      </c>
      <c r="B61" s="125"/>
      <c r="C61" s="125"/>
      <c r="D61" s="125"/>
      <c r="E61" s="125"/>
      <c r="F61" s="125"/>
      <c r="G61" s="125"/>
    </row>
    <row r="62" spans="1:7" s="11" customFormat="1" x14ac:dyDescent="0.2">
      <c r="A62" s="71">
        <v>1</v>
      </c>
      <c r="B62" s="89" t="s">
        <v>57</v>
      </c>
      <c r="C62" s="89"/>
      <c r="D62" s="89"/>
      <c r="E62" s="89"/>
      <c r="F62" s="89"/>
      <c r="G62" s="89"/>
    </row>
    <row r="63" spans="1:7" s="11" customFormat="1" ht="28.5" x14ac:dyDescent="0.2">
      <c r="A63" s="43">
        <f>A62+0.01</f>
        <v>1.01</v>
      </c>
      <c r="B63" s="74" t="s">
        <v>58</v>
      </c>
      <c r="C63" s="72">
        <v>12</v>
      </c>
      <c r="D63" s="69" t="s">
        <v>37</v>
      </c>
      <c r="E63" s="70"/>
      <c r="F63" s="70">
        <f t="shared" ref="F63" si="12">ROUND(C63*E63,2)</f>
        <v>0</v>
      </c>
      <c r="G63" s="73"/>
    </row>
    <row r="64" spans="1:7" s="11" customFormat="1" ht="18" customHeight="1" x14ac:dyDescent="0.2">
      <c r="A64" s="43">
        <f t="shared" ref="A64:A67" si="13">A63+0.01</f>
        <v>1.02</v>
      </c>
      <c r="B64" s="75" t="s">
        <v>59</v>
      </c>
      <c r="C64" s="72">
        <v>23</v>
      </c>
      <c r="D64" s="69" t="s">
        <v>37</v>
      </c>
      <c r="E64" s="70"/>
      <c r="F64" s="70">
        <f>ROUND(C64*E64,2)</f>
        <v>0</v>
      </c>
      <c r="G64" s="73"/>
    </row>
    <row r="65" spans="1:7" s="11" customFormat="1" ht="28.5" x14ac:dyDescent="0.2">
      <c r="A65" s="43">
        <f t="shared" si="13"/>
        <v>1.03</v>
      </c>
      <c r="B65" s="75" t="s">
        <v>60</v>
      </c>
      <c r="C65" s="72">
        <v>23</v>
      </c>
      <c r="D65" s="69" t="s">
        <v>37</v>
      </c>
      <c r="E65" s="70"/>
      <c r="F65" s="70">
        <f>ROUND(C65*E65,2)</f>
        <v>0</v>
      </c>
      <c r="G65" s="73"/>
    </row>
    <row r="66" spans="1:7" s="11" customFormat="1" ht="18.75" customHeight="1" x14ac:dyDescent="0.2">
      <c r="A66" s="43">
        <f t="shared" si="13"/>
        <v>1.04</v>
      </c>
      <c r="B66" s="74" t="s">
        <v>61</v>
      </c>
      <c r="C66" s="72">
        <v>7</v>
      </c>
      <c r="D66" s="76" t="s">
        <v>62</v>
      </c>
      <c r="E66" s="70"/>
      <c r="F66" s="70">
        <f t="shared" ref="F66:F68" si="14">ROUND(C66*E66,2)</f>
        <v>0</v>
      </c>
      <c r="G66" s="73"/>
    </row>
    <row r="67" spans="1:7" s="11" customFormat="1" ht="19.5" customHeight="1" x14ac:dyDescent="0.2">
      <c r="A67" s="92">
        <f t="shared" si="13"/>
        <v>1.05</v>
      </c>
      <c r="B67" s="93" t="s">
        <v>63</v>
      </c>
      <c r="C67" s="94">
        <v>1</v>
      </c>
      <c r="D67" s="95" t="s">
        <v>22</v>
      </c>
      <c r="E67" s="96"/>
      <c r="F67" s="96">
        <f t="shared" si="14"/>
        <v>0</v>
      </c>
      <c r="G67" s="97"/>
    </row>
    <row r="68" spans="1:7" s="11" customFormat="1" ht="18.75" customHeight="1" x14ac:dyDescent="0.2">
      <c r="A68" s="43">
        <v>1.06</v>
      </c>
      <c r="B68" s="75" t="s">
        <v>51</v>
      </c>
      <c r="C68" s="109">
        <v>1</v>
      </c>
      <c r="D68" s="108" t="s">
        <v>30</v>
      </c>
      <c r="E68" s="70"/>
      <c r="F68" s="70">
        <f t="shared" si="14"/>
        <v>0</v>
      </c>
      <c r="G68" s="91"/>
    </row>
    <row r="69" spans="1:7" s="11" customFormat="1" x14ac:dyDescent="0.25">
      <c r="A69" s="98"/>
      <c r="B69" s="59" t="s">
        <v>31</v>
      </c>
      <c r="C69" s="99"/>
      <c r="D69" s="100"/>
      <c r="E69" s="101"/>
      <c r="F69" s="101"/>
      <c r="G69" s="90">
        <f>SUM(F63:F68)</f>
        <v>0</v>
      </c>
    </row>
    <row r="70" spans="1:7" s="11" customFormat="1" ht="15.75" thickBot="1" x14ac:dyDescent="0.3">
      <c r="A70" s="83"/>
      <c r="B70" s="84"/>
      <c r="C70" s="85"/>
      <c r="D70" s="86"/>
      <c r="E70" s="87"/>
      <c r="F70" s="87"/>
      <c r="G70" s="88"/>
    </row>
    <row r="71" spans="1:7" s="11" customFormat="1" ht="15.75" x14ac:dyDescent="0.2">
      <c r="A71" s="125" t="s">
        <v>64</v>
      </c>
      <c r="B71" s="125"/>
      <c r="C71" s="125"/>
      <c r="D71" s="125"/>
      <c r="E71" s="125"/>
      <c r="F71" s="125"/>
      <c r="G71" s="125"/>
    </row>
    <row r="72" spans="1:7" s="11" customFormat="1" x14ac:dyDescent="0.2">
      <c r="A72" s="71">
        <v>1</v>
      </c>
      <c r="B72" s="89" t="s">
        <v>57</v>
      </c>
      <c r="C72" s="89"/>
      <c r="D72" s="89"/>
      <c r="E72" s="89"/>
      <c r="F72" s="89"/>
      <c r="G72" s="89"/>
    </row>
    <row r="73" spans="1:7" s="11" customFormat="1" ht="28.5" x14ac:dyDescent="0.2">
      <c r="A73" s="43">
        <f>A72+0.01</f>
        <v>1.01</v>
      </c>
      <c r="B73" s="74" t="s">
        <v>65</v>
      </c>
      <c r="C73" s="72">
        <v>26</v>
      </c>
      <c r="D73" s="69" t="s">
        <v>48</v>
      </c>
      <c r="E73" s="70"/>
      <c r="F73" s="70">
        <f t="shared" ref="F73" si="15">ROUND(C73*E73,2)</f>
        <v>0</v>
      </c>
      <c r="G73" s="73"/>
    </row>
    <row r="74" spans="1:7" s="11" customFormat="1" ht="42.75" x14ac:dyDescent="0.2">
      <c r="A74" s="43">
        <f t="shared" ref="A74:A81" si="16">A73+0.01</f>
        <v>1.02</v>
      </c>
      <c r="B74" s="75" t="s">
        <v>66</v>
      </c>
      <c r="C74" s="72">
        <v>1</v>
      </c>
      <c r="D74" s="69" t="s">
        <v>22</v>
      </c>
      <c r="E74" s="70"/>
      <c r="F74" s="70">
        <f>ROUND(C74*E74,2)</f>
        <v>0</v>
      </c>
      <c r="G74" s="73"/>
    </row>
    <row r="75" spans="1:7" s="11" customFormat="1" ht="30.75" customHeight="1" x14ac:dyDescent="0.2">
      <c r="A75" s="43">
        <f t="shared" si="16"/>
        <v>1.03</v>
      </c>
      <c r="B75" s="75" t="s">
        <v>67</v>
      </c>
      <c r="C75" s="72">
        <v>10</v>
      </c>
      <c r="D75" s="69" t="s">
        <v>62</v>
      </c>
      <c r="E75" s="70"/>
      <c r="F75" s="70">
        <f>ROUND(C75*E75,2)</f>
        <v>0</v>
      </c>
      <c r="G75" s="73"/>
    </row>
    <row r="76" spans="1:7" s="11" customFormat="1" ht="43.5" customHeight="1" x14ac:dyDescent="0.2">
      <c r="A76" s="43">
        <f t="shared" si="16"/>
        <v>1.04</v>
      </c>
      <c r="B76" s="74" t="s">
        <v>68</v>
      </c>
      <c r="C76" s="72">
        <f>25*1</f>
        <v>25</v>
      </c>
      <c r="D76" s="76" t="s">
        <v>62</v>
      </c>
      <c r="E76" s="70"/>
      <c r="F76" s="70">
        <f t="shared" ref="F76:F82" si="17">ROUND(C76*E76,2)</f>
        <v>0</v>
      </c>
      <c r="G76" s="73"/>
    </row>
    <row r="77" spans="1:7" s="11" customFormat="1" ht="117" customHeight="1" x14ac:dyDescent="0.2">
      <c r="A77" s="92">
        <f t="shared" si="16"/>
        <v>1.05</v>
      </c>
      <c r="B77" s="93" t="s">
        <v>69</v>
      </c>
      <c r="C77" s="94">
        <v>1</v>
      </c>
      <c r="D77" s="95" t="s">
        <v>30</v>
      </c>
      <c r="E77" s="96"/>
      <c r="F77" s="96">
        <f t="shared" si="17"/>
        <v>0</v>
      </c>
      <c r="G77" s="97"/>
    </row>
    <row r="78" spans="1:7" s="11" customFormat="1" ht="42" customHeight="1" x14ac:dyDescent="0.2">
      <c r="A78" s="92">
        <f t="shared" si="16"/>
        <v>1.06</v>
      </c>
      <c r="B78" s="74" t="s">
        <v>70</v>
      </c>
      <c r="C78" s="72">
        <v>1</v>
      </c>
      <c r="D78" s="76" t="s">
        <v>30</v>
      </c>
      <c r="E78" s="70"/>
      <c r="F78" s="70">
        <f t="shared" si="17"/>
        <v>0</v>
      </c>
      <c r="G78" s="91"/>
    </row>
    <row r="79" spans="1:7" s="11" customFormat="1" ht="37.5" customHeight="1" x14ac:dyDescent="0.2">
      <c r="A79" s="92">
        <f t="shared" si="16"/>
        <v>1.07</v>
      </c>
      <c r="B79" s="74" t="s">
        <v>71</v>
      </c>
      <c r="C79" s="72">
        <f>40*0.5</f>
        <v>20</v>
      </c>
      <c r="D79" s="76" t="s">
        <v>37</v>
      </c>
      <c r="E79" s="70"/>
      <c r="F79" s="70">
        <f t="shared" si="17"/>
        <v>0</v>
      </c>
      <c r="G79" s="91"/>
    </row>
    <row r="80" spans="1:7" s="11" customFormat="1" ht="35.25" customHeight="1" x14ac:dyDescent="0.2">
      <c r="A80" s="92">
        <f t="shared" si="16"/>
        <v>1.08</v>
      </c>
      <c r="B80" s="74" t="s">
        <v>72</v>
      </c>
      <c r="C80" s="72">
        <f>(1.11*2)+2.16</f>
        <v>4.3800000000000008</v>
      </c>
      <c r="D80" s="76" t="s">
        <v>37</v>
      </c>
      <c r="E80" s="70"/>
      <c r="F80" s="70">
        <f t="shared" si="17"/>
        <v>0</v>
      </c>
      <c r="G80" s="91"/>
    </row>
    <row r="81" spans="1:8" s="11" customFormat="1" ht="33.75" customHeight="1" x14ac:dyDescent="0.2">
      <c r="A81" s="43">
        <f t="shared" si="16"/>
        <v>1.0900000000000001</v>
      </c>
      <c r="B81" s="74" t="s">
        <v>73</v>
      </c>
      <c r="C81" s="72">
        <f>2.65+3.96</f>
        <v>6.6099999999999994</v>
      </c>
      <c r="D81" s="76" t="s">
        <v>37</v>
      </c>
      <c r="E81" s="70"/>
      <c r="F81" s="70">
        <f t="shared" si="17"/>
        <v>0</v>
      </c>
      <c r="G81" s="91"/>
    </row>
    <row r="82" spans="1:8" s="11" customFormat="1" ht="19.5" customHeight="1" x14ac:dyDescent="0.2">
      <c r="A82" s="43">
        <v>1.1000000000000001</v>
      </c>
      <c r="B82" s="75" t="s">
        <v>51</v>
      </c>
      <c r="C82" s="109">
        <v>1</v>
      </c>
      <c r="D82" s="108" t="s">
        <v>30</v>
      </c>
      <c r="E82" s="70"/>
      <c r="F82" s="70">
        <f t="shared" si="17"/>
        <v>0</v>
      </c>
      <c r="G82" s="91"/>
    </row>
    <row r="83" spans="1:8" s="11" customFormat="1" x14ac:dyDescent="0.25">
      <c r="A83" s="98"/>
      <c r="B83" s="59" t="s">
        <v>31</v>
      </c>
      <c r="C83" s="99"/>
      <c r="D83" s="100"/>
      <c r="E83" s="101"/>
      <c r="F83" s="101"/>
      <c r="G83" s="90">
        <f>SUM(F73:F82)</f>
        <v>0</v>
      </c>
    </row>
    <row r="84" spans="1:8" s="11" customFormat="1" x14ac:dyDescent="0.25">
      <c r="A84" s="83"/>
      <c r="B84" s="84"/>
      <c r="C84" s="85"/>
      <c r="D84" s="86"/>
      <c r="E84" s="87"/>
      <c r="F84" s="87"/>
      <c r="G84" s="88"/>
    </row>
    <row r="85" spans="1:8" x14ac:dyDescent="0.25">
      <c r="A85" s="38"/>
      <c r="B85" s="42" t="s">
        <v>74</v>
      </c>
      <c r="C85" s="39"/>
      <c r="D85" s="40"/>
      <c r="E85" s="39"/>
      <c r="F85" s="39"/>
      <c r="G85" s="41">
        <f>G26+G34+G44+G59+G51+G69+G83</f>
        <v>0</v>
      </c>
    </row>
    <row r="86" spans="1:8" x14ac:dyDescent="0.25">
      <c r="A86" s="45"/>
      <c r="B86" s="11"/>
      <c r="C86" s="46"/>
      <c r="D86" s="47"/>
      <c r="E86" s="48"/>
      <c r="F86" s="49"/>
      <c r="G86" s="50"/>
    </row>
    <row r="87" spans="1:8" x14ac:dyDescent="0.25">
      <c r="A87" s="51"/>
      <c r="B87" s="52" t="s">
        <v>75</v>
      </c>
      <c r="C87" s="53"/>
      <c r="D87" s="54"/>
      <c r="E87" s="55"/>
      <c r="F87" s="53"/>
      <c r="G87" s="41"/>
    </row>
    <row r="88" spans="1:8" x14ac:dyDescent="0.25">
      <c r="A88" s="45"/>
      <c r="B88" s="11"/>
      <c r="C88" s="46"/>
      <c r="D88" s="47"/>
      <c r="E88" s="48"/>
      <c r="F88" s="49"/>
      <c r="G88" s="50"/>
    </row>
    <row r="89" spans="1:8" x14ac:dyDescent="0.25">
      <c r="A89" s="43">
        <v>4</v>
      </c>
      <c r="B89" s="127" t="s">
        <v>76</v>
      </c>
      <c r="C89" s="128"/>
      <c r="D89" s="129"/>
      <c r="E89" s="56">
        <v>0.18</v>
      </c>
      <c r="F89" s="57"/>
      <c r="G89" s="44">
        <f>ROUND(E89*(SUM(G85)),2)</f>
        <v>0</v>
      </c>
    </row>
    <row r="90" spans="1:8" x14ac:dyDescent="0.25">
      <c r="A90" s="58"/>
      <c r="B90" s="59" t="s">
        <v>77</v>
      </c>
      <c r="C90" s="60"/>
      <c r="D90" s="61"/>
      <c r="E90" s="62"/>
      <c r="F90" s="60"/>
      <c r="G90" s="41">
        <f>SUM(G89:G89)</f>
        <v>0</v>
      </c>
    </row>
    <row r="91" spans="1:8" x14ac:dyDescent="0.25">
      <c r="A91" s="45"/>
      <c r="B91" s="11"/>
      <c r="C91" s="63"/>
      <c r="D91" s="47"/>
      <c r="E91" s="64"/>
      <c r="F91" s="65"/>
      <c r="G91" s="66"/>
    </row>
    <row r="92" spans="1:8" x14ac:dyDescent="0.25">
      <c r="A92" s="67"/>
      <c r="B92" s="52" t="s">
        <v>78</v>
      </c>
      <c r="C92" s="53"/>
      <c r="D92" s="54"/>
      <c r="E92" s="53"/>
      <c r="F92" s="53"/>
      <c r="G92" s="41">
        <f>G85+G90</f>
        <v>0</v>
      </c>
      <c r="H92" s="7"/>
    </row>
    <row r="93" spans="1:8" x14ac:dyDescent="0.25">
      <c r="A93" s="68"/>
      <c r="B93" s="68"/>
      <c r="C93" s="68"/>
      <c r="D93" s="68"/>
      <c r="E93" s="68"/>
      <c r="F93" s="68"/>
      <c r="G93" s="68"/>
    </row>
    <row r="94" spans="1:8" x14ac:dyDescent="0.25">
      <c r="A94" s="37"/>
      <c r="B94" s="37"/>
      <c r="C94" s="37"/>
      <c r="D94" s="37"/>
      <c r="E94" s="37"/>
      <c r="F94" s="37"/>
      <c r="G94" s="37"/>
    </row>
    <row r="95" spans="1:8" x14ac:dyDescent="0.25">
      <c r="A95" s="37"/>
      <c r="B95" s="37"/>
      <c r="C95" s="37"/>
      <c r="D95" s="37"/>
      <c r="E95" s="37"/>
      <c r="F95" s="37"/>
      <c r="G95" s="37"/>
    </row>
    <row r="96" spans="1:8" x14ac:dyDescent="0.25">
      <c r="A96" s="37"/>
      <c r="B96" s="37"/>
      <c r="C96" s="37"/>
      <c r="D96" s="37"/>
      <c r="E96" s="37"/>
      <c r="F96" s="37"/>
      <c r="G96" s="37"/>
    </row>
    <row r="97" spans="1:7" x14ac:dyDescent="0.25">
      <c r="A97" s="37"/>
      <c r="B97" s="37"/>
      <c r="C97" s="37"/>
      <c r="D97" s="37"/>
      <c r="E97" s="37"/>
      <c r="F97" s="37"/>
      <c r="G97" s="37"/>
    </row>
    <row r="98" spans="1:7" x14ac:dyDescent="0.25">
      <c r="A98" s="37"/>
      <c r="B98" s="37"/>
      <c r="C98" s="37"/>
      <c r="D98" s="37"/>
      <c r="E98" s="37"/>
      <c r="F98" s="37"/>
      <c r="G98" s="37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</sheetData>
  <mergeCells count="13">
    <mergeCell ref="B14:D14"/>
    <mergeCell ref="A71:G71"/>
    <mergeCell ref="B46:G46"/>
    <mergeCell ref="B89:D89"/>
    <mergeCell ref="B28:G28"/>
    <mergeCell ref="B36:G36"/>
    <mergeCell ref="A53:G53"/>
    <mergeCell ref="A61:G61"/>
    <mergeCell ref="B2:C2"/>
    <mergeCell ref="A6:G6"/>
    <mergeCell ref="A11:G11"/>
    <mergeCell ref="A8:G8"/>
    <mergeCell ref="A9:G9"/>
  </mergeCells>
  <phoneticPr fontId="4" type="noConversion"/>
  <printOptions horizontalCentered="1"/>
  <pageMargins left="0.31496062992125984" right="0.31496062992125984" top="0.70866141732283472" bottom="0.74803149606299213" header="0.31496062992125984" footer="0.31496062992125984"/>
  <pageSetup scale="64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968453-7404-4c66-b04b-c533b279d534">
      <Terms xmlns="http://schemas.microsoft.com/office/infopath/2007/PartnerControls"/>
    </lcf76f155ced4ddcb4097134ff3c332f>
    <TaxCatchAll xmlns="ef3d409c-51e8-4a1c-b238-cf9f3673307b" xsi:nil="true"/>
    <SharedWithUsers xmlns="209cd0db-1aa9-466c-8933-4493a1504f63">
      <UserInfo>
        <DisplayName>Oscar E. Ozuna B.</DisplayName>
        <AccountId>13</AccountId>
        <AccountType/>
      </UserInfo>
      <UserInfo>
        <DisplayName>Rocio A. Altagracia A.</DisplayName>
        <AccountId>20</AccountId>
        <AccountType/>
      </UserInfo>
    </SharedWithUsers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441B5262-FC83-42E7-A28B-A3F4531A1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2549F8-9EB5-468E-BCC2-22261574B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6DDA2A-C541-4C52-BE6C-839FE31267F0}">
  <ds:schemaRefs>
    <ds:schemaRef ds:uri="http://schemas.microsoft.com/office/2006/metadata/properties"/>
    <ds:schemaRef ds:uri="http://schemas.microsoft.com/office/infopath/2007/PartnerControls"/>
    <ds:schemaRef ds:uri="23968453-7404-4c66-b04b-c533b279d534"/>
    <ds:schemaRef ds:uri="ef3d409c-51e8-4a1c-b238-cf9f3673307b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Poder Judicial RD</cp:lastModifiedBy>
  <cp:revision/>
  <dcterms:created xsi:type="dcterms:W3CDTF">2022-06-22T19:33:58Z</dcterms:created>
  <dcterms:modified xsi:type="dcterms:W3CDTF">2023-04-19T19:46:17Z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