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danaulerio\Downloads\"/>
    </mc:Choice>
  </mc:AlternateContent>
  <xr:revisionPtr revIDLastSave="0" documentId="13_ncr:1_{82F17C9A-CAE5-4E80-B783-5D2974DFF2B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andscape" sheetId="5" r:id="rId1"/>
    <sheet name="Solicitud" sheetId="7" state="hidden" r:id="rId2"/>
  </sheets>
  <definedNames>
    <definedName name="_xlnm.Print_Area" localSheetId="0">Landscape!$A$1:$N$53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5" l="1"/>
  <c r="B12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B13" i="5"/>
  <c r="B14" i="5"/>
  <c r="B15" i="5"/>
  <c r="B16" i="5"/>
  <c r="B17" i="5"/>
  <c r="B18" i="5"/>
  <c r="B19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G11" i="5"/>
  <c r="F11" i="5"/>
  <c r="B11" i="5"/>
  <c r="I52" i="7"/>
  <c r="D52" i="7"/>
  <c r="C52" i="7"/>
  <c r="I51" i="7"/>
  <c r="D51" i="7"/>
  <c r="C51" i="7"/>
  <c r="I50" i="7"/>
  <c r="D50" i="7"/>
  <c r="C50" i="7"/>
  <c r="I49" i="7"/>
  <c r="D49" i="7"/>
  <c r="C49" i="7"/>
  <c r="I48" i="7"/>
  <c r="D48" i="7"/>
  <c r="C48" i="7"/>
  <c r="I47" i="7"/>
  <c r="D47" i="7"/>
  <c r="C47" i="7"/>
  <c r="I46" i="7"/>
  <c r="D46" i="7"/>
  <c r="C46" i="7"/>
  <c r="I45" i="7"/>
  <c r="D45" i="7"/>
  <c r="C45" i="7"/>
  <c r="I44" i="7"/>
  <c r="D44" i="7"/>
  <c r="C44" i="7"/>
  <c r="I43" i="7"/>
  <c r="D43" i="7"/>
  <c r="C43" i="7"/>
  <c r="I42" i="7"/>
  <c r="D42" i="7"/>
  <c r="C42" i="7"/>
  <c r="I41" i="7"/>
  <c r="D41" i="7"/>
  <c r="C41" i="7"/>
  <c r="I40" i="7"/>
  <c r="D40" i="7"/>
  <c r="C40" i="7"/>
  <c r="I39" i="7"/>
  <c r="D39" i="7"/>
  <c r="C39" i="7"/>
  <c r="I38" i="7"/>
  <c r="D38" i="7"/>
  <c r="C38" i="7"/>
  <c r="I37" i="7"/>
  <c r="D37" i="7"/>
  <c r="C37" i="7"/>
  <c r="I36" i="7"/>
  <c r="D36" i="7"/>
  <c r="C36" i="7"/>
  <c r="I35" i="7"/>
  <c r="D35" i="7"/>
  <c r="C35" i="7"/>
  <c r="I34" i="7"/>
  <c r="D34" i="7"/>
  <c r="C34" i="7"/>
  <c r="I33" i="7"/>
  <c r="D33" i="7"/>
  <c r="C33" i="7"/>
  <c r="I32" i="7"/>
  <c r="D32" i="7"/>
  <c r="C32" i="7"/>
  <c r="I31" i="7"/>
  <c r="D31" i="7"/>
  <c r="C31" i="7"/>
  <c r="I30" i="7"/>
  <c r="D30" i="7"/>
  <c r="C30" i="7"/>
  <c r="I29" i="7"/>
  <c r="D29" i="7"/>
  <c r="C29" i="7"/>
  <c r="I28" i="7"/>
  <c r="D28" i="7"/>
  <c r="C28" i="7"/>
  <c r="I27" i="7"/>
  <c r="D27" i="7"/>
  <c r="C27" i="7"/>
  <c r="I26" i="7"/>
  <c r="D26" i="7"/>
  <c r="C26" i="7"/>
  <c r="I25" i="7"/>
  <c r="D25" i="7"/>
  <c r="C25" i="7"/>
  <c r="I24" i="7"/>
  <c r="D24" i="7"/>
  <c r="C24" i="7"/>
  <c r="I23" i="7"/>
  <c r="D23" i="7"/>
  <c r="C23" i="7"/>
  <c r="I22" i="7"/>
  <c r="I53" i="7" s="1"/>
  <c r="D22" i="7"/>
  <c r="C22" i="7"/>
  <c r="C17" i="7"/>
  <c r="B17" i="7"/>
  <c r="A17" i="7"/>
  <c r="C16" i="7"/>
  <c r="B16" i="7"/>
  <c r="A16" i="7"/>
  <c r="C15" i="7"/>
  <c r="B15" i="7"/>
  <c r="A15" i="7"/>
  <c r="C14" i="7"/>
  <c r="B14" i="7"/>
  <c r="A14" i="7"/>
  <c r="M41" i="5"/>
  <c r="M40" i="5"/>
  <c r="M39" i="5"/>
  <c r="J41" i="5"/>
  <c r="K41" i="5" s="1"/>
  <c r="L41" i="5"/>
  <c r="N41" i="5" s="1"/>
  <c r="J40" i="5"/>
  <c r="K40" i="5" s="1"/>
  <c r="L40" i="5"/>
  <c r="N40" i="5" s="1"/>
  <c r="J39" i="5"/>
  <c r="K39" i="5" s="1"/>
  <c r="L39" i="5"/>
  <c r="N39" i="5" s="1"/>
  <c r="M20" i="5" l="1"/>
  <c r="J20" i="5"/>
  <c r="L20" i="5" s="1"/>
  <c r="N20" i="5" s="1"/>
  <c r="M19" i="5"/>
  <c r="J19" i="5"/>
  <c r="L19" i="5" s="1"/>
  <c r="N19" i="5" s="1"/>
  <c r="M18" i="5"/>
  <c r="J18" i="5"/>
  <c r="L18" i="5" s="1"/>
  <c r="N18" i="5" s="1"/>
  <c r="M17" i="5"/>
  <c r="J17" i="5"/>
  <c r="K17" i="5" s="1"/>
  <c r="M16" i="5"/>
  <c r="J16" i="5"/>
  <c r="L16" i="5" s="1"/>
  <c r="N16" i="5" s="1"/>
  <c r="M15" i="5"/>
  <c r="J15" i="5"/>
  <c r="L15" i="5" s="1"/>
  <c r="N15" i="5" s="1"/>
  <c r="M14" i="5"/>
  <c r="J14" i="5"/>
  <c r="L14" i="5" s="1"/>
  <c r="N14" i="5" s="1"/>
  <c r="M13" i="5"/>
  <c r="J13" i="5"/>
  <c r="L13" i="5" s="1"/>
  <c r="N13" i="5" s="1"/>
  <c r="M12" i="5"/>
  <c r="J12" i="5"/>
  <c r="L12" i="5" s="1"/>
  <c r="N12" i="5" s="1"/>
  <c r="M11" i="5"/>
  <c r="J11" i="5"/>
  <c r="K11" i="5" s="1"/>
  <c r="M38" i="5"/>
  <c r="J38" i="5"/>
  <c r="K38" i="5" s="1"/>
  <c r="M37" i="5"/>
  <c r="J37" i="5"/>
  <c r="L37" i="5" s="1"/>
  <c r="N37" i="5" s="1"/>
  <c r="M36" i="5"/>
  <c r="J36" i="5"/>
  <c r="L36" i="5" s="1"/>
  <c r="N36" i="5" s="1"/>
  <c r="M35" i="5"/>
  <c r="J35" i="5"/>
  <c r="K35" i="5" s="1"/>
  <c r="M34" i="5"/>
  <c r="J34" i="5"/>
  <c r="K34" i="5" s="1"/>
  <c r="M33" i="5"/>
  <c r="J33" i="5"/>
  <c r="L33" i="5" s="1"/>
  <c r="N33" i="5" s="1"/>
  <c r="M32" i="5"/>
  <c r="J32" i="5"/>
  <c r="K32" i="5" s="1"/>
  <c r="M31" i="5"/>
  <c r="J31" i="5"/>
  <c r="K31" i="5" s="1"/>
  <c r="M30" i="5"/>
  <c r="J30" i="5"/>
  <c r="L30" i="5" s="1"/>
  <c r="N30" i="5" s="1"/>
  <c r="M29" i="5"/>
  <c r="J29" i="5"/>
  <c r="L29" i="5" s="1"/>
  <c r="N29" i="5" s="1"/>
  <c r="M28" i="5"/>
  <c r="J28" i="5"/>
  <c r="K28" i="5" s="1"/>
  <c r="J21" i="5"/>
  <c r="K21" i="5" s="1"/>
  <c r="M21" i="5"/>
  <c r="J22" i="5"/>
  <c r="K22" i="5" s="1"/>
  <c r="M22" i="5"/>
  <c r="J23" i="5"/>
  <c r="K23" i="5" s="1"/>
  <c r="M23" i="5"/>
  <c r="J24" i="5"/>
  <c r="L24" i="5" s="1"/>
  <c r="N24" i="5" s="1"/>
  <c r="M24" i="5"/>
  <c r="J25" i="5"/>
  <c r="K25" i="5" s="1"/>
  <c r="M25" i="5"/>
  <c r="J26" i="5"/>
  <c r="L26" i="5" s="1"/>
  <c r="N26" i="5" s="1"/>
  <c r="M26" i="5"/>
  <c r="J27" i="5"/>
  <c r="K27" i="5" s="1"/>
  <c r="M27" i="5"/>
  <c r="L42" i="5" l="1"/>
  <c r="K26" i="5"/>
  <c r="K24" i="5"/>
  <c r="L25" i="5"/>
  <c r="N25" i="5" s="1"/>
  <c r="L21" i="5"/>
  <c r="N21" i="5" s="1"/>
  <c r="K16" i="5"/>
  <c r="K20" i="5"/>
  <c r="K12" i="5"/>
  <c r="K13" i="5"/>
  <c r="L11" i="5"/>
  <c r="N11" i="5" s="1"/>
  <c r="L17" i="5"/>
  <c r="N17" i="5" s="1"/>
  <c r="L27" i="5"/>
  <c r="N27" i="5" s="1"/>
  <c r="K14" i="5"/>
  <c r="K18" i="5"/>
  <c r="K15" i="5"/>
  <c r="K19" i="5"/>
  <c r="L32" i="5"/>
  <c r="N32" i="5" s="1"/>
  <c r="L38" i="5"/>
  <c r="N38" i="5" s="1"/>
  <c r="L28" i="5"/>
  <c r="N28" i="5" s="1"/>
  <c r="K37" i="5"/>
  <c r="L23" i="5"/>
  <c r="N23" i="5" s="1"/>
  <c r="L34" i="5"/>
  <c r="N34" i="5" s="1"/>
  <c r="K29" i="5"/>
  <c r="K30" i="5"/>
  <c r="L31" i="5"/>
  <c r="N31" i="5" s="1"/>
  <c r="L35" i="5"/>
  <c r="N35" i="5" s="1"/>
  <c r="K33" i="5"/>
  <c r="K36" i="5"/>
  <c r="L22" i="5"/>
  <c r="N22" i="5" s="1"/>
  <c r="L43" i="5" l="1"/>
  <c r="L45" i="5"/>
</calcChain>
</file>

<file path=xl/sharedStrings.xml><?xml version="1.0" encoding="utf-8"?>
<sst xmlns="http://schemas.openxmlformats.org/spreadsheetml/2006/main" count="113" uniqueCount="80">
  <si>
    <t>OFERTA ECONÓMICA</t>
  </si>
  <si>
    <t>SNCC.F.033-OFERTA ECONÓMICA</t>
  </si>
  <si>
    <t>Título del Proceso:</t>
  </si>
  <si>
    <t>ADQUISICIÓN DE MATERIALES ELÉCTRICOS PARA SU USO A NIVEL NACIONAL, SEGUNDO PEDIDO 2025</t>
  </si>
  <si>
    <t>No. Expediente:</t>
  </si>
  <si>
    <t>CM-2025-097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</si>
  <si>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</si>
  <si>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</si>
  <si>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</si>
  <si>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</si>
  <si>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</si>
  <si>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</si>
  <si>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</si>
  <si>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</si>
  <si>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</si>
  <si>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</si>
  <si>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</si>
  <si>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</si>
  <si>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</si>
  <si>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</si>
  <si>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</si>
  <si>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</si>
  <si>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</si>
  <si>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</si>
  <si>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</si>
  <si>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</si>
  <si>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SOLICITUD DE COMPRA O CONTRATACIÓN</t>
  </si>
  <si>
    <t>No. EXPEDIENTE</t>
  </si>
  <si>
    <t>No. Solicitud:</t>
  </si>
  <si>
    <t>Planificada:</t>
  </si>
  <si>
    <t>SI</t>
  </si>
  <si>
    <t>Objeto de la compra:</t>
  </si>
  <si>
    <t xml:space="preserve">Rubro: </t>
  </si>
  <si>
    <t xml:space="preserve">No. Expediente </t>
  </si>
  <si>
    <t>Detalle</t>
  </si>
  <si>
    <t xml:space="preserve">Código Ítem </t>
  </si>
  <si>
    <t>Código Rubro</t>
  </si>
  <si>
    <t>Descripción Subclase</t>
  </si>
  <si>
    <t>Descripción servicio</t>
  </si>
  <si>
    <t>UD</t>
  </si>
  <si>
    <t>Cantidad Solicitada</t>
  </si>
  <si>
    <t>Precio Unitario Estimado (RD$)</t>
  </si>
  <si>
    <t>Monto (RD$)</t>
  </si>
  <si>
    <t>ALAMBRE DE GOMA 10/2</t>
  </si>
  <si>
    <t xml:space="preserve">PIES </t>
  </si>
  <si>
    <t>ALAMBRE DE GOMA 2/3 (NÚMERO 2 DE 3 HILOS)</t>
  </si>
  <si>
    <t>ALAMBRE DE GOMA 8/3</t>
  </si>
  <si>
    <t>ALAMBRE DE GOMA 12/3</t>
  </si>
  <si>
    <t xml:space="preserve">ALAMBRE STD 4.00 MM (BLANCO) DENOMINACIÓN EUROPEA </t>
  </si>
  <si>
    <t>ALAMBRE STD  4.00 MM (NEGRO ) DENOMINACIÓN EUROPEA</t>
  </si>
  <si>
    <t>ALAMBRE STD  4.00 MM (ROJO) DENOMINACIÓN EUROPEA</t>
  </si>
  <si>
    <t>ALAMBRE STD  2.5 MM (VERDE) DENOMINACIÓN EUROPEA</t>
  </si>
  <si>
    <r>
      <t xml:space="preserve">TOMACORRIENTE DOBLE CON PUESTA A TIERRA15 AMP/110 VAC, EMPOTRABLE, CUERPO COLOR NEGRO, TAPA Y FRENTE COLOR BLANCO O CREMA. </t>
    </r>
    <r>
      <rPr>
        <b/>
        <sz val="10"/>
        <color theme="1"/>
        <rFont val="Times New Roman"/>
        <family val="1"/>
      </rPr>
      <t>ENVIAR IMAGEN Y FICHA TÉCNICA</t>
    </r>
  </si>
  <si>
    <t>UNIDADES</t>
  </si>
  <si>
    <r>
      <rPr>
        <sz val="10"/>
        <color rgb="FF000000"/>
        <rFont val="Times New Roman"/>
        <family val="1"/>
      </rPr>
      <t xml:space="preserve">BOMBILLOS LED DE 15 WATTS, 6.500 K, ROSCA E27, VOLTAJE 100/240VOLTIOS AC, VIDA ÚTIL DE 25,000 HORAS O MÁS. </t>
    </r>
    <r>
      <rPr>
        <b/>
        <sz val="10"/>
        <color rgb="FF000000"/>
        <rFont val="Times New Roman"/>
        <family val="1"/>
      </rPr>
      <t xml:space="preserve">ENVIAR IMAGEN Y FICHA TÉCNICA </t>
    </r>
    <r>
      <rPr>
        <sz val="10"/>
        <color rgb="FF000000"/>
        <rFont val="Times New Roman"/>
        <family val="1"/>
      </rPr>
      <t xml:space="preserve">                     </t>
    </r>
  </si>
  <si>
    <r>
      <rPr>
        <sz val="10"/>
        <color rgb="FF000000"/>
        <rFont val="Times New Roman"/>
        <family val="1"/>
      </rPr>
      <t>BOMBILLOS LED DE 24 WATTS, 6.500 K, ROSCA E27, VOLTAJE ENTRE 100-240 VOLTIOS AC, VIDA ÚTIL DE 25,000 HORAS O MÁS.</t>
    </r>
    <r>
      <rPr>
        <b/>
        <sz val="10"/>
        <color rgb="FF000000"/>
        <rFont val="Times New Roman"/>
        <family val="1"/>
      </rPr>
      <t>ENVIAR IMAGEN Y FICHA TÉCNICA</t>
    </r>
  </si>
  <si>
    <t>CAJAS PLÁSTICA 2” X 4” PARA CANALETAS COLOR BLANCO</t>
  </si>
  <si>
    <t xml:space="preserve">
ROLLOS DE TAPE DE VINILO DE 3/4” DE ANCHO X 66 PIES DE LARGO, DE GRADO PROFESIONAL, PARA VOLTAJES DE HASTA 600 VAC Y TEMPERATURAS DE HASTA 80°
</t>
  </si>
  <si>
    <t xml:space="preserve">
ENCHUFE PARA 110 VAC CON TERMINAL PARA TIERRA, COLOR AMARILLO Y CUERPO DE METAL. 
</t>
  </si>
  <si>
    <r>
      <rPr>
        <sz val="10"/>
        <color rgb="FF000000"/>
        <rFont val="Times New Roman"/>
        <family val="1"/>
      </rPr>
      <t>TUBOS LED FROST 48” /T8/</t>
    </r>
    <r>
      <rPr>
        <b/>
        <sz val="10"/>
        <color rgb="FF000000"/>
        <rFont val="Times New Roman"/>
        <family val="1"/>
      </rPr>
      <t>18 WATTS</t>
    </r>
    <r>
      <rPr>
        <sz val="10"/>
        <color rgb="FF000000"/>
        <rFont val="Times New Roman"/>
        <family val="1"/>
      </rPr>
      <t xml:space="preserve"> MULTIVOLT, DE VIDRIO, 
CONEXIÓN BILATERAL (LÍNEA EN UN EXTREMO Y NEUTRO EN EL OTRO EXTREMO), 6500K, VOLTAJE 100/277 VAC, VIDA ÚTIL 30,000 HORAS Ó MÁS. </t>
    </r>
    <r>
      <rPr>
        <b/>
        <sz val="10"/>
        <color rgb="FF000000"/>
        <rFont val="Times New Roman"/>
        <family val="1"/>
      </rPr>
      <t>ENVIAR IMAGEN Y FICHA TÉCNICA</t>
    </r>
  </si>
  <si>
    <r>
      <rPr>
        <sz val="10"/>
        <color rgb="FF000000"/>
        <rFont val="Times New Roman"/>
        <family val="1"/>
      </rPr>
      <t xml:space="preserve">TUBOS LED FROST DE </t>
    </r>
    <r>
      <rPr>
        <b/>
        <sz val="10"/>
        <color rgb="FF000000"/>
        <rFont val="Times New Roman"/>
        <family val="1"/>
      </rPr>
      <t>9 WATTS</t>
    </r>
    <r>
      <rPr>
        <sz val="10"/>
        <color rgb="FF000000"/>
        <rFont val="Times New Roman"/>
        <family val="1"/>
      </rPr>
      <t xml:space="preserve"> MULTIVOLT, DE VIDRIO, CONEXIÓN BILATERAL (LÍNEA EN UN EXTREMO Y NEUTRO EN EL OTRO EXTREMO), 6000K, VOLTAJE 100/240 VAC, VIDA ÚTIL 30,000 HORAS O MÁS. </t>
    </r>
    <r>
      <rPr>
        <b/>
        <sz val="10"/>
        <color rgb="FF000000"/>
        <rFont val="Times New Roman"/>
        <family val="1"/>
      </rPr>
      <t>ENVIAR IMAGEN Y FICHA TÉCNICA</t>
    </r>
  </si>
  <si>
    <r>
      <t xml:space="preserve">LÁMPARAS LED TIPO REFLECTOR DE 30 WATTS, SIN FOTO CELDA INTEGRADA, TENSIÓN DE OPERACIÓN 100/240 VAC, 6000K, IP 65,VIDA ÚTIL 30,000 HORAS O MÁS </t>
    </r>
    <r>
      <rPr>
        <b/>
        <sz val="10"/>
        <color theme="1"/>
        <rFont val="Times New Roman"/>
        <family val="1"/>
      </rPr>
      <t>ENVIAR IMAGEN Y FICHA TÉCNICA</t>
    </r>
  </si>
  <si>
    <r>
      <t xml:space="preserve">LÁMPARAS LED TIPO REFLECTOR DE 100 WATTS, SIN FOTO CELDA INTEGRADA, TENSIÓN DE OPERACIÓN 100/265 VAC, 6000K, IP 65, VIDA ÚTIL 30,000 HORAS O MÁS. </t>
    </r>
    <r>
      <rPr>
        <b/>
        <sz val="10"/>
        <color theme="1"/>
        <rFont val="Times New Roman"/>
        <family val="1"/>
      </rPr>
      <t>ENVIAR IMAGEN Y FICHA TÉCNICA</t>
    </r>
    <r>
      <rPr>
        <sz val="10"/>
        <color theme="1"/>
        <rFont val="Times New Roman"/>
        <family val="1"/>
      </rPr>
      <t>.</t>
    </r>
  </si>
  <si>
    <r>
      <t xml:space="preserve">LÁMPARAS LED TIPO REFLECTOR DE 150 WATTS, SIN FOTO CELDA INTEGRADA, TENSIÓN DE OPERACIÓN 100/240 VAC, 6000K, IP 65, VIDA ÚTIL 30,000 HORAS O MÁS. </t>
    </r>
    <r>
      <rPr>
        <b/>
        <sz val="10"/>
        <color rgb="FF000000"/>
        <rFont val="Times New Roman"/>
        <family val="1"/>
      </rPr>
      <t>ENVIAR IMAGEN Y FICHA TÉCNICA.</t>
    </r>
  </si>
  <si>
    <r>
      <t xml:space="preserve">LÁMPARAS LED DE SUPERFICIE, CIRCULAR, DE 24 WATTS, VOLTAJE ENTRE 100/240 VAC, LUZ DE DÍA, 6500K, Y UNA VIDA ÚTIL DE 25,000 HORAS Ó MÁS, </t>
    </r>
    <r>
      <rPr>
        <b/>
        <sz val="10"/>
        <color rgb="FF000000"/>
        <rFont val="Times New Roman"/>
        <family val="1"/>
      </rPr>
      <t>ENVIAR IMAGEN Y FICHA TÉCNICA</t>
    </r>
  </si>
  <si>
    <r>
      <rPr>
        <sz val="10"/>
        <color rgb="FF000000"/>
        <rFont val="Times New Roman"/>
        <family val="1"/>
      </rPr>
      <t xml:space="preserve">PANEL DE ILUMINACIÓN LED 2” X 2” EMPOTRABLE DE 40 WATTS, VOLTAJE ENTRE 100-240 VAC, 6000K, VIDA ÚTIL 30,000 HORAS O MÁS. </t>
    </r>
    <r>
      <rPr>
        <b/>
        <sz val="10"/>
        <color rgb="FF000000"/>
        <rFont val="Times New Roman"/>
        <family val="1"/>
      </rPr>
      <t>ENVIAR IMAGEN Y FICHA TÉCNICA</t>
    </r>
  </si>
  <si>
    <r>
      <rPr>
        <sz val="10"/>
        <color rgb="FF000000"/>
        <rFont val="Times New Roman"/>
        <family val="1"/>
      </rPr>
      <t xml:space="preserve">PANEL DE ILUMINACIÓN LED 2” X 4” EMPOTRABLE DE 72 WATTS, VOLTAJE ENTRE 100/240 VAC, 6000K, VIDA ÚTIL 30,000 HORAS Ó MÁS. </t>
    </r>
    <r>
      <rPr>
        <b/>
        <sz val="10"/>
        <color rgb="FF000000"/>
        <rFont val="Times New Roman"/>
        <family val="1"/>
      </rPr>
      <t>ENVIAR IMAGEN Y FICHA TÉCNICA</t>
    </r>
  </si>
  <si>
    <t>CAJETÍN PARA LÁMPARAS TIPO PARABÓLICAS EMPOTRABLE 2 X 2 DE TRES (3) TUBOS LED DE 9 WATTS, CON SUS TUBOS INCLUIDOS</t>
  </si>
  <si>
    <t>CAJETÍN PARA LÁMPARAS TIPO PARABÓLICAS EMPOTRABLE 2 X 4 DE TRES (3) TUBOS LED DE 18 WATTS, CON SUS TUBOS INCLUIDOS</t>
  </si>
  <si>
    <t>CANALETAS PLÁSTICAS DE 3/4” CON ADHESIVO</t>
  </si>
  <si>
    <r>
      <rPr>
        <sz val="10"/>
        <color rgb="FF000000"/>
        <rFont val="Times New Roman"/>
        <family val="1"/>
      </rPr>
      <t xml:space="preserve">REGLETAS ELÉCTRICAS 15 AMPERES /125V, DE 6 SALIDAS, COLOR VERDE, CON TERMINAL PARA TIERRA. </t>
    </r>
    <r>
      <rPr>
        <b/>
        <sz val="10"/>
        <color rgb="FF000000"/>
        <rFont val="Times New Roman"/>
        <family val="1"/>
      </rPr>
      <t>ENVIAR IMAGEN Y FICHA TÉCNICA.</t>
    </r>
  </si>
  <si>
    <t>FOTO CELDAS 105-285 VAC, 1000 WATTS COLOR AZUL, CON BASE Y SOPORTE</t>
  </si>
  <si>
    <t>TAPA CIEGA  2 X 4 DECORATIVA COLOR BLANCO</t>
  </si>
  <si>
    <t>ROSETAS DE PORCELANA PARA BOMBILLOS ROSCA E27</t>
  </si>
  <si>
    <t>TARUGOS AZULES DE 5/16" X 2"</t>
  </si>
  <si>
    <t>TORNILLOS DIABLITOS DE 8MM X 2”</t>
  </si>
  <si>
    <t>Total (RD$)</t>
  </si>
  <si>
    <r>
      <t xml:space="preserve">Observaciones: </t>
    </r>
    <r>
      <rPr>
        <sz val="10"/>
        <rFont val="Times New Roman"/>
        <family val="1"/>
      </rPr>
      <t>(Indicar Observaciones, si las hay)</t>
    </r>
  </si>
  <si>
    <t>1 Conforme al Catálogo de Bienes y Servicios UNSPSC.</t>
  </si>
  <si>
    <t xml:space="preserve">GERENCIA DE COMPRAS Y CONTRATACIONES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</si>
</sst>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1"/>
      <color rgb="FFFF0000"/>
      <name val="Calibri"/>
      <family val="2"/>
      <scheme val="minor"/>
    </font>
    <font>
      <sz val="13"/>
      <color rgb="FF000000"/>
      <name val="Times New Roman"/>
      <family val="1"/>
    </font>
    <font>
      <b/>
      <sz val="9"/>
      <name val="Arial"/>
      <family val="2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color rgb="FFFFFFFF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10" fillId="0" borderId="0" xfId="0" applyFont="1"/>
    <xf numFmtId="0" fontId="8" fillId="4" borderId="19" xfId="0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 applyProtection="1">
      <alignment vertical="center"/>
      <protection locked="0"/>
    </xf>
    <xf numFmtId="9" fontId="8" fillId="2" borderId="19" xfId="0" applyNumberFormat="1" applyFont="1" applyFill="1" applyBorder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 applyProtection="1">
      <alignment vertical="center"/>
      <protection locked="0"/>
    </xf>
    <xf numFmtId="9" fontId="8" fillId="2" borderId="24" xfId="0" applyNumberFormat="1" applyFont="1" applyFill="1" applyBorder="1" applyAlignment="1" applyProtection="1">
      <alignment horizontal="center" vertical="center"/>
      <protection locked="0"/>
    </xf>
    <xf numFmtId="164" fontId="8" fillId="4" borderId="24" xfId="0" applyNumberFormat="1" applyFont="1" applyFill="1" applyBorder="1" applyAlignment="1">
      <alignment vertical="center"/>
    </xf>
    <xf numFmtId="164" fontId="8" fillId="4" borderId="25" xfId="0" applyNumberFormat="1" applyFont="1" applyFill="1" applyBorder="1" applyAlignment="1">
      <alignment vertical="center"/>
    </xf>
    <xf numFmtId="0" fontId="8" fillId="4" borderId="26" xfId="0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vertical="center"/>
    </xf>
    <xf numFmtId="0" fontId="8" fillId="2" borderId="24" xfId="0" applyFont="1" applyFill="1" applyBorder="1" applyAlignment="1" applyProtection="1">
      <alignment vertical="center" wrapText="1"/>
      <protection locked="0"/>
    </xf>
    <xf numFmtId="0" fontId="8" fillId="2" borderId="19" xfId="0" applyFont="1" applyFill="1" applyBorder="1" applyAlignment="1" applyProtection="1">
      <alignment vertical="center" wrapText="1"/>
      <protection locked="0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right" vertical="top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1" fontId="13" fillId="0" borderId="19" xfId="0" applyNumberFormat="1" applyFont="1" applyBorder="1" applyAlignment="1">
      <alignment horizontal="center" vertical="center" wrapText="1"/>
    </xf>
    <xf numFmtId="8" fontId="13" fillId="0" borderId="19" xfId="0" applyNumberFormat="1" applyFont="1" applyBorder="1" applyAlignment="1">
      <alignment horizontal="center" vertical="center" wrapText="1"/>
    </xf>
    <xf numFmtId="8" fontId="17" fillId="0" borderId="19" xfId="0" applyNumberFormat="1" applyFont="1" applyBorder="1" applyAlignment="1">
      <alignment horizontal="center" vertical="center" wrapText="1"/>
    </xf>
    <xf numFmtId="8" fontId="17" fillId="0" borderId="0" xfId="0" applyNumberFormat="1" applyFont="1" applyAlignment="1">
      <alignment horizontal="center" vertical="center" wrapText="1"/>
    </xf>
    <xf numFmtId="8" fontId="0" fillId="0" borderId="0" xfId="0" applyNumberFormat="1"/>
    <xf numFmtId="0" fontId="13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1" fontId="22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 wrapText="1"/>
    </xf>
    <xf numFmtId="8" fontId="22" fillId="0" borderId="19" xfId="0" applyNumberFormat="1" applyFont="1" applyBorder="1" applyAlignment="1">
      <alignment horizontal="center" vertical="center" wrapText="1"/>
    </xf>
    <xf numFmtId="0" fontId="24" fillId="0" borderId="19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left" vertical="center" wrapText="1"/>
    </xf>
    <xf numFmtId="8" fontId="20" fillId="0" borderId="19" xfId="0" applyNumberFormat="1" applyFont="1" applyBorder="1" applyAlignment="1">
      <alignment horizontal="center" vertical="center" wrapText="1"/>
    </xf>
    <xf numFmtId="8" fontId="20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" fontId="0" fillId="0" borderId="0" xfId="0" applyNumberFormat="1"/>
    <xf numFmtId="0" fontId="26" fillId="0" borderId="0" xfId="0" applyFont="1" applyAlignment="1">
      <alignment horizontal="center"/>
    </xf>
    <xf numFmtId="0" fontId="6" fillId="4" borderId="19" xfId="0" applyFont="1" applyFill="1" applyBorder="1" applyAlignment="1">
      <alignment horizontal="right" vertical="center"/>
    </xf>
    <xf numFmtId="0" fontId="6" fillId="4" borderId="32" xfId="0" applyFont="1" applyFill="1" applyBorder="1" applyAlignment="1">
      <alignment horizontal="right" vertical="center"/>
    </xf>
    <xf numFmtId="0" fontId="24" fillId="0" borderId="19" xfId="0" applyFont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11" fillId="4" borderId="2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31" xfId="0" applyFont="1" applyFill="1" applyBorder="1" applyAlignment="1">
      <alignment horizontal="right" vertical="center"/>
    </xf>
    <xf numFmtId="0" fontId="6" fillId="4" borderId="32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32" xfId="0" applyNumberFormat="1" applyFont="1" applyFill="1" applyBorder="1" applyAlignment="1">
      <alignment horizontal="center" vertical="center"/>
    </xf>
    <xf numFmtId="164" fontId="8" fillId="4" borderId="33" xfId="0" applyNumberFormat="1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5" fontId="19" fillId="0" borderId="0" xfId="0" applyNumberFormat="1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3</xdr:col>
      <xdr:colOff>66675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F7820C-0741-422B-9B8F-48CFF1709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3152775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view="pageBreakPreview" topLeftCell="A6" zoomScale="80" zoomScaleNormal="30" zoomScaleSheetLayoutView="80" workbookViewId="0">
      <selection activeCell="A36" activeCellId="218" sqref="C6:H6 L6:N6 A11 B11:D11 F11 G11 J11 L11 N11 A12 B12:D12 F12 G12 J12 L12 N12 A13 B13:D13 F13 G13 J13 L13 N13 A14 B14:D14 F14 G14 J14 L14 N14 N15 L15 J15 G15 F15 B15:D15 A15 A16 B16:D16 F16 G16 J16 L16 N16 N17 L17 J17 G17 F17 B17:D17 A18 B18:D18 J18 L18 N18 G18 F18 A19 B19:D19 F19 G19 J19 L19 N19 N20 L20 J20 G20 F20 B20:D20 A21 B21:D21 F21 G21 J21 L21 N21 N22 L22 J22 G22 F22 B22:D22 A23 B23:D23 F23 G23 J23 L23 N23 N24 L24 J24 G24 F24 B24:D24 A24 A25 B25:D25 F25 G25 J25 L25 N25 A26 B26:D26 F26 G26 J26 L26 N26 N27 L27 J27 G27 F27 B27:D27 A28 B28:D28 F28 G28 J28 L28 N28 N29 L29 J29 G29 F29 B29:D29 A30 B30:D30 F30 G30 J30 L30 N30 A31 B31:D31 F31 G31 J31 L31 N31 N32 L32 J32 G32 F32 B32:D32 A33 B33:D33 F33 G33 J33 L33 N33 N34 L34 J34 G34 F34 B34:D34 A34 A35 B35:D35 F35 G35 J35 L35 N35 N36 L36 J36 G36 F36 B36:D36 A37 B37:D37 F37 G37 J37 L37 N37 N38 L38 J38 G38 F38 B38:D38 A38 A39 B39:D39 F39 G39 J39 L39 N39 N40 L40 J40 G40 F40 B40:D40 A41 B41:D41 F41 G41 J41 L41 N41 L42:N42 L43:N43 L45:N45 A42:J42 A43:J43 A45:D45 A40 A36"/>
    </sheetView>
  </sheetViews>
  <sheetFormatPr baseColWidth="10" defaultColWidth="11.42578125" defaultRowHeight="15" x14ac:dyDescent="0.25"/>
  <cols>
    <col min="1" max="1" width="12.85546875" customWidth="1"/>
    <col min="2" max="2" width="42.140625" customWidth="1"/>
    <col min="3" max="3" width="12.7109375" customWidth="1"/>
    <col min="4" max="4" width="68.140625" customWidth="1"/>
    <col min="5" max="5" width="31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30.75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18.75" customHeight="1" x14ac:dyDescent="0.25">
      <c r="A4" s="85" t="s">
        <v>1</v>
      </c>
      <c r="B4" s="85"/>
      <c r="C4" s="8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 x14ac:dyDescent="0.25">
      <c r="A6" s="81" t="s">
        <v>2</v>
      </c>
      <c r="B6" s="82"/>
      <c r="C6" s="76" t="s">
        <v>3</v>
      </c>
      <c r="D6" s="77"/>
      <c r="E6" s="77"/>
      <c r="F6" s="77"/>
      <c r="G6" s="77"/>
      <c r="H6" s="78"/>
      <c r="I6" s="82" t="s">
        <v>4</v>
      </c>
      <c r="J6" s="82"/>
      <c r="K6" s="4"/>
      <c r="L6" s="86" t="s">
        <v>5</v>
      </c>
      <c r="M6" s="86"/>
      <c r="N6" s="87"/>
    </row>
    <row r="7" spans="1:14" ht="45" customHeight="1" x14ac:dyDescent="0.25">
      <c r="A7" s="84" t="s">
        <v>6</v>
      </c>
      <c r="B7" s="83"/>
      <c r="C7" s="79"/>
      <c r="D7" s="79"/>
      <c r="E7" s="79"/>
      <c r="F7" s="79"/>
      <c r="G7" s="79"/>
      <c r="H7" s="79"/>
      <c r="I7" s="83" t="s">
        <v>7</v>
      </c>
      <c r="J7" s="83"/>
      <c r="K7" s="5"/>
      <c r="L7" s="88"/>
      <c r="M7" s="88"/>
      <c r="N7" s="89"/>
    </row>
    <row r="8" spans="1:14" ht="45" customHeight="1" x14ac:dyDescent="0.25">
      <c r="A8" s="72" t="s">
        <v>8</v>
      </c>
      <c r="B8" s="73"/>
      <c r="C8" s="80"/>
      <c r="D8" s="80"/>
      <c r="E8" s="80"/>
      <c r="F8" s="80"/>
      <c r="G8" s="80"/>
      <c r="H8" s="80"/>
      <c r="I8" s="73" t="s">
        <v>9</v>
      </c>
      <c r="J8" s="73"/>
      <c r="K8" s="6"/>
      <c r="L8" s="80"/>
      <c r="M8" s="80"/>
      <c r="N8" s="90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x14ac:dyDescent="0.25">
      <c r="A10" s="16" t="s">
        <v>10</v>
      </c>
      <c r="B10" s="71" t="s">
        <v>11</v>
      </c>
      <c r="C10" s="71"/>
      <c r="D10" s="71"/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16</v>
      </c>
      <c r="J10" s="17" t="s">
        <v>17</v>
      </c>
      <c r="K10" s="17"/>
      <c r="L10" s="17" t="s">
        <v>18</v>
      </c>
      <c r="M10" s="17"/>
      <c r="N10" s="18" t="s">
        <v>19</v>
      </c>
    </row>
    <row r="11" spans="1:14" ht="50.25" customHeight="1" x14ac:dyDescent="0.25">
      <c r="A11" s="19">
        <v>1</v>
      </c>
      <c r="B11" s="74" t="str">
        <f>Solicitud!E22</f>
        <v>ALAMBRE DE GOMA 10/2</v>
      </c>
      <c r="C11" s="74"/>
      <c r="D11" s="74"/>
      <c r="E11" s="28"/>
      <c r="F11" s="20" t="str">
        <f>Solicitud!F22</f>
        <v xml:space="preserve">PIES </v>
      </c>
      <c r="G11" s="21">
        <f>Solicitud!G22</f>
        <v>800</v>
      </c>
      <c r="H11" s="22"/>
      <c r="I11" s="23">
        <v>0.18</v>
      </c>
      <c r="J11" s="24">
        <f t="shared" ref="J11:J18" si="0">H11*I11</f>
        <v>0</v>
      </c>
      <c r="K11" s="24">
        <f t="shared" ref="K11:K18" si="1">G11*J11</f>
        <v>0</v>
      </c>
      <c r="L11" s="24">
        <f t="shared" ref="L11:L18" si="2">H11+J11</f>
        <v>0</v>
      </c>
      <c r="M11" s="24">
        <f t="shared" ref="M11:M18" si="3">G11*H11</f>
        <v>0</v>
      </c>
      <c r="N11" s="25">
        <f t="shared" ref="N11:N18" si="4">G11*L11</f>
        <v>0</v>
      </c>
    </row>
    <row r="12" spans="1:14" ht="50.25" customHeight="1" x14ac:dyDescent="0.25">
      <c r="A12" s="26">
        <v>2</v>
      </c>
      <c r="B12" s="70" t="str">
        <f>Solicitud!E23</f>
        <v>ALAMBRE DE GOMA 2/3 (NÚMERO 2 DE 3 HILOS)</v>
      </c>
      <c r="C12" s="70"/>
      <c r="D12" s="70"/>
      <c r="E12" s="29"/>
      <c r="F12" s="11" t="str">
        <f>Solicitud!F23</f>
        <v xml:space="preserve">PIES </v>
      </c>
      <c r="G12" s="12">
        <f>Solicitud!G23</f>
        <v>300</v>
      </c>
      <c r="H12" s="13"/>
      <c r="I12" s="14">
        <v>0.18</v>
      </c>
      <c r="J12" s="15">
        <f t="shared" si="0"/>
        <v>0</v>
      </c>
      <c r="K12" s="15">
        <f t="shared" si="1"/>
        <v>0</v>
      </c>
      <c r="L12" s="15">
        <f t="shared" si="2"/>
        <v>0</v>
      </c>
      <c r="M12" s="15">
        <f t="shared" si="3"/>
        <v>0</v>
      </c>
      <c r="N12" s="27">
        <f t="shared" si="4"/>
        <v>0</v>
      </c>
    </row>
    <row r="13" spans="1:14" ht="50.25" customHeight="1" x14ac:dyDescent="0.25">
      <c r="A13" s="26">
        <v>3</v>
      </c>
      <c r="B13" s="70" t="str">
        <f>Solicitud!E24</f>
        <v>ALAMBRE DE GOMA 8/3</v>
      </c>
      <c r="C13" s="70"/>
      <c r="D13" s="70"/>
      <c r="E13" s="29"/>
      <c r="F13" s="11" t="str">
        <f>Solicitud!F24</f>
        <v xml:space="preserve">PIES </v>
      </c>
      <c r="G13" s="12">
        <f>Solicitud!G24</f>
        <v>400</v>
      </c>
      <c r="H13" s="13"/>
      <c r="I13" s="14">
        <v>0.18</v>
      </c>
      <c r="J13" s="15">
        <f t="shared" si="0"/>
        <v>0</v>
      </c>
      <c r="K13" s="15">
        <f t="shared" si="1"/>
        <v>0</v>
      </c>
      <c r="L13" s="15">
        <f t="shared" si="2"/>
        <v>0</v>
      </c>
      <c r="M13" s="15">
        <f t="shared" si="3"/>
        <v>0</v>
      </c>
      <c r="N13" s="27">
        <f t="shared" si="4"/>
        <v>0</v>
      </c>
    </row>
    <row r="14" spans="1:14" s="10" customFormat="1" ht="50.25" customHeight="1" x14ac:dyDescent="0.25">
      <c r="A14" s="26">
        <v>4</v>
      </c>
      <c r="B14" s="70" t="str">
        <f>Solicitud!E25</f>
        <v>ALAMBRE DE GOMA 12/3</v>
      </c>
      <c r="C14" s="70"/>
      <c r="D14" s="70"/>
      <c r="E14" s="29"/>
      <c r="F14" s="11" t="str">
        <f>Solicitud!F25</f>
        <v xml:space="preserve">PIES </v>
      </c>
      <c r="G14" s="12">
        <f>Solicitud!G25</f>
        <v>800</v>
      </c>
      <c r="H14" s="13"/>
      <c r="I14" s="14">
        <v>0.18</v>
      </c>
      <c r="J14" s="15">
        <f t="shared" si="0"/>
        <v>0</v>
      </c>
      <c r="K14" s="15">
        <f t="shared" si="1"/>
        <v>0</v>
      </c>
      <c r="L14" s="15">
        <f t="shared" si="2"/>
        <v>0</v>
      </c>
      <c r="M14" s="15">
        <f t="shared" si="3"/>
        <v>0</v>
      </c>
      <c r="N14" s="27">
        <f t="shared" si="4"/>
        <v>0</v>
      </c>
    </row>
    <row r="15" spans="1:14" ht="50.25" customHeight="1" x14ac:dyDescent="0.25">
      <c r="A15" s="26">
        <v>5</v>
      </c>
      <c r="B15" s="70" t="str">
        <f>Solicitud!E26</f>
        <v xml:space="preserve">ALAMBRE STD 4.00 MM (BLANCO) DENOMINACIÓN EUROPEA </v>
      </c>
      <c r="C15" s="70"/>
      <c r="D15" s="70"/>
      <c r="E15" s="29"/>
      <c r="F15" s="11" t="str">
        <f>Solicitud!F26</f>
        <v xml:space="preserve">PIES </v>
      </c>
      <c r="G15" s="12">
        <f>Solicitud!G26</f>
        <v>1000</v>
      </c>
      <c r="H15" s="13"/>
      <c r="I15" s="14">
        <v>0.18</v>
      </c>
      <c r="J15" s="15">
        <f t="shared" si="0"/>
        <v>0</v>
      </c>
      <c r="K15" s="15">
        <f t="shared" si="1"/>
        <v>0</v>
      </c>
      <c r="L15" s="15">
        <f t="shared" si="2"/>
        <v>0</v>
      </c>
      <c r="M15" s="15">
        <f t="shared" si="3"/>
        <v>0</v>
      </c>
      <c r="N15" s="27">
        <f t="shared" si="4"/>
        <v>0</v>
      </c>
    </row>
    <row r="16" spans="1:14" ht="50.25" customHeight="1" x14ac:dyDescent="0.25">
      <c r="A16" s="26">
        <v>6</v>
      </c>
      <c r="B16" s="70" t="str">
        <f>Solicitud!E27</f>
        <v>ALAMBRE STD  4.00 MM (NEGRO ) DENOMINACIÓN EUROPEA</v>
      </c>
      <c r="C16" s="70"/>
      <c r="D16" s="70"/>
      <c r="E16" s="29"/>
      <c r="F16" s="11" t="str">
        <f>Solicitud!F27</f>
        <v xml:space="preserve">PIES </v>
      </c>
      <c r="G16" s="12">
        <f>Solicitud!G27</f>
        <v>1000</v>
      </c>
      <c r="H16" s="13"/>
      <c r="I16" s="14">
        <v>0.18</v>
      </c>
      <c r="J16" s="15">
        <f t="shared" si="0"/>
        <v>0</v>
      </c>
      <c r="K16" s="15">
        <f t="shared" si="1"/>
        <v>0</v>
      </c>
      <c r="L16" s="15">
        <f t="shared" si="2"/>
        <v>0</v>
      </c>
      <c r="M16" s="15">
        <f t="shared" si="3"/>
        <v>0</v>
      </c>
      <c r="N16" s="27">
        <f t="shared" si="4"/>
        <v>0</v>
      </c>
    </row>
    <row r="17" spans="1:14" ht="50.25" customHeight="1" x14ac:dyDescent="0.25">
      <c r="A17" s="26">
        <v>7</v>
      </c>
      <c r="B17" s="70" t="str">
        <f>Solicitud!E28</f>
        <v>ALAMBRE STD  4.00 MM (ROJO) DENOMINACIÓN EUROPEA</v>
      </c>
      <c r="C17" s="70"/>
      <c r="D17" s="70"/>
      <c r="E17" s="29"/>
      <c r="F17" s="11" t="str">
        <f>Solicitud!F28</f>
        <v xml:space="preserve">PIES </v>
      </c>
      <c r="G17" s="12">
        <f>Solicitud!G28</f>
        <v>1000</v>
      </c>
      <c r="H17" s="13"/>
      <c r="I17" s="14">
        <v>0.18</v>
      </c>
      <c r="J17" s="15">
        <f t="shared" si="0"/>
        <v>0</v>
      </c>
      <c r="K17" s="15">
        <f t="shared" si="1"/>
        <v>0</v>
      </c>
      <c r="L17" s="15">
        <f t="shared" si="2"/>
        <v>0</v>
      </c>
      <c r="M17" s="15">
        <f t="shared" si="3"/>
        <v>0</v>
      </c>
      <c r="N17" s="27">
        <f t="shared" si="4"/>
        <v>0</v>
      </c>
    </row>
    <row r="18" spans="1:14" ht="50.25" customHeight="1" x14ac:dyDescent="0.25">
      <c r="A18" s="26">
        <v>8</v>
      </c>
      <c r="B18" s="70" t="str">
        <f>Solicitud!E29</f>
        <v>ALAMBRE STD  2.5 MM (VERDE) DENOMINACIÓN EUROPEA</v>
      </c>
      <c r="C18" s="70"/>
      <c r="D18" s="70"/>
      <c r="E18" s="29"/>
      <c r="F18" s="11" t="str">
        <f>Solicitud!F29</f>
        <v xml:space="preserve">PIES </v>
      </c>
      <c r="G18" s="12">
        <f>Solicitud!G29</f>
        <v>1000</v>
      </c>
      <c r="H18" s="13"/>
      <c r="I18" s="14">
        <v>0.18</v>
      </c>
      <c r="J18" s="15">
        <f t="shared" si="0"/>
        <v>0</v>
      </c>
      <c r="K18" s="15">
        <f t="shared" si="1"/>
        <v>0</v>
      </c>
      <c r="L18" s="15">
        <f t="shared" si="2"/>
        <v>0</v>
      </c>
      <c r="M18" s="15">
        <f t="shared" si="3"/>
        <v>0</v>
      </c>
      <c r="N18" s="27">
        <f t="shared" si="4"/>
        <v>0</v>
      </c>
    </row>
    <row r="19" spans="1:14" ht="50.25" customHeight="1" x14ac:dyDescent="0.25">
      <c r="A19" s="26">
        <v>9</v>
      </c>
      <c r="B19" s="70" t="str">
        <f>Solicitud!E30</f>
        <v>TOMACORRIENTE DOBLE CON PUESTA A TIERRA15 AMP/110 VAC, EMPOTRABLE, CUERPO COLOR NEGRO, TAPA Y FRENTE COLOR BLANCO O CREMA. ENVIAR IMAGEN Y FICHA TÉCNICA</v>
      </c>
      <c r="C19" s="70"/>
      <c r="D19" s="70"/>
      <c r="E19" s="29"/>
      <c r="F19" s="11" t="str">
        <f>Solicitud!F30</f>
        <v>UNIDADES</v>
      </c>
      <c r="G19" s="12">
        <f>Solicitud!G30</f>
        <v>100</v>
      </c>
      <c r="H19" s="13"/>
      <c r="I19" s="14">
        <v>0.18</v>
      </c>
      <c r="J19" s="15">
        <f>H19*I19</f>
        <v>0</v>
      </c>
      <c r="K19" s="15">
        <f>G19*J19</f>
        <v>0</v>
      </c>
      <c r="L19" s="15">
        <f>H19+J19</f>
        <v>0</v>
      </c>
      <c r="M19" s="15">
        <f>G19*H19</f>
        <v>0</v>
      </c>
      <c r="N19" s="27">
        <f>G19*L19</f>
        <v>0</v>
      </c>
    </row>
    <row r="20" spans="1:14" ht="50.25" customHeight="1" x14ac:dyDescent="0.25">
      <c r="A20" s="26">
        <v>10</v>
      </c>
      <c r="B20" s="70" t="str">
        <f>Solicitud!E31</f>
        <v xml:space="preserve">BOMBILLOS LED DE 15 WATTS, 6.500 K, ROSCA E27, VOLTAJE 100/240VOLTIOS AC, VIDA ÚTIL DE 25,000 HORAS O MÁS. ENVIAR IMAGEN Y FICHA TÉCNICA                      </v>
      </c>
      <c r="C20" s="70"/>
      <c r="D20" s="70"/>
      <c r="E20" s="29"/>
      <c r="F20" s="11" t="str">
        <f>Solicitud!F31</f>
        <v>UNIDADES</v>
      </c>
      <c r="G20" s="12">
        <f>Solicitud!G31</f>
        <v>100</v>
      </c>
      <c r="H20" s="13"/>
      <c r="I20" s="14">
        <v>0.18</v>
      </c>
      <c r="J20" s="15">
        <f t="shared" ref="J20" si="5">H20*I20</f>
        <v>0</v>
      </c>
      <c r="K20" s="15">
        <f t="shared" ref="K20" si="6">G20*J20</f>
        <v>0</v>
      </c>
      <c r="L20" s="15">
        <f t="shared" ref="L20" si="7">H20+J20</f>
        <v>0</v>
      </c>
      <c r="M20" s="15">
        <f t="shared" ref="M20" si="8">G20*H20</f>
        <v>0</v>
      </c>
      <c r="N20" s="27">
        <f t="shared" ref="N20" si="9">G20*L20</f>
        <v>0</v>
      </c>
    </row>
    <row r="21" spans="1:14" ht="50.25" customHeight="1" x14ac:dyDescent="0.25">
      <c r="A21" s="26">
        <v>11</v>
      </c>
      <c r="B21" s="70" t="str">
        <f>Solicitud!E32</f>
        <v>BOMBILLOS LED DE 24 WATTS, 6.500 K, ROSCA E27, VOLTAJE ENTRE 100-240 VOLTIOS AC, VIDA ÚTIL DE 25,000 HORAS O MÁS.ENVIAR IMAGEN Y FICHA TÉCNICA</v>
      </c>
      <c r="C21" s="70"/>
      <c r="D21" s="70"/>
      <c r="E21" s="29"/>
      <c r="F21" s="11" t="str">
        <f>Solicitud!F32</f>
        <v>UNIDADES</v>
      </c>
      <c r="G21" s="12">
        <f>Solicitud!G32</f>
        <v>100</v>
      </c>
      <c r="H21" s="13"/>
      <c r="I21" s="14">
        <v>0.18</v>
      </c>
      <c r="J21" s="15">
        <f t="shared" ref="J21:J27" si="10">H21*I21</f>
        <v>0</v>
      </c>
      <c r="K21" s="15">
        <f t="shared" ref="K21:K27" si="11">G21*J21</f>
        <v>0</v>
      </c>
      <c r="L21" s="15">
        <f t="shared" ref="L21:L27" si="12">H21+J21</f>
        <v>0</v>
      </c>
      <c r="M21" s="15">
        <f t="shared" ref="M21:M27" si="13">G21*H21</f>
        <v>0</v>
      </c>
      <c r="N21" s="27">
        <f t="shared" ref="N21:N27" si="14">G21*L21</f>
        <v>0</v>
      </c>
    </row>
    <row r="22" spans="1:14" ht="50.25" customHeight="1" x14ac:dyDescent="0.25">
      <c r="A22" s="26">
        <v>12</v>
      </c>
      <c r="B22" s="70" t="str">
        <f>Solicitud!E33</f>
        <v>CAJAS PLÁSTICA 2” X 4” PARA CANALETAS COLOR BLANCO</v>
      </c>
      <c r="C22" s="70"/>
      <c r="D22" s="70"/>
      <c r="E22" s="29"/>
      <c r="F22" s="11" t="str">
        <f>Solicitud!F33</f>
        <v>UNIDADES</v>
      </c>
      <c r="G22" s="12">
        <f>Solicitud!G33</f>
        <v>100</v>
      </c>
      <c r="H22" s="13"/>
      <c r="I22" s="14">
        <v>0.18</v>
      </c>
      <c r="J22" s="15">
        <f t="shared" si="10"/>
        <v>0</v>
      </c>
      <c r="K22" s="15">
        <f t="shared" si="11"/>
        <v>0</v>
      </c>
      <c r="L22" s="15">
        <f t="shared" si="12"/>
        <v>0</v>
      </c>
      <c r="M22" s="15">
        <f t="shared" si="13"/>
        <v>0</v>
      </c>
      <c r="N22" s="27">
        <f t="shared" si="14"/>
        <v>0</v>
      </c>
    </row>
    <row r="23" spans="1:14" ht="50.25" customHeight="1" x14ac:dyDescent="0.25">
      <c r="A23" s="26">
        <v>13</v>
      </c>
      <c r="B23" s="70" t="str">
        <f>Solicitud!E34</f>
        <v xml:space="preserve">
ROLLOS DE TAPE DE VINILO DE 3/4” DE ANCHO X 66 PIES DE LARGO, DE GRADO PROFESIONAL, PARA VOLTAJES DE HASTA 600 VAC Y TEMPERATURAS DE HASTA 80°
</v>
      </c>
      <c r="C23" s="70"/>
      <c r="D23" s="70"/>
      <c r="E23" s="29"/>
      <c r="F23" s="11" t="str">
        <f>Solicitud!F34</f>
        <v>UNIDADES</v>
      </c>
      <c r="G23" s="12">
        <f>Solicitud!G34</f>
        <v>50</v>
      </c>
      <c r="H23" s="13"/>
      <c r="I23" s="14">
        <v>0.18</v>
      </c>
      <c r="J23" s="15">
        <f t="shared" si="10"/>
        <v>0</v>
      </c>
      <c r="K23" s="15">
        <f t="shared" si="11"/>
        <v>0</v>
      </c>
      <c r="L23" s="15">
        <f t="shared" si="12"/>
        <v>0</v>
      </c>
      <c r="M23" s="15">
        <f t="shared" si="13"/>
        <v>0</v>
      </c>
      <c r="N23" s="27">
        <f t="shared" si="14"/>
        <v>0</v>
      </c>
    </row>
    <row r="24" spans="1:14" ht="53.25" customHeight="1" x14ac:dyDescent="0.25">
      <c r="A24" s="26">
        <v>14</v>
      </c>
      <c r="B24" s="70" t="str">
        <f>Solicitud!E35</f>
        <v xml:space="preserve">
ENCHUFE PARA 110 VAC CON TERMINAL PARA TIERRA, COLOR AMARILLO Y CUERPO DE METAL. 
</v>
      </c>
      <c r="C24" s="70"/>
      <c r="D24" s="70"/>
      <c r="E24" s="29"/>
      <c r="F24" s="11" t="str">
        <f>Solicitud!F35</f>
        <v>UNIDADES</v>
      </c>
      <c r="G24" s="12">
        <f>Solicitud!G35</f>
        <v>30</v>
      </c>
      <c r="H24" s="13"/>
      <c r="I24" s="14">
        <v>0.18</v>
      </c>
      <c r="J24" s="15">
        <f t="shared" si="10"/>
        <v>0</v>
      </c>
      <c r="K24" s="15">
        <f t="shared" si="11"/>
        <v>0</v>
      </c>
      <c r="L24" s="15">
        <f t="shared" si="12"/>
        <v>0</v>
      </c>
      <c r="M24" s="15">
        <f t="shared" si="13"/>
        <v>0</v>
      </c>
      <c r="N24" s="27">
        <f t="shared" si="14"/>
        <v>0</v>
      </c>
    </row>
    <row r="25" spans="1:14" ht="80.25" customHeight="1" x14ac:dyDescent="0.25">
      <c r="A25" s="26">
        <v>15</v>
      </c>
      <c r="B25" s="70" t="str">
        <f>Solicitud!E36</f>
        <v>TUBOS LED FROST 48” /T8/18 WATTS MULTIVOLT, DE VIDRIO, 
CONEXIÓN BILATERAL (LÍNEA EN UN EXTREMO Y NEUTRO EN EL OTRO EXTREMO), 6500K, VOLTAJE 100/277 VAC, VIDA ÚTIL 30,000 HORAS Ó MÁS. ENVIAR IMAGEN Y FICHA TÉCNICA</v>
      </c>
      <c r="C25" s="70"/>
      <c r="D25" s="70"/>
      <c r="E25" s="29"/>
      <c r="F25" s="11" t="str">
        <f>Solicitud!F36</f>
        <v>UNIDADES</v>
      </c>
      <c r="G25" s="12">
        <f>Solicitud!G36</f>
        <v>1100</v>
      </c>
      <c r="H25" s="13"/>
      <c r="I25" s="14">
        <v>0.18</v>
      </c>
      <c r="J25" s="15">
        <f t="shared" si="10"/>
        <v>0</v>
      </c>
      <c r="K25" s="15">
        <f t="shared" si="11"/>
        <v>0</v>
      </c>
      <c r="L25" s="15">
        <f t="shared" si="12"/>
        <v>0</v>
      </c>
      <c r="M25" s="15">
        <f t="shared" si="13"/>
        <v>0</v>
      </c>
      <c r="N25" s="27">
        <f t="shared" si="14"/>
        <v>0</v>
      </c>
    </row>
    <row r="26" spans="1:14" s="10" customFormat="1" ht="80.25" customHeight="1" x14ac:dyDescent="0.25">
      <c r="A26" s="26">
        <v>16</v>
      </c>
      <c r="B26" s="70" t="str">
        <f>Solicitud!E37</f>
        <v>TUBOS LED FROST DE 9 WATTS MULTIVOLT, DE VIDRIO, CONEXIÓN BILATERAL (LÍNEA EN UN EXTREMO Y NEUTRO EN EL OTRO EXTREMO), 6000K, VOLTAJE 100/240 VAC, VIDA ÚTIL 30,000 HORAS O MÁS. ENVIAR IMAGEN Y FICHA TÉCNICA</v>
      </c>
      <c r="C26" s="70"/>
      <c r="D26" s="70"/>
      <c r="E26" s="29"/>
      <c r="F26" s="11" t="str">
        <f>Solicitud!F37</f>
        <v>UNIDADES</v>
      </c>
      <c r="G26" s="12">
        <f>Solicitud!G37</f>
        <v>300</v>
      </c>
      <c r="H26" s="13"/>
      <c r="I26" s="14">
        <v>0.18</v>
      </c>
      <c r="J26" s="15">
        <f t="shared" si="10"/>
        <v>0</v>
      </c>
      <c r="K26" s="15">
        <f t="shared" si="11"/>
        <v>0</v>
      </c>
      <c r="L26" s="15">
        <f t="shared" si="12"/>
        <v>0</v>
      </c>
      <c r="M26" s="15">
        <f t="shared" si="13"/>
        <v>0</v>
      </c>
      <c r="N26" s="27">
        <f t="shared" si="14"/>
        <v>0</v>
      </c>
    </row>
    <row r="27" spans="1:14" ht="71.25" customHeight="1" x14ac:dyDescent="0.25">
      <c r="A27" s="26">
        <v>17</v>
      </c>
      <c r="B27" s="70" t="str">
        <f>Solicitud!E38</f>
        <v>LÁMPARAS LED TIPO REFLECTOR DE 30 WATTS, SIN FOTO CELDA INTEGRADA, TENSIÓN DE OPERACIÓN 100/240 VAC, 6000K, IP 65,VIDA ÚTIL 30,000 HORAS O MÁS ENVIAR IMAGEN Y FICHA TÉCNICA</v>
      </c>
      <c r="C27" s="70"/>
      <c r="D27" s="70"/>
      <c r="E27" s="29"/>
      <c r="F27" s="11" t="str">
        <f>Solicitud!F38</f>
        <v>UNIDADES</v>
      </c>
      <c r="G27" s="12">
        <f>Solicitud!G38</f>
        <v>50</v>
      </c>
      <c r="H27" s="13"/>
      <c r="I27" s="14">
        <v>0.18</v>
      </c>
      <c r="J27" s="15">
        <f t="shared" si="10"/>
        <v>0</v>
      </c>
      <c r="K27" s="15">
        <f t="shared" si="11"/>
        <v>0</v>
      </c>
      <c r="L27" s="15">
        <f t="shared" si="12"/>
        <v>0</v>
      </c>
      <c r="M27" s="15">
        <f t="shared" si="13"/>
        <v>0</v>
      </c>
      <c r="N27" s="27">
        <f t="shared" si="14"/>
        <v>0</v>
      </c>
    </row>
    <row r="28" spans="1:14" ht="80.25" customHeight="1" x14ac:dyDescent="0.25">
      <c r="A28" s="26">
        <v>18</v>
      </c>
      <c r="B28" s="70" t="str">
        <f>Solicitud!E39</f>
        <v>LÁMPARAS LED TIPO REFLECTOR DE 100 WATTS, SIN FOTO CELDA INTEGRADA, TENSIÓN DE OPERACIÓN 100/265 VAC, 6000K, IP 65, VIDA ÚTIL 30,000 HORAS O MÁS. ENVIAR IMAGEN Y FICHA TÉCNICA.</v>
      </c>
      <c r="C28" s="70"/>
      <c r="D28" s="70"/>
      <c r="E28" s="29"/>
      <c r="F28" s="11" t="str">
        <f>Solicitud!F39</f>
        <v>UNIDADES</v>
      </c>
      <c r="G28" s="12">
        <f>Solicitud!G39</f>
        <v>52</v>
      </c>
      <c r="H28" s="13"/>
      <c r="I28" s="14">
        <v>0.18</v>
      </c>
      <c r="J28" s="15">
        <f t="shared" ref="J28:J30" si="15">H28*I28</f>
        <v>0</v>
      </c>
      <c r="K28" s="15">
        <f t="shared" ref="K28:K30" si="16">G28*J28</f>
        <v>0</v>
      </c>
      <c r="L28" s="15">
        <f t="shared" ref="L28:L30" si="17">H28+J28</f>
        <v>0</v>
      </c>
      <c r="M28" s="15">
        <f t="shared" ref="M28:M30" si="18">G28*H28</f>
        <v>0</v>
      </c>
      <c r="N28" s="27">
        <f t="shared" ref="N28:N30" si="19">G28*L28</f>
        <v>0</v>
      </c>
    </row>
    <row r="29" spans="1:14" ht="80.25" customHeight="1" x14ac:dyDescent="0.25">
      <c r="A29" s="26">
        <v>19</v>
      </c>
      <c r="B29" s="70" t="str">
        <f>Solicitud!E40</f>
        <v>LÁMPARAS LED TIPO REFLECTOR DE 150 WATTS, SIN FOTO CELDA INTEGRADA, TENSIÓN DE OPERACIÓN 100/240 VAC, 6000K, IP 65, VIDA ÚTIL 30,000 HORAS O MÁS. ENVIAR IMAGEN Y FICHA TÉCNICA.</v>
      </c>
      <c r="C29" s="70"/>
      <c r="D29" s="70"/>
      <c r="E29" s="29"/>
      <c r="F29" s="11" t="str">
        <f>Solicitud!F40</f>
        <v>UNIDADES</v>
      </c>
      <c r="G29" s="12">
        <f>Solicitud!G40</f>
        <v>58</v>
      </c>
      <c r="H29" s="13"/>
      <c r="I29" s="14">
        <v>0.18</v>
      </c>
      <c r="J29" s="15">
        <f t="shared" si="15"/>
        <v>0</v>
      </c>
      <c r="K29" s="15">
        <f t="shared" si="16"/>
        <v>0</v>
      </c>
      <c r="L29" s="15">
        <f t="shared" si="17"/>
        <v>0</v>
      </c>
      <c r="M29" s="15">
        <f t="shared" si="18"/>
        <v>0</v>
      </c>
      <c r="N29" s="27">
        <f t="shared" si="19"/>
        <v>0</v>
      </c>
    </row>
    <row r="30" spans="1:14" ht="80.25" customHeight="1" x14ac:dyDescent="0.25">
      <c r="A30" s="26">
        <v>20</v>
      </c>
      <c r="B30" s="70" t="str">
        <f>Solicitud!E41</f>
        <v>LÁMPARAS LED DE SUPERFICIE, CIRCULAR, DE 24 WATTS, VOLTAJE ENTRE 100/240 VAC, LUZ DE DÍA, 6500K, Y UNA VIDA ÚTIL DE 25,000 HORAS Ó MÁS, ENVIAR IMAGEN Y FICHA TÉCNICA</v>
      </c>
      <c r="C30" s="70"/>
      <c r="D30" s="70"/>
      <c r="E30" s="29"/>
      <c r="F30" s="11" t="str">
        <f>Solicitud!F41</f>
        <v>UNIDADES</v>
      </c>
      <c r="G30" s="12">
        <f>Solicitud!G41</f>
        <v>200</v>
      </c>
      <c r="H30" s="13"/>
      <c r="I30" s="14">
        <v>0.18</v>
      </c>
      <c r="J30" s="15">
        <f t="shared" si="15"/>
        <v>0</v>
      </c>
      <c r="K30" s="15">
        <f t="shared" si="16"/>
        <v>0</v>
      </c>
      <c r="L30" s="15">
        <f t="shared" si="17"/>
        <v>0</v>
      </c>
      <c r="M30" s="15">
        <f t="shared" si="18"/>
        <v>0</v>
      </c>
      <c r="N30" s="27">
        <f t="shared" si="19"/>
        <v>0</v>
      </c>
    </row>
    <row r="31" spans="1:14" ht="80.25" customHeight="1" x14ac:dyDescent="0.25">
      <c r="A31" s="26">
        <v>21</v>
      </c>
      <c r="B31" s="70" t="str">
        <f>Solicitud!E42</f>
        <v>PANEL DE ILUMINACIÓN LED 2” X 2” EMPOTRABLE DE 40 WATTS, VOLTAJE ENTRE 100-240 VAC, 6000K, VIDA ÚTIL 30,000 HORAS O MÁS. ENVIAR IMAGEN Y FICHA TÉCNICA</v>
      </c>
      <c r="C31" s="70"/>
      <c r="D31" s="70"/>
      <c r="E31" s="29"/>
      <c r="F31" s="11" t="str">
        <f>Solicitud!F42</f>
        <v>UNIDADES</v>
      </c>
      <c r="G31" s="12">
        <f>Solicitud!G42</f>
        <v>46</v>
      </c>
      <c r="H31" s="13"/>
      <c r="I31" s="14">
        <v>0.18</v>
      </c>
      <c r="J31" s="15">
        <f>H31*I31</f>
        <v>0</v>
      </c>
      <c r="K31" s="15">
        <f>G31*J31</f>
        <v>0</v>
      </c>
      <c r="L31" s="15">
        <f>H31+J31</f>
        <v>0</v>
      </c>
      <c r="M31" s="15">
        <f>G31*H31</f>
        <v>0</v>
      </c>
      <c r="N31" s="27">
        <f>G31*L31</f>
        <v>0</v>
      </c>
    </row>
    <row r="32" spans="1:14" ht="50.25" customHeight="1" x14ac:dyDescent="0.25">
      <c r="A32" s="26">
        <v>22</v>
      </c>
      <c r="B32" s="70" t="str">
        <f>Solicitud!E43</f>
        <v>PANEL DE ILUMINACIÓN LED 2” X 4” EMPOTRABLE DE 72 WATTS, VOLTAJE ENTRE 100/240 VAC, 6000K, VIDA ÚTIL 30,000 HORAS Ó MÁS. ENVIAR IMAGEN Y FICHA TÉCNICA</v>
      </c>
      <c r="C32" s="70"/>
      <c r="D32" s="70"/>
      <c r="E32" s="29"/>
      <c r="F32" s="11" t="str">
        <f>Solicitud!F43</f>
        <v>UNIDADES</v>
      </c>
      <c r="G32" s="12">
        <f>Solicitud!G43</f>
        <v>40</v>
      </c>
      <c r="H32" s="13"/>
      <c r="I32" s="14">
        <v>0.18</v>
      </c>
      <c r="J32" s="15">
        <f t="shared" ref="J32:J41" si="20">H32*I32</f>
        <v>0</v>
      </c>
      <c r="K32" s="15">
        <f t="shared" ref="K32:K41" si="21">G32*J32</f>
        <v>0</v>
      </c>
      <c r="L32" s="15">
        <f t="shared" ref="L32:L41" si="22">H32+J32</f>
        <v>0</v>
      </c>
      <c r="M32" s="15">
        <f t="shared" ref="M32:M41" si="23">G32*H32</f>
        <v>0</v>
      </c>
      <c r="N32" s="27">
        <f t="shared" ref="N32:N41" si="24">G32*L32</f>
        <v>0</v>
      </c>
    </row>
    <row r="33" spans="1:14" ht="50.25" customHeight="1" x14ac:dyDescent="0.25">
      <c r="A33" s="26">
        <v>23</v>
      </c>
      <c r="B33" s="70" t="str">
        <f>Solicitud!E44</f>
        <v>CAJETÍN PARA LÁMPARAS TIPO PARABÓLICAS EMPOTRABLE 2 X 2 DE TRES (3) TUBOS LED DE 9 WATTS, CON SUS TUBOS INCLUIDOS</v>
      </c>
      <c r="C33" s="70"/>
      <c r="D33" s="70"/>
      <c r="E33" s="29"/>
      <c r="F33" s="11" t="str">
        <f>Solicitud!F44</f>
        <v>UNIDADES</v>
      </c>
      <c r="G33" s="12">
        <f>Solicitud!G44</f>
        <v>40</v>
      </c>
      <c r="H33" s="13"/>
      <c r="I33" s="14">
        <v>0.18</v>
      </c>
      <c r="J33" s="15">
        <f t="shared" si="20"/>
        <v>0</v>
      </c>
      <c r="K33" s="15">
        <f t="shared" si="21"/>
        <v>0</v>
      </c>
      <c r="L33" s="15">
        <f t="shared" si="22"/>
        <v>0</v>
      </c>
      <c r="M33" s="15">
        <f t="shared" si="23"/>
        <v>0</v>
      </c>
      <c r="N33" s="27">
        <f t="shared" si="24"/>
        <v>0</v>
      </c>
    </row>
    <row r="34" spans="1:14" ht="50.25" customHeight="1" x14ac:dyDescent="0.25">
      <c r="A34" s="26">
        <v>24</v>
      </c>
      <c r="B34" s="70" t="str">
        <f>Solicitud!E45</f>
        <v>CAJETÍN PARA LÁMPARAS TIPO PARABÓLICAS EMPOTRABLE 2 X 4 DE TRES (3) TUBOS LED DE 18 WATTS, CON SUS TUBOS INCLUIDOS</v>
      </c>
      <c r="C34" s="70"/>
      <c r="D34" s="70"/>
      <c r="E34" s="29"/>
      <c r="F34" s="11" t="str">
        <f>Solicitud!F45</f>
        <v>UNIDADES</v>
      </c>
      <c r="G34" s="12">
        <f>Solicitud!G45</f>
        <v>40</v>
      </c>
      <c r="H34" s="13"/>
      <c r="I34" s="14">
        <v>0.18</v>
      </c>
      <c r="J34" s="15">
        <f t="shared" si="20"/>
        <v>0</v>
      </c>
      <c r="K34" s="15">
        <f t="shared" si="21"/>
        <v>0</v>
      </c>
      <c r="L34" s="15">
        <f t="shared" si="22"/>
        <v>0</v>
      </c>
      <c r="M34" s="15">
        <f t="shared" si="23"/>
        <v>0</v>
      </c>
      <c r="N34" s="27">
        <f t="shared" si="24"/>
        <v>0</v>
      </c>
    </row>
    <row r="35" spans="1:14" ht="50.25" customHeight="1" x14ac:dyDescent="0.25">
      <c r="A35" s="26">
        <v>25</v>
      </c>
      <c r="B35" s="70" t="str">
        <f>Solicitud!E46</f>
        <v>CANALETAS PLÁSTICAS DE 3/4” CON ADHESIVO</v>
      </c>
      <c r="C35" s="70"/>
      <c r="D35" s="70"/>
      <c r="E35" s="29"/>
      <c r="F35" s="11" t="str">
        <f>Solicitud!F46</f>
        <v>UNIDADES</v>
      </c>
      <c r="G35" s="12">
        <f>Solicitud!G46</f>
        <v>120</v>
      </c>
      <c r="H35" s="13"/>
      <c r="I35" s="14">
        <v>0.18</v>
      </c>
      <c r="J35" s="15">
        <f t="shared" si="20"/>
        <v>0</v>
      </c>
      <c r="K35" s="15">
        <f t="shared" si="21"/>
        <v>0</v>
      </c>
      <c r="L35" s="15">
        <f t="shared" si="22"/>
        <v>0</v>
      </c>
      <c r="M35" s="15">
        <f t="shared" si="23"/>
        <v>0</v>
      </c>
      <c r="N35" s="27">
        <f t="shared" si="24"/>
        <v>0</v>
      </c>
    </row>
    <row r="36" spans="1:14" ht="50.25" customHeight="1" x14ac:dyDescent="0.25">
      <c r="A36" s="26">
        <v>26</v>
      </c>
      <c r="B36" s="70" t="str">
        <f>Solicitud!E47</f>
        <v>REGLETAS ELÉCTRICAS 15 AMPERES /125V, DE 6 SALIDAS, COLOR VERDE, CON TERMINAL PARA TIERRA. ENVIAR IMAGEN Y FICHA TÉCNICA.</v>
      </c>
      <c r="C36" s="70"/>
      <c r="D36" s="70"/>
      <c r="E36" s="29"/>
      <c r="F36" s="11" t="str">
        <f>Solicitud!F47</f>
        <v>UNIDADES</v>
      </c>
      <c r="G36" s="12">
        <f>Solicitud!G47</f>
        <v>12</v>
      </c>
      <c r="H36" s="13"/>
      <c r="I36" s="14">
        <v>0.18</v>
      </c>
      <c r="J36" s="15">
        <f t="shared" si="20"/>
        <v>0</v>
      </c>
      <c r="K36" s="15">
        <f t="shared" si="21"/>
        <v>0</v>
      </c>
      <c r="L36" s="15">
        <f t="shared" si="22"/>
        <v>0</v>
      </c>
      <c r="M36" s="15">
        <f t="shared" si="23"/>
        <v>0</v>
      </c>
      <c r="N36" s="27">
        <f t="shared" si="24"/>
        <v>0</v>
      </c>
    </row>
    <row r="37" spans="1:14" ht="50.25" customHeight="1" x14ac:dyDescent="0.25">
      <c r="A37" s="26">
        <v>27</v>
      </c>
      <c r="B37" s="70" t="str">
        <f>Solicitud!E48</f>
        <v>FOTO CELDAS 105-285 VAC, 1000 WATTS COLOR AZUL, CON BASE Y SOPORTE</v>
      </c>
      <c r="C37" s="70"/>
      <c r="D37" s="70"/>
      <c r="E37" s="29"/>
      <c r="F37" s="11" t="str">
        <f>Solicitud!F48</f>
        <v>UNIDADES</v>
      </c>
      <c r="G37" s="12">
        <f>Solicitud!G48</f>
        <v>30</v>
      </c>
      <c r="H37" s="13"/>
      <c r="I37" s="14">
        <v>0.18</v>
      </c>
      <c r="J37" s="15">
        <f t="shared" si="20"/>
        <v>0</v>
      </c>
      <c r="K37" s="15">
        <f t="shared" si="21"/>
        <v>0</v>
      </c>
      <c r="L37" s="15">
        <f t="shared" si="22"/>
        <v>0</v>
      </c>
      <c r="M37" s="15">
        <f t="shared" si="23"/>
        <v>0</v>
      </c>
      <c r="N37" s="27">
        <f t="shared" si="24"/>
        <v>0</v>
      </c>
    </row>
    <row r="38" spans="1:14" ht="50.25" customHeight="1" x14ac:dyDescent="0.25">
      <c r="A38" s="26">
        <v>28</v>
      </c>
      <c r="B38" s="70" t="str">
        <f>Solicitud!E49</f>
        <v>TAPA CIEGA  2 X 4 DECORATIVA COLOR BLANCO</v>
      </c>
      <c r="C38" s="70"/>
      <c r="D38" s="70"/>
      <c r="E38" s="29"/>
      <c r="F38" s="11" t="str">
        <f>Solicitud!F49</f>
        <v>UNIDADES</v>
      </c>
      <c r="G38" s="12">
        <f>Solicitud!G49</f>
        <v>40</v>
      </c>
      <c r="H38" s="13"/>
      <c r="I38" s="14">
        <v>0.18</v>
      </c>
      <c r="J38" s="15">
        <f t="shared" si="20"/>
        <v>0</v>
      </c>
      <c r="K38" s="15">
        <f t="shared" si="21"/>
        <v>0</v>
      </c>
      <c r="L38" s="15">
        <f t="shared" si="22"/>
        <v>0</v>
      </c>
      <c r="M38" s="15">
        <f t="shared" si="23"/>
        <v>0</v>
      </c>
      <c r="N38" s="27">
        <f t="shared" si="24"/>
        <v>0</v>
      </c>
    </row>
    <row r="39" spans="1:14" ht="50.25" customHeight="1" x14ac:dyDescent="0.25">
      <c r="A39" s="26">
        <v>29</v>
      </c>
      <c r="B39" s="70" t="str">
        <f>Solicitud!E50</f>
        <v>ROSETAS DE PORCELANA PARA BOMBILLOS ROSCA E27</v>
      </c>
      <c r="C39" s="70"/>
      <c r="D39" s="70"/>
      <c r="E39" s="29"/>
      <c r="F39" s="11" t="str">
        <f>Solicitud!F50</f>
        <v>UNIDADES</v>
      </c>
      <c r="G39" s="12">
        <f>Solicitud!G50</f>
        <v>51</v>
      </c>
      <c r="H39" s="13"/>
      <c r="I39" s="14">
        <v>0.18</v>
      </c>
      <c r="J39" s="15">
        <f t="shared" si="20"/>
        <v>0</v>
      </c>
      <c r="K39" s="15">
        <f t="shared" si="21"/>
        <v>0</v>
      </c>
      <c r="L39" s="15">
        <f t="shared" si="22"/>
        <v>0</v>
      </c>
      <c r="M39" s="15">
        <f t="shared" si="23"/>
        <v>0</v>
      </c>
      <c r="N39" s="27">
        <f t="shared" si="24"/>
        <v>0</v>
      </c>
    </row>
    <row r="40" spans="1:14" ht="50.25" customHeight="1" x14ac:dyDescent="0.25">
      <c r="A40" s="26">
        <v>30</v>
      </c>
      <c r="B40" s="70" t="str">
        <f>Solicitud!E51</f>
        <v>TARUGOS AZULES DE 5/16" X 2"</v>
      </c>
      <c r="C40" s="70"/>
      <c r="D40" s="70"/>
      <c r="E40" s="29"/>
      <c r="F40" s="11" t="str">
        <f>Solicitud!F51</f>
        <v>UNIDADES</v>
      </c>
      <c r="G40" s="12">
        <f>Solicitud!G51</f>
        <v>1000</v>
      </c>
      <c r="H40" s="13"/>
      <c r="I40" s="14">
        <v>0.18</v>
      </c>
      <c r="J40" s="15">
        <f t="shared" si="20"/>
        <v>0</v>
      </c>
      <c r="K40" s="15">
        <f t="shared" si="21"/>
        <v>0</v>
      </c>
      <c r="L40" s="15">
        <f t="shared" si="22"/>
        <v>0</v>
      </c>
      <c r="M40" s="15">
        <f t="shared" si="23"/>
        <v>0</v>
      </c>
      <c r="N40" s="27">
        <f t="shared" si="24"/>
        <v>0</v>
      </c>
    </row>
    <row r="41" spans="1:14" ht="50.25" customHeight="1" x14ac:dyDescent="0.25">
      <c r="A41" s="26">
        <v>31</v>
      </c>
      <c r="B41" s="70" t="str">
        <f>Solicitud!E52</f>
        <v>TORNILLOS DIABLITOS DE 8MM X 2”</v>
      </c>
      <c r="C41" s="70"/>
      <c r="D41" s="70"/>
      <c r="E41" s="29"/>
      <c r="F41" s="11" t="str">
        <f>Solicitud!F52</f>
        <v>UNIDADES</v>
      </c>
      <c r="G41" s="12">
        <f>Solicitud!G52</f>
        <v>1000</v>
      </c>
      <c r="H41" s="13"/>
      <c r="I41" s="14">
        <v>0.18</v>
      </c>
      <c r="J41" s="15">
        <f t="shared" si="20"/>
        <v>0</v>
      </c>
      <c r="K41" s="15">
        <f t="shared" si="21"/>
        <v>0</v>
      </c>
      <c r="L41" s="15">
        <f t="shared" si="22"/>
        <v>0</v>
      </c>
      <c r="M41" s="15">
        <f t="shared" si="23"/>
        <v>0</v>
      </c>
      <c r="N41" s="27">
        <f t="shared" si="24"/>
        <v>0</v>
      </c>
    </row>
    <row r="42" spans="1:14" ht="27.75" customHeight="1" x14ac:dyDescent="0.25">
      <c r="A42" s="93" t="s">
        <v>20</v>
      </c>
      <c r="B42" s="94"/>
      <c r="C42" s="94"/>
      <c r="D42" s="94"/>
      <c r="E42" s="94"/>
      <c r="F42" s="94"/>
      <c r="G42" s="94"/>
      <c r="H42" s="94"/>
      <c r="I42" s="94"/>
      <c r="J42" s="94"/>
      <c r="K42" s="67"/>
      <c r="L42" s="91">
        <f>SUM(M11:M41)</f>
        <v>0</v>
      </c>
      <c r="M42" s="91"/>
      <c r="N42" s="92"/>
    </row>
    <row r="43" spans="1:14" ht="27.75" customHeight="1" x14ac:dyDescent="0.25">
      <c r="A43" s="95" t="s">
        <v>21</v>
      </c>
      <c r="B43" s="96"/>
      <c r="C43" s="96"/>
      <c r="D43" s="96"/>
      <c r="E43" s="96"/>
      <c r="F43" s="96"/>
      <c r="G43" s="96"/>
      <c r="H43" s="96"/>
      <c r="I43" s="96"/>
      <c r="J43" s="96"/>
      <c r="K43" s="68"/>
      <c r="L43" s="121">
        <f>SUM(K11:K41)</f>
        <v>0</v>
      </c>
      <c r="M43" s="121"/>
      <c r="N43" s="122"/>
    </row>
    <row r="44" spans="1:14" ht="12" customHeight="1" x14ac:dyDescent="0.25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1:14" s="2" customFormat="1" ht="69" customHeight="1" x14ac:dyDescent="0.2">
      <c r="A45" s="113" t="s">
        <v>22</v>
      </c>
      <c r="B45" s="114"/>
      <c r="C45" s="114"/>
      <c r="D45" s="114"/>
      <c r="E45" s="110"/>
      <c r="F45" s="111"/>
      <c r="G45" s="111"/>
      <c r="H45" s="112"/>
      <c r="I45" s="102" t="s">
        <v>23</v>
      </c>
      <c r="J45" s="103"/>
      <c r="K45" s="9"/>
      <c r="L45" s="99">
        <f>L42+L43</f>
        <v>0</v>
      </c>
      <c r="M45" s="100"/>
      <c r="N45" s="101"/>
    </row>
    <row r="46" spans="1:14" ht="6" customHeight="1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ht="6" customHeight="1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14" ht="15" customHeight="1" x14ac:dyDescent="0.25">
      <c r="A48" s="115" t="s">
        <v>24</v>
      </c>
      <c r="B48" s="116"/>
      <c r="C48" s="116"/>
      <c r="D48" s="116"/>
      <c r="E48" s="116"/>
      <c r="F48" s="116"/>
      <c r="G48" s="116"/>
      <c r="H48" s="116"/>
      <c r="I48" s="104" t="s">
        <v>25</v>
      </c>
      <c r="J48" s="104"/>
      <c r="K48" s="104"/>
      <c r="L48" s="104"/>
      <c r="M48" s="104"/>
      <c r="N48" s="105"/>
    </row>
    <row r="49" spans="1:14" ht="15" customHeight="1" x14ac:dyDescent="0.25">
      <c r="A49" s="117"/>
      <c r="B49" s="118"/>
      <c r="C49" s="118"/>
      <c r="D49" s="118"/>
      <c r="E49" s="118"/>
      <c r="F49" s="118"/>
      <c r="G49" s="118"/>
      <c r="H49" s="118"/>
      <c r="I49" s="106"/>
      <c r="J49" s="106"/>
      <c r="K49" s="106"/>
      <c r="L49" s="106"/>
      <c r="M49" s="106"/>
      <c r="N49" s="107"/>
    </row>
    <row r="50" spans="1:14" ht="15" customHeight="1" x14ac:dyDescent="0.25">
      <c r="A50" s="117"/>
      <c r="B50" s="118"/>
      <c r="C50" s="118"/>
      <c r="D50" s="118"/>
      <c r="E50" s="118"/>
      <c r="F50" s="118"/>
      <c r="G50" s="118"/>
      <c r="H50" s="118"/>
      <c r="I50" s="106"/>
      <c r="J50" s="106"/>
      <c r="K50" s="106"/>
      <c r="L50" s="106"/>
      <c r="M50" s="106"/>
      <c r="N50" s="107"/>
    </row>
    <row r="51" spans="1:14" ht="15" customHeight="1" x14ac:dyDescent="0.25">
      <c r="A51" s="117"/>
      <c r="B51" s="118"/>
      <c r="C51" s="118"/>
      <c r="D51" s="118"/>
      <c r="E51" s="118"/>
      <c r="F51" s="118"/>
      <c r="G51" s="118"/>
      <c r="H51" s="118"/>
      <c r="I51" s="106"/>
      <c r="J51" s="106"/>
      <c r="K51" s="106"/>
      <c r="L51" s="106"/>
      <c r="M51" s="106"/>
      <c r="N51" s="107"/>
    </row>
    <row r="52" spans="1:14" ht="15" customHeight="1" x14ac:dyDescent="0.25">
      <c r="A52" s="119"/>
      <c r="B52" s="120"/>
      <c r="C52" s="120"/>
      <c r="D52" s="120"/>
      <c r="E52" s="120"/>
      <c r="F52" s="120"/>
      <c r="G52" s="120"/>
      <c r="H52" s="120"/>
      <c r="I52" s="108"/>
      <c r="J52" s="108"/>
      <c r="K52" s="108"/>
      <c r="L52" s="108"/>
      <c r="M52" s="108"/>
      <c r="N52" s="109"/>
    </row>
  </sheetData>
  <sheetProtection algorithmName="SHA-512" hashValue="Iketj2VkBK5ORhRGjyWqNvborvbBOVe2mvto6CyW+6HO8Jfbag17EZz+ID02s8LX0HQk8RSaB7o8JVsEQk0pww==" saltValue="WY4ksvPIaCQ77kHBY+SimQ==" spinCount="100000" sheet="1" objects="1" scenarios="1"/>
  <mergeCells count="59">
    <mergeCell ref="B37:D37"/>
    <mergeCell ref="B38:D38"/>
    <mergeCell ref="B32:D32"/>
    <mergeCell ref="B33:D33"/>
    <mergeCell ref="B34:D34"/>
    <mergeCell ref="B35:D35"/>
    <mergeCell ref="B36:D36"/>
    <mergeCell ref="I48:N52"/>
    <mergeCell ref="E45:H45"/>
    <mergeCell ref="A45:D45"/>
    <mergeCell ref="A48:H52"/>
    <mergeCell ref="L43:N43"/>
    <mergeCell ref="A47:N47"/>
    <mergeCell ref="L42:N42"/>
    <mergeCell ref="A42:J42"/>
    <mergeCell ref="A43:J43"/>
    <mergeCell ref="A44:N44"/>
    <mergeCell ref="A46:N46"/>
    <mergeCell ref="L45:N45"/>
    <mergeCell ref="I45:J45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B14:D14"/>
    <mergeCell ref="B15:D15"/>
    <mergeCell ref="B16:D16"/>
    <mergeCell ref="B17:D17"/>
    <mergeCell ref="B18:D18"/>
    <mergeCell ref="B10:D10"/>
    <mergeCell ref="A8:B8"/>
    <mergeCell ref="B11:D11"/>
    <mergeCell ref="B12:D12"/>
    <mergeCell ref="B13:D13"/>
    <mergeCell ref="B39:D39"/>
    <mergeCell ref="B40:D40"/>
    <mergeCell ref="B41:D41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</mergeCells>
  <dataValidations count="1">
    <dataValidation type="decimal" allowBlank="1" showInputMessage="1" showErrorMessage="1" errorTitle="ALERTA" error="EN ESTA CELDA SOLO ES PERMITIDO DÍGITOS NUMÉRICOS" sqref="H11:I4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0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A2CCE-0274-4903-8E73-709B927C2305}">
  <dimension ref="A1:L58"/>
  <sheetViews>
    <sheetView showGridLines="0" topLeftCell="A27" workbookViewId="0">
      <selection activeCell="G47" sqref="G47"/>
    </sheetView>
  </sheetViews>
  <sheetFormatPr baseColWidth="10" defaultColWidth="11.42578125" defaultRowHeight="15" customHeight="1" x14ac:dyDescent="0.25"/>
  <cols>
    <col min="1" max="3" width="15.7109375" customWidth="1"/>
    <col min="4" max="4" width="33.7109375" customWidth="1"/>
    <col min="5" max="5" width="62.28515625" customWidth="1"/>
    <col min="6" max="6" width="12.7109375" customWidth="1"/>
    <col min="7" max="7" width="12" customWidth="1"/>
    <col min="8" max="10" width="15.7109375" customWidth="1"/>
    <col min="11" max="11" width="11.85546875" bestFit="1" customWidth="1"/>
  </cols>
  <sheetData>
    <row r="1" spans="1:10" ht="73.5" customHeight="1" x14ac:dyDescent="0.25">
      <c r="B1" s="30"/>
      <c r="C1" s="30"/>
      <c r="D1" s="31"/>
      <c r="E1" s="31"/>
      <c r="F1" s="31"/>
      <c r="G1" s="31"/>
      <c r="H1" s="31"/>
      <c r="I1" s="31"/>
      <c r="J1" s="31"/>
    </row>
    <row r="2" spans="1:10" ht="15.75" customHeight="1" x14ac:dyDescent="0.25">
      <c r="A2" s="32"/>
      <c r="B2" s="32"/>
      <c r="C2" s="32"/>
      <c r="D2" s="31"/>
      <c r="E2" s="31"/>
      <c r="F2" s="31"/>
      <c r="G2" s="31"/>
      <c r="H2" s="31"/>
      <c r="I2" s="31"/>
      <c r="J2" s="31"/>
    </row>
    <row r="3" spans="1:10" ht="15.75" customHeight="1" x14ac:dyDescent="0.25">
      <c r="A3" s="32"/>
      <c r="B3" s="32"/>
      <c r="C3" s="32"/>
      <c r="D3" s="31"/>
      <c r="E3" s="31"/>
      <c r="F3" s="31"/>
      <c r="G3" s="31"/>
      <c r="H3" s="31"/>
      <c r="I3" s="31"/>
      <c r="J3" s="31"/>
    </row>
    <row r="4" spans="1:10" x14ac:dyDescent="0.25">
      <c r="A4" s="33"/>
      <c r="B4" s="33"/>
      <c r="C4" s="33"/>
      <c r="D4" s="31"/>
      <c r="E4" s="31"/>
      <c r="F4" s="31"/>
      <c r="G4" s="31"/>
      <c r="H4" s="31"/>
      <c r="I4" s="31"/>
      <c r="J4" s="31"/>
    </row>
    <row r="5" spans="1:10" ht="37.5" customHeight="1" x14ac:dyDescent="0.25">
      <c r="A5" s="132" t="s">
        <v>26</v>
      </c>
      <c r="B5" s="132"/>
      <c r="C5" s="132"/>
      <c r="D5" s="132"/>
      <c r="E5" s="132"/>
      <c r="F5" s="132"/>
      <c r="G5" s="132"/>
      <c r="H5" s="132"/>
      <c r="I5" s="132"/>
      <c r="J5" s="34"/>
    </row>
    <row r="6" spans="1:10" x14ac:dyDescent="0.25">
      <c r="A6" s="133" t="s">
        <v>27</v>
      </c>
      <c r="B6" s="133"/>
      <c r="C6" s="133"/>
      <c r="D6" s="31"/>
      <c r="E6" s="31"/>
      <c r="F6" s="31"/>
      <c r="G6" s="31"/>
      <c r="H6" s="31"/>
      <c r="I6" s="31"/>
      <c r="J6" s="31"/>
    </row>
    <row r="7" spans="1:10" x14ac:dyDescent="0.25">
      <c r="A7" s="134" t="s">
        <v>28</v>
      </c>
      <c r="B7" s="134"/>
      <c r="C7" s="134"/>
      <c r="D7" s="31"/>
      <c r="E7" s="31"/>
      <c r="F7" s="31"/>
      <c r="G7" s="31"/>
      <c r="H7" s="31"/>
      <c r="I7" s="31"/>
      <c r="J7" s="31"/>
    </row>
    <row r="8" spans="1:10" x14ac:dyDescent="0.25">
      <c r="A8" s="135">
        <v>268</v>
      </c>
      <c r="B8" s="135"/>
      <c r="C8" s="35"/>
      <c r="D8" s="31"/>
      <c r="E8" s="31"/>
      <c r="F8" s="31"/>
      <c r="G8" s="31"/>
      <c r="H8" s="36" t="s">
        <v>29</v>
      </c>
      <c r="I8" s="31" t="s">
        <v>30</v>
      </c>
      <c r="J8" s="31"/>
    </row>
    <row r="9" spans="1:10" x14ac:dyDescent="0.25">
      <c r="A9" s="134" t="s">
        <v>8</v>
      </c>
      <c r="B9" s="134"/>
      <c r="C9" s="134"/>
      <c r="D9" s="31"/>
      <c r="E9" s="31"/>
      <c r="F9" s="31"/>
      <c r="G9" s="31"/>
      <c r="H9" s="36"/>
      <c r="I9" s="31"/>
      <c r="J9" s="31"/>
    </row>
    <row r="10" spans="1:10" x14ac:dyDescent="0.25">
      <c r="A10" s="136">
        <v>45817</v>
      </c>
      <c r="B10" s="136"/>
      <c r="C10" s="136"/>
      <c r="D10" s="31"/>
      <c r="E10" s="31"/>
      <c r="F10" s="31"/>
      <c r="G10" s="31"/>
      <c r="H10" s="36"/>
      <c r="I10" s="31"/>
      <c r="J10" s="31"/>
    </row>
    <row r="11" spans="1:10" x14ac:dyDescent="0.25">
      <c r="A11" s="128" t="s">
        <v>31</v>
      </c>
      <c r="B11" s="128"/>
      <c r="C11" s="128"/>
      <c r="D11" s="31"/>
      <c r="E11" s="31"/>
      <c r="F11" s="31"/>
      <c r="G11" s="31"/>
      <c r="H11" s="31"/>
      <c r="I11" s="31"/>
      <c r="J11" s="31"/>
    </row>
    <row r="12" spans="1:10" ht="23.45" customHeight="1" x14ac:dyDescent="0.25">
      <c r="A12" s="129" t="s">
        <v>3</v>
      </c>
      <c r="B12" s="129"/>
      <c r="C12" s="129"/>
      <c r="D12" s="129"/>
      <c r="E12" s="129"/>
      <c r="F12" s="129"/>
      <c r="G12" s="129"/>
      <c r="H12" s="129"/>
      <c r="I12" s="129"/>
      <c r="J12" s="37"/>
    </row>
    <row r="13" spans="1:10" x14ac:dyDescent="0.25">
      <c r="A13" s="128" t="s">
        <v>32</v>
      </c>
      <c r="B13" s="128"/>
      <c r="C13" s="128"/>
      <c r="D13" s="31"/>
      <c r="E13" s="31"/>
      <c r="F13" s="31"/>
      <c r="G13" s="31"/>
      <c r="H13" s="31"/>
      <c r="I13" s="31"/>
      <c r="J13" s="31"/>
    </row>
    <row r="14" spans="1:10" ht="15" customHeight="1" x14ac:dyDescent="0.25">
      <c r="A14" s="37" t="str">
        <f>C22</f>
        <v/>
      </c>
      <c r="B14" s="37" t="str">
        <f>C36</f>
        <v/>
      </c>
      <c r="C14" s="38" t="str">
        <f t="shared" ref="C14:C17" si="0">C49</f>
        <v/>
      </c>
      <c r="D14" s="31"/>
      <c r="E14" s="31"/>
      <c r="F14" s="31"/>
      <c r="G14" s="31"/>
      <c r="H14" s="31"/>
      <c r="I14" s="31"/>
      <c r="J14" s="31"/>
    </row>
    <row r="15" spans="1:10" ht="15" customHeight="1" x14ac:dyDescent="0.25">
      <c r="A15" s="37" t="str">
        <f>C30</f>
        <v/>
      </c>
      <c r="B15" s="39" t="str">
        <f>C43</f>
        <v/>
      </c>
      <c r="C15" s="38" t="str">
        <f t="shared" si="0"/>
        <v/>
      </c>
      <c r="D15" s="31"/>
      <c r="E15" s="31"/>
      <c r="F15" s="31"/>
      <c r="G15" s="31"/>
      <c r="H15" s="31"/>
      <c r="I15" s="31"/>
      <c r="J15" s="31"/>
    </row>
    <row r="16" spans="1:10" ht="15" customHeight="1" x14ac:dyDescent="0.25">
      <c r="A16" s="37" t="str">
        <f>C31</f>
        <v/>
      </c>
      <c r="B16" s="39" t="str">
        <f>C44</f>
        <v/>
      </c>
      <c r="C16" s="38" t="str">
        <f t="shared" si="0"/>
        <v/>
      </c>
      <c r="D16" s="31"/>
      <c r="E16" s="31"/>
      <c r="F16" s="31"/>
      <c r="G16" s="31"/>
      <c r="H16" s="31"/>
      <c r="I16" s="31"/>
      <c r="J16" s="31"/>
    </row>
    <row r="17" spans="1:12" ht="15" customHeight="1" x14ac:dyDescent="0.25">
      <c r="A17" s="37" t="str">
        <f>C33</f>
        <v/>
      </c>
      <c r="B17" s="40" t="str">
        <f>C48</f>
        <v/>
      </c>
      <c r="C17" s="38" t="str">
        <f t="shared" si="0"/>
        <v/>
      </c>
      <c r="D17" s="31"/>
      <c r="E17" s="31"/>
      <c r="F17" s="31"/>
      <c r="G17" s="31"/>
      <c r="H17" s="31"/>
      <c r="I17" s="31"/>
      <c r="J17" s="31"/>
    </row>
    <row r="18" spans="1:12" x14ac:dyDescent="0.25">
      <c r="A18" s="128" t="s">
        <v>33</v>
      </c>
      <c r="B18" s="128"/>
      <c r="C18" s="128"/>
      <c r="D18" s="31"/>
      <c r="E18" s="31"/>
      <c r="F18" s="31"/>
      <c r="G18" s="31"/>
      <c r="H18" s="31"/>
      <c r="I18" s="31"/>
      <c r="J18" s="31"/>
    </row>
    <row r="19" spans="1:12" x14ac:dyDescent="0.25">
      <c r="A19" s="130" t="s">
        <v>5</v>
      </c>
      <c r="B19" s="130"/>
      <c r="C19" s="130"/>
      <c r="D19" s="31"/>
      <c r="E19" s="31"/>
      <c r="F19" s="31"/>
      <c r="G19" s="31"/>
      <c r="H19" s="31"/>
      <c r="I19" s="31"/>
      <c r="J19" s="31"/>
    </row>
    <row r="20" spans="1:12" ht="23.25" customHeight="1" x14ac:dyDescent="0.25">
      <c r="A20" s="131" t="s">
        <v>34</v>
      </c>
      <c r="B20" s="131"/>
      <c r="C20" s="131"/>
      <c r="D20" s="131"/>
      <c r="E20" s="131"/>
      <c r="F20" s="131"/>
      <c r="G20" s="131"/>
      <c r="H20" s="131"/>
      <c r="I20" s="131"/>
      <c r="J20" s="41"/>
    </row>
    <row r="21" spans="1:12" ht="52.5" customHeight="1" x14ac:dyDescent="0.25">
      <c r="A21" s="42" t="s">
        <v>10</v>
      </c>
      <c r="B21" s="42" t="s">
        <v>35</v>
      </c>
      <c r="C21" s="42" t="s">
        <v>36</v>
      </c>
      <c r="D21" s="42" t="s">
        <v>37</v>
      </c>
      <c r="E21" s="42" t="s">
        <v>38</v>
      </c>
      <c r="F21" s="42" t="s">
        <v>39</v>
      </c>
      <c r="G21" s="42" t="s">
        <v>40</v>
      </c>
      <c r="H21" s="42" t="s">
        <v>41</v>
      </c>
      <c r="I21" s="42" t="s">
        <v>42</v>
      </c>
      <c r="J21" s="43"/>
    </row>
    <row r="22" spans="1:12" ht="50.25" customHeight="1" x14ac:dyDescent="0.25">
      <c r="A22" s="42">
        <v>1</v>
      </c>
      <c r="B22" s="44">
        <v>60104912</v>
      </c>
      <c r="C22" s="44" t="str">
        <f>IFERROR(VLOOKUP(B22,#REF!,2,FALSE),"")</f>
        <v/>
      </c>
      <c r="D22" s="45" t="str">
        <f>IFERROR(VLOOKUP(B22,#REF!,3,FALSE),"")</f>
        <v/>
      </c>
      <c r="E22" s="46" t="s">
        <v>43</v>
      </c>
      <c r="F22" s="44" t="s">
        <v>44</v>
      </c>
      <c r="G22" s="47">
        <v>800</v>
      </c>
      <c r="H22" s="48">
        <v>90</v>
      </c>
      <c r="I22" s="49">
        <f>H22*G22</f>
        <v>72000</v>
      </c>
      <c r="J22" s="50"/>
      <c r="K22" s="51"/>
      <c r="L22" s="51"/>
    </row>
    <row r="23" spans="1:12" ht="50.25" customHeight="1" x14ac:dyDescent="0.25">
      <c r="A23" s="42">
        <v>2</v>
      </c>
      <c r="B23" s="44">
        <v>60104912</v>
      </c>
      <c r="C23" s="44" t="str">
        <f>IFERROR(VLOOKUP(B23,#REF!,2,FALSE),"")</f>
        <v/>
      </c>
      <c r="D23" s="45" t="str">
        <f>IFERROR(VLOOKUP(B23,#REF!,3,FALSE),"")</f>
        <v/>
      </c>
      <c r="E23" s="46" t="s">
        <v>45</v>
      </c>
      <c r="F23" s="44" t="s">
        <v>44</v>
      </c>
      <c r="G23" s="47">
        <v>300</v>
      </c>
      <c r="H23" s="48">
        <v>350</v>
      </c>
      <c r="I23" s="49">
        <f t="shared" ref="I23:I52" si="1">H23*G23</f>
        <v>105000</v>
      </c>
      <c r="J23" s="50"/>
    </row>
    <row r="24" spans="1:12" ht="56.25" customHeight="1" x14ac:dyDescent="0.25">
      <c r="A24" s="42">
        <v>3</v>
      </c>
      <c r="B24" s="44">
        <v>60104912</v>
      </c>
      <c r="C24" s="44" t="str">
        <f>IFERROR(VLOOKUP(B24,#REF!,2,FALSE),"")</f>
        <v/>
      </c>
      <c r="D24" s="45" t="str">
        <f>IFERROR(VLOOKUP(B24,#REF!,3,FALSE),"")</f>
        <v/>
      </c>
      <c r="E24" s="52" t="s">
        <v>46</v>
      </c>
      <c r="F24" s="53" t="s">
        <v>44</v>
      </c>
      <c r="G24" s="54">
        <v>400</v>
      </c>
      <c r="H24" s="48">
        <v>90</v>
      </c>
      <c r="I24" s="49">
        <f t="shared" si="1"/>
        <v>36000</v>
      </c>
      <c r="J24" s="50"/>
    </row>
    <row r="25" spans="1:12" ht="50.25" customHeight="1" x14ac:dyDescent="0.25">
      <c r="A25" s="42">
        <v>4</v>
      </c>
      <c r="B25" s="44">
        <v>60104912</v>
      </c>
      <c r="C25" s="44" t="str">
        <f>IFERROR(VLOOKUP(B25,#REF!,2,FALSE),"")</f>
        <v/>
      </c>
      <c r="D25" s="45" t="str">
        <f>IFERROR(VLOOKUP(B25,#REF!,3,FALSE),"")</f>
        <v/>
      </c>
      <c r="E25" s="46" t="s">
        <v>47</v>
      </c>
      <c r="F25" s="44" t="s">
        <v>44</v>
      </c>
      <c r="G25" s="47">
        <v>800</v>
      </c>
      <c r="H25" s="48">
        <v>60</v>
      </c>
      <c r="I25" s="49">
        <f t="shared" si="1"/>
        <v>48000</v>
      </c>
      <c r="J25" s="50"/>
    </row>
    <row r="26" spans="1:12" ht="50.25" customHeight="1" x14ac:dyDescent="0.25">
      <c r="A26" s="42">
        <v>5</v>
      </c>
      <c r="B26" s="44">
        <v>60104912</v>
      </c>
      <c r="C26" s="44" t="str">
        <f>IFERROR(VLOOKUP(B26,#REF!,2,FALSE),"")</f>
        <v/>
      </c>
      <c r="D26" s="45" t="str">
        <f>IFERROR(VLOOKUP(B26,#REF!,3,FALSE),"")</f>
        <v/>
      </c>
      <c r="E26" s="46" t="s">
        <v>48</v>
      </c>
      <c r="F26" s="44" t="s">
        <v>44</v>
      </c>
      <c r="G26" s="47">
        <v>1000</v>
      </c>
      <c r="H26" s="48">
        <v>13</v>
      </c>
      <c r="I26" s="49">
        <f t="shared" si="1"/>
        <v>13000</v>
      </c>
      <c r="J26" s="50"/>
    </row>
    <row r="27" spans="1:12" ht="50.25" customHeight="1" x14ac:dyDescent="0.25">
      <c r="A27" s="42">
        <v>6</v>
      </c>
      <c r="B27" s="44">
        <v>60104912</v>
      </c>
      <c r="C27" s="44" t="str">
        <f>IFERROR(VLOOKUP(B27,#REF!,2,FALSE),"")</f>
        <v/>
      </c>
      <c r="D27" s="45" t="str">
        <f>IFERROR(VLOOKUP(B27,#REF!,3,FALSE),"")</f>
        <v/>
      </c>
      <c r="E27" s="52" t="s">
        <v>49</v>
      </c>
      <c r="F27" s="44" t="s">
        <v>44</v>
      </c>
      <c r="G27" s="47">
        <v>1000</v>
      </c>
      <c r="H27" s="48">
        <v>13</v>
      </c>
      <c r="I27" s="49">
        <f t="shared" si="1"/>
        <v>13000</v>
      </c>
      <c r="J27" s="50"/>
    </row>
    <row r="28" spans="1:12" ht="50.25" customHeight="1" x14ac:dyDescent="0.25">
      <c r="A28" s="42">
        <v>7</v>
      </c>
      <c r="B28" s="44">
        <v>60104912</v>
      </c>
      <c r="C28" s="44" t="str">
        <f>IFERROR(VLOOKUP(B28,#REF!,2,FALSE),"")</f>
        <v/>
      </c>
      <c r="D28" s="45" t="str">
        <f>IFERROR(VLOOKUP(B28,#REF!,3,FALSE),"")</f>
        <v/>
      </c>
      <c r="E28" s="52" t="s">
        <v>50</v>
      </c>
      <c r="F28" s="44" t="s">
        <v>44</v>
      </c>
      <c r="G28" s="47">
        <v>1000</v>
      </c>
      <c r="H28" s="48">
        <v>13</v>
      </c>
      <c r="I28" s="49">
        <f t="shared" si="1"/>
        <v>13000</v>
      </c>
      <c r="J28" s="50"/>
    </row>
    <row r="29" spans="1:12" ht="50.25" customHeight="1" x14ac:dyDescent="0.25">
      <c r="A29" s="42">
        <v>8</v>
      </c>
      <c r="B29" s="44">
        <v>60104912</v>
      </c>
      <c r="C29" s="44" t="str">
        <f>IFERROR(VLOOKUP(B29,#REF!,2,FALSE),"")</f>
        <v/>
      </c>
      <c r="D29" s="45" t="str">
        <f>IFERROR(VLOOKUP(B29,#REF!,3,FALSE),"")</f>
        <v/>
      </c>
      <c r="E29" s="52" t="s">
        <v>51</v>
      </c>
      <c r="F29" s="44" t="s">
        <v>44</v>
      </c>
      <c r="G29" s="47">
        <v>1000</v>
      </c>
      <c r="H29" s="48">
        <v>10</v>
      </c>
      <c r="I29" s="49">
        <f t="shared" si="1"/>
        <v>10000</v>
      </c>
      <c r="J29" s="50"/>
    </row>
    <row r="30" spans="1:12" ht="57" customHeight="1" x14ac:dyDescent="0.25">
      <c r="A30" s="42">
        <v>9</v>
      </c>
      <c r="B30" s="44">
        <v>39121406</v>
      </c>
      <c r="C30" s="44" t="str">
        <f>IFERROR(VLOOKUP(B30,#REF!,2,FALSE),"")</f>
        <v/>
      </c>
      <c r="D30" s="45" t="str">
        <f>IFERROR(VLOOKUP(B30,#REF!,3,FALSE),"")</f>
        <v/>
      </c>
      <c r="E30" s="55" t="s">
        <v>52</v>
      </c>
      <c r="F30" s="53" t="s">
        <v>53</v>
      </c>
      <c r="G30" s="54">
        <v>100</v>
      </c>
      <c r="H30" s="56">
        <v>150</v>
      </c>
      <c r="I30" s="49">
        <f t="shared" si="1"/>
        <v>15000</v>
      </c>
      <c r="J30" s="50"/>
    </row>
    <row r="31" spans="1:12" ht="54.75" customHeight="1" x14ac:dyDescent="0.25">
      <c r="A31" s="42">
        <v>10</v>
      </c>
      <c r="B31" s="44">
        <v>39101700</v>
      </c>
      <c r="C31" s="44" t="str">
        <f>IFERROR(VLOOKUP(B31,#REF!,2,FALSE),"")</f>
        <v/>
      </c>
      <c r="D31" s="45" t="str">
        <f>IFERROR(VLOOKUP(B31,#REF!,3,FALSE),"")</f>
        <v/>
      </c>
      <c r="E31" s="57" t="s">
        <v>54</v>
      </c>
      <c r="F31" s="53" t="s">
        <v>53</v>
      </c>
      <c r="G31" s="54">
        <v>100</v>
      </c>
      <c r="H31" s="56">
        <v>250</v>
      </c>
      <c r="I31" s="49">
        <f t="shared" si="1"/>
        <v>25000</v>
      </c>
      <c r="J31" s="50"/>
    </row>
    <row r="32" spans="1:12" ht="54.75" customHeight="1" x14ac:dyDescent="0.25">
      <c r="A32" s="42">
        <v>11</v>
      </c>
      <c r="B32" s="44">
        <v>39101700</v>
      </c>
      <c r="C32" s="44" t="str">
        <f>IFERROR(VLOOKUP(B32,#REF!,2,FALSE),"")</f>
        <v/>
      </c>
      <c r="D32" s="45" t="str">
        <f>IFERROR(VLOOKUP(B32,#REF!,3,FALSE),"")</f>
        <v/>
      </c>
      <c r="E32" s="69" t="s">
        <v>55</v>
      </c>
      <c r="F32" s="44" t="s">
        <v>53</v>
      </c>
      <c r="G32" s="47">
        <v>100</v>
      </c>
      <c r="H32" s="48">
        <v>250</v>
      </c>
      <c r="I32" s="49">
        <f t="shared" si="1"/>
        <v>25000</v>
      </c>
      <c r="J32" s="50"/>
    </row>
    <row r="33" spans="1:10" ht="40.5" customHeight="1" x14ac:dyDescent="0.25">
      <c r="A33" s="42">
        <v>12</v>
      </c>
      <c r="B33" s="44">
        <v>30151703</v>
      </c>
      <c r="C33" s="44" t="str">
        <f>IFERROR(VLOOKUP(B33,#REF!,2,FALSE),"")</f>
        <v/>
      </c>
      <c r="D33" s="45" t="str">
        <f>IFERROR(VLOOKUP(B33,#REF!,3,FALSE),"")</f>
        <v/>
      </c>
      <c r="E33" s="52" t="s">
        <v>56</v>
      </c>
      <c r="F33" s="44" t="s">
        <v>53</v>
      </c>
      <c r="G33" s="47">
        <v>100</v>
      </c>
      <c r="H33" s="48">
        <v>150</v>
      </c>
      <c r="I33" s="49">
        <f t="shared" si="1"/>
        <v>15000</v>
      </c>
      <c r="J33" s="50"/>
    </row>
    <row r="34" spans="1:10" ht="50.25" customHeight="1" x14ac:dyDescent="0.25">
      <c r="A34" s="42">
        <v>13</v>
      </c>
      <c r="B34" s="44">
        <v>39121721</v>
      </c>
      <c r="C34" s="44" t="str">
        <f>IFERROR(VLOOKUP(B34,#REF!,2,FALSE),"")</f>
        <v/>
      </c>
      <c r="D34" s="45" t="str">
        <f>IFERROR(VLOOKUP(B34,#REF!,3,FALSE),"")</f>
        <v/>
      </c>
      <c r="E34" s="52" t="s">
        <v>57</v>
      </c>
      <c r="F34" s="44" t="s">
        <v>53</v>
      </c>
      <c r="G34" s="47">
        <v>50</v>
      </c>
      <c r="H34" s="48">
        <v>350</v>
      </c>
      <c r="I34" s="49">
        <f t="shared" si="1"/>
        <v>17500</v>
      </c>
      <c r="J34" s="50"/>
    </row>
    <row r="35" spans="1:10" ht="53.25" customHeight="1" x14ac:dyDescent="0.25">
      <c r="A35" s="42">
        <v>14</v>
      </c>
      <c r="B35" s="44">
        <v>39121402</v>
      </c>
      <c r="C35" s="44" t="str">
        <f>IFERROR(VLOOKUP(B35,#REF!,2,FALSE),"")</f>
        <v/>
      </c>
      <c r="D35" s="45" t="str">
        <f>IFERROR(VLOOKUP(B35,#REF!,3,FALSE),"")</f>
        <v/>
      </c>
      <c r="E35" s="52" t="s">
        <v>58</v>
      </c>
      <c r="F35" s="44" t="s">
        <v>53</v>
      </c>
      <c r="G35" s="47">
        <v>30</v>
      </c>
      <c r="H35" s="48">
        <v>75</v>
      </c>
      <c r="I35" s="49">
        <f t="shared" si="1"/>
        <v>2250</v>
      </c>
      <c r="J35" s="50"/>
    </row>
    <row r="36" spans="1:10" ht="76.5" customHeight="1" x14ac:dyDescent="0.25">
      <c r="A36" s="42">
        <v>15</v>
      </c>
      <c r="B36" s="44">
        <v>39101628</v>
      </c>
      <c r="C36" s="44" t="str">
        <f>IFERROR(VLOOKUP(B36,#REF!,2,FALSE),"")</f>
        <v/>
      </c>
      <c r="D36" s="45" t="str">
        <f>IFERROR(VLOOKUP(B36,#REF!,3,FALSE),"")</f>
        <v/>
      </c>
      <c r="E36" s="57" t="s">
        <v>59</v>
      </c>
      <c r="F36" s="44" t="s">
        <v>53</v>
      </c>
      <c r="G36" s="47">
        <v>1100</v>
      </c>
      <c r="H36" s="48">
        <v>300</v>
      </c>
      <c r="I36" s="49">
        <f t="shared" si="1"/>
        <v>330000</v>
      </c>
      <c r="J36" s="50"/>
    </row>
    <row r="37" spans="1:10" ht="80.25" customHeight="1" x14ac:dyDescent="0.25">
      <c r="A37" s="42">
        <v>16</v>
      </c>
      <c r="B37" s="44">
        <v>39101628</v>
      </c>
      <c r="C37" s="44" t="str">
        <f>IFERROR(VLOOKUP(B37,#REF!,2,FALSE),"")</f>
        <v/>
      </c>
      <c r="D37" s="45" t="str">
        <f>IFERROR(VLOOKUP(B37,#REF!,3,FALSE),"")</f>
        <v/>
      </c>
      <c r="E37" s="57" t="s">
        <v>60</v>
      </c>
      <c r="F37" s="44" t="s">
        <v>53</v>
      </c>
      <c r="G37" s="47">
        <v>300</v>
      </c>
      <c r="H37" s="48">
        <v>225</v>
      </c>
      <c r="I37" s="49">
        <f t="shared" si="1"/>
        <v>67500</v>
      </c>
      <c r="J37" s="50"/>
    </row>
    <row r="38" spans="1:10" ht="65.25" customHeight="1" x14ac:dyDescent="0.25">
      <c r="A38" s="42">
        <v>17</v>
      </c>
      <c r="B38" s="44">
        <v>39101628</v>
      </c>
      <c r="C38" s="44" t="str">
        <f>IFERROR(VLOOKUP(B38,#REF!,2,FALSE),"")</f>
        <v/>
      </c>
      <c r="D38" s="45" t="str">
        <f>IFERROR(VLOOKUP(B38,#REF!,3,FALSE),"")</f>
        <v/>
      </c>
      <c r="E38" s="58" t="s">
        <v>61</v>
      </c>
      <c r="F38" s="44" t="s">
        <v>53</v>
      </c>
      <c r="G38" s="47">
        <v>50</v>
      </c>
      <c r="H38" s="48">
        <v>1500</v>
      </c>
      <c r="I38" s="49">
        <f t="shared" si="1"/>
        <v>75000</v>
      </c>
      <c r="J38" s="50"/>
    </row>
    <row r="39" spans="1:10" ht="80.25" customHeight="1" x14ac:dyDescent="0.25">
      <c r="A39" s="42">
        <v>18</v>
      </c>
      <c r="B39" s="44">
        <v>39101628</v>
      </c>
      <c r="C39" s="44" t="str">
        <f>IFERROR(VLOOKUP(B39,#REF!,2,FALSE),"")</f>
        <v/>
      </c>
      <c r="D39" s="45" t="str">
        <f>IFERROR(VLOOKUP(B39,#REF!,3,FALSE),"")</f>
        <v/>
      </c>
      <c r="E39" s="58" t="s">
        <v>62</v>
      </c>
      <c r="F39" s="44" t="s">
        <v>53</v>
      </c>
      <c r="G39" s="47">
        <v>52</v>
      </c>
      <c r="H39" s="48">
        <v>2500</v>
      </c>
      <c r="I39" s="49">
        <f t="shared" si="1"/>
        <v>130000</v>
      </c>
      <c r="J39" s="50"/>
    </row>
    <row r="40" spans="1:10" ht="77.25" customHeight="1" x14ac:dyDescent="0.25">
      <c r="A40" s="42">
        <v>19</v>
      </c>
      <c r="B40" s="44">
        <v>39101628</v>
      </c>
      <c r="C40" s="44" t="str">
        <f>IFERROR(VLOOKUP(B40,#REF!,2,FALSE),"")</f>
        <v/>
      </c>
      <c r="D40" s="45" t="str">
        <f>IFERROR(VLOOKUP(B40,#REF!,3,FALSE),"")</f>
        <v/>
      </c>
      <c r="E40" s="52" t="s">
        <v>63</v>
      </c>
      <c r="F40" s="44" t="s">
        <v>53</v>
      </c>
      <c r="G40" s="47">
        <v>58</v>
      </c>
      <c r="H40" s="48">
        <v>3000</v>
      </c>
      <c r="I40" s="49">
        <f t="shared" si="1"/>
        <v>174000</v>
      </c>
      <c r="J40" s="50"/>
    </row>
    <row r="41" spans="1:10" ht="75" customHeight="1" x14ac:dyDescent="0.25">
      <c r="A41" s="42">
        <v>20</v>
      </c>
      <c r="B41" s="44">
        <v>39101628</v>
      </c>
      <c r="C41" s="44" t="str">
        <f>IFERROR(VLOOKUP(B41,#REF!,2,FALSE),"")</f>
        <v/>
      </c>
      <c r="D41" s="45" t="str">
        <f>IFERROR(VLOOKUP(B41,#REF!,3,FALSE),"")</f>
        <v/>
      </c>
      <c r="E41" s="52" t="s">
        <v>64</v>
      </c>
      <c r="F41" s="44" t="s">
        <v>53</v>
      </c>
      <c r="G41" s="47">
        <v>200</v>
      </c>
      <c r="H41" s="48">
        <v>600</v>
      </c>
      <c r="I41" s="49">
        <f t="shared" si="1"/>
        <v>120000</v>
      </c>
      <c r="J41" s="50"/>
    </row>
    <row r="42" spans="1:10" ht="71.25" customHeight="1" x14ac:dyDescent="0.25">
      <c r="A42" s="42">
        <v>21</v>
      </c>
      <c r="B42" s="44">
        <v>39121103</v>
      </c>
      <c r="C42" s="44" t="str">
        <f>IFERROR(VLOOKUP(B42,#REF!,2,FALSE),"")</f>
        <v/>
      </c>
      <c r="D42" s="45" t="str">
        <f>IFERROR(VLOOKUP(B42,#REF!,3,FALSE),"")</f>
        <v/>
      </c>
      <c r="E42" s="57" t="s">
        <v>65</v>
      </c>
      <c r="F42" s="44" t="s">
        <v>53</v>
      </c>
      <c r="G42" s="47">
        <v>46</v>
      </c>
      <c r="H42" s="48">
        <v>2500</v>
      </c>
      <c r="I42" s="49">
        <f t="shared" si="1"/>
        <v>115000</v>
      </c>
      <c r="J42" s="50"/>
    </row>
    <row r="43" spans="1:10" ht="70.5" customHeight="1" x14ac:dyDescent="0.25">
      <c r="A43" s="42">
        <v>22</v>
      </c>
      <c r="B43" s="44">
        <v>39121103</v>
      </c>
      <c r="C43" s="44" t="str">
        <f>IFERROR(VLOOKUP(B43,#REF!,2,FALSE),"")</f>
        <v/>
      </c>
      <c r="D43" s="45" t="str">
        <f>IFERROR(VLOOKUP(B43,#REF!,3,FALSE),"")</f>
        <v/>
      </c>
      <c r="E43" s="57" t="s">
        <v>66</v>
      </c>
      <c r="F43" s="44" t="s">
        <v>53</v>
      </c>
      <c r="G43" s="47">
        <v>40</v>
      </c>
      <c r="H43" s="48">
        <v>3300</v>
      </c>
      <c r="I43" s="49">
        <f t="shared" si="1"/>
        <v>132000</v>
      </c>
      <c r="J43" s="50"/>
    </row>
    <row r="44" spans="1:10" ht="50.25" customHeight="1" x14ac:dyDescent="0.25">
      <c r="A44" s="42">
        <v>23</v>
      </c>
      <c r="B44" s="44">
        <v>32141106</v>
      </c>
      <c r="C44" s="44" t="str">
        <f>IFERROR(VLOOKUP(B44,#REF!,2,FALSE),"")</f>
        <v/>
      </c>
      <c r="D44" s="45" t="str">
        <f>IFERROR(VLOOKUP(B44,#REF!,3,FALSE),"")</f>
        <v/>
      </c>
      <c r="E44" s="52" t="s">
        <v>67</v>
      </c>
      <c r="F44" s="44" t="s">
        <v>53</v>
      </c>
      <c r="G44" s="47">
        <v>40</v>
      </c>
      <c r="H44" s="48">
        <v>2000</v>
      </c>
      <c r="I44" s="49">
        <f t="shared" si="1"/>
        <v>80000</v>
      </c>
      <c r="J44" s="50"/>
    </row>
    <row r="45" spans="1:10" ht="50.25" customHeight="1" x14ac:dyDescent="0.25">
      <c r="A45" s="42">
        <v>24</v>
      </c>
      <c r="B45" s="44">
        <v>32141106</v>
      </c>
      <c r="C45" s="44" t="str">
        <f>IFERROR(VLOOKUP(B45,#REF!,2,FALSE),"")</f>
        <v/>
      </c>
      <c r="D45" s="45" t="str">
        <f>IFERROR(VLOOKUP(B45,#REF!,3,FALSE),"")</f>
        <v/>
      </c>
      <c r="E45" s="52" t="s">
        <v>68</v>
      </c>
      <c r="F45" s="44" t="s">
        <v>53</v>
      </c>
      <c r="G45" s="47">
        <v>40</v>
      </c>
      <c r="H45" s="48">
        <v>3000</v>
      </c>
      <c r="I45" s="49">
        <f t="shared" si="1"/>
        <v>120000</v>
      </c>
      <c r="J45" s="50"/>
    </row>
    <row r="46" spans="1:10" ht="50.25" customHeight="1" x14ac:dyDescent="0.25">
      <c r="A46" s="42">
        <v>25</v>
      </c>
      <c r="B46" s="44">
        <v>30151703</v>
      </c>
      <c r="C46" s="44" t="str">
        <f>IFERROR(VLOOKUP(B46,#REF!,2,FALSE),"")</f>
        <v/>
      </c>
      <c r="D46" s="45" t="str">
        <f>IFERROR(VLOOKUP(B46,#REF!,3,FALSE),"")</f>
        <v/>
      </c>
      <c r="E46" s="52" t="s">
        <v>69</v>
      </c>
      <c r="F46" s="44" t="s">
        <v>53</v>
      </c>
      <c r="G46" s="47">
        <v>120</v>
      </c>
      <c r="H46" s="48">
        <v>150</v>
      </c>
      <c r="I46" s="49">
        <f t="shared" si="1"/>
        <v>18000</v>
      </c>
      <c r="J46" s="50"/>
    </row>
    <row r="47" spans="1:10" ht="50.25" customHeight="1" x14ac:dyDescent="0.25">
      <c r="A47" s="42">
        <v>26</v>
      </c>
      <c r="B47" s="44">
        <v>39121402</v>
      </c>
      <c r="C47" s="44" t="str">
        <f>IFERROR(VLOOKUP(B47,#REF!,2,FALSE),"")</f>
        <v/>
      </c>
      <c r="D47" s="45" t="str">
        <f>IFERROR(VLOOKUP(B47,#REF!,3,FALSE),"")</f>
        <v/>
      </c>
      <c r="E47" s="57" t="s">
        <v>70</v>
      </c>
      <c r="F47" s="44" t="s">
        <v>53</v>
      </c>
      <c r="G47" s="47">
        <v>12</v>
      </c>
      <c r="H47" s="48">
        <v>600</v>
      </c>
      <c r="I47" s="49">
        <f t="shared" si="1"/>
        <v>7200</v>
      </c>
      <c r="J47" s="50"/>
    </row>
    <row r="48" spans="1:10" ht="50.25" customHeight="1" x14ac:dyDescent="0.25">
      <c r="A48" s="42">
        <v>27</v>
      </c>
      <c r="B48" s="44">
        <v>39121528</v>
      </c>
      <c r="C48" s="44" t="str">
        <f>IFERROR(VLOOKUP(B48,#REF!,2,FALSE),"")</f>
        <v/>
      </c>
      <c r="D48" s="45" t="str">
        <f>IFERROR(VLOOKUP(B48,#REF!,3,FALSE),"")</f>
        <v/>
      </c>
      <c r="E48" s="52" t="s">
        <v>71</v>
      </c>
      <c r="F48" s="44" t="s">
        <v>53</v>
      </c>
      <c r="G48" s="47">
        <v>30</v>
      </c>
      <c r="H48" s="48">
        <v>350</v>
      </c>
      <c r="I48" s="49">
        <f t="shared" si="1"/>
        <v>10500</v>
      </c>
      <c r="J48" s="50"/>
    </row>
    <row r="49" spans="1:10" ht="50.25" customHeight="1" x14ac:dyDescent="0.25">
      <c r="A49" s="42">
        <v>28</v>
      </c>
      <c r="B49" s="44">
        <v>39121424</v>
      </c>
      <c r="C49" s="44" t="str">
        <f>IFERROR(VLOOKUP(B49,#REF!,2,FALSE),"")</f>
        <v/>
      </c>
      <c r="D49" s="45" t="str">
        <f>IFERROR(VLOOKUP(B49,#REF!,3,FALSE),"")</f>
        <v/>
      </c>
      <c r="E49" s="52" t="s">
        <v>72</v>
      </c>
      <c r="F49" s="44" t="s">
        <v>53</v>
      </c>
      <c r="G49" s="47">
        <v>40</v>
      </c>
      <c r="H49" s="48">
        <v>50</v>
      </c>
      <c r="I49" s="49">
        <f t="shared" si="1"/>
        <v>2000</v>
      </c>
      <c r="J49" s="50"/>
    </row>
    <row r="50" spans="1:10" ht="50.25" customHeight="1" x14ac:dyDescent="0.25">
      <c r="A50" s="42">
        <v>29</v>
      </c>
      <c r="B50" s="44">
        <v>39111803</v>
      </c>
      <c r="C50" s="44" t="str">
        <f>IFERROR(VLOOKUP(B50,#REF!,2,FALSE),"")</f>
        <v/>
      </c>
      <c r="D50" s="45" t="str">
        <f>IFERROR(VLOOKUP(B50,#REF!,3,FALSE),"")</f>
        <v/>
      </c>
      <c r="E50" s="52" t="s">
        <v>73</v>
      </c>
      <c r="F50" s="44" t="s">
        <v>53</v>
      </c>
      <c r="G50" s="47">
        <v>51</v>
      </c>
      <c r="H50" s="48">
        <v>100</v>
      </c>
      <c r="I50" s="49">
        <f t="shared" si="1"/>
        <v>5100</v>
      </c>
      <c r="J50" s="50"/>
    </row>
    <row r="51" spans="1:10" ht="50.25" customHeight="1" x14ac:dyDescent="0.25">
      <c r="A51" s="42">
        <v>30</v>
      </c>
      <c r="B51" s="44">
        <v>20111706</v>
      </c>
      <c r="C51" s="44" t="str">
        <f>IFERROR(VLOOKUP(B51,#REF!,2,FALSE),"")</f>
        <v/>
      </c>
      <c r="D51" s="45" t="str">
        <f>IFERROR(VLOOKUP(B51,#REF!,3,FALSE),"")</f>
        <v/>
      </c>
      <c r="E51" s="52" t="s">
        <v>74</v>
      </c>
      <c r="F51" s="44" t="s">
        <v>53</v>
      </c>
      <c r="G51" s="47">
        <v>1000</v>
      </c>
      <c r="H51" s="48">
        <v>2</v>
      </c>
      <c r="I51" s="49">
        <f t="shared" si="1"/>
        <v>2000</v>
      </c>
      <c r="J51" s="50"/>
    </row>
    <row r="52" spans="1:10" ht="50.25" customHeight="1" x14ac:dyDescent="0.25">
      <c r="A52" s="42">
        <v>31</v>
      </c>
      <c r="B52" s="44">
        <v>31161505</v>
      </c>
      <c r="C52" s="44" t="str">
        <f>IFERROR(VLOOKUP(B52,#REF!,2,FALSE),"")</f>
        <v/>
      </c>
      <c r="D52" s="45" t="str">
        <f>IFERROR(VLOOKUP(B52,#REF!,3,FALSE),"")</f>
        <v/>
      </c>
      <c r="E52" s="59" t="s">
        <v>75</v>
      </c>
      <c r="F52" s="44" t="s">
        <v>53</v>
      </c>
      <c r="G52" s="47">
        <v>1000</v>
      </c>
      <c r="H52" s="48">
        <v>2</v>
      </c>
      <c r="I52" s="49">
        <f t="shared" si="1"/>
        <v>2000</v>
      </c>
      <c r="J52" s="50"/>
    </row>
    <row r="53" spans="1:10" ht="35.25" customHeight="1" x14ac:dyDescent="0.25">
      <c r="A53" s="123"/>
      <c r="B53" s="124"/>
      <c r="C53" s="124"/>
      <c r="D53" s="124"/>
      <c r="E53" s="124"/>
      <c r="F53" s="124"/>
      <c r="G53" s="125"/>
      <c r="H53" s="42" t="s">
        <v>76</v>
      </c>
      <c r="I53" s="60">
        <f>SUM(I22:I52)</f>
        <v>1800050</v>
      </c>
      <c r="J53" s="61"/>
    </row>
    <row r="54" spans="1:10" ht="30" customHeight="1" x14ac:dyDescent="0.25">
      <c r="A54" s="126" t="s">
        <v>77</v>
      </c>
      <c r="B54" s="126"/>
      <c r="C54" s="126"/>
      <c r="D54" s="126"/>
      <c r="E54" s="126"/>
      <c r="F54" s="126"/>
      <c r="G54" s="126"/>
      <c r="H54" s="126"/>
      <c r="I54" s="126"/>
      <c r="J54" s="62"/>
    </row>
    <row r="55" spans="1:10" ht="30" customHeight="1" x14ac:dyDescent="0.25">
      <c r="A55" s="63" t="s">
        <v>78</v>
      </c>
      <c r="B55" s="63"/>
      <c r="C55" s="63"/>
      <c r="D55" s="64"/>
      <c r="E55" s="64"/>
      <c r="F55" s="64"/>
      <c r="G55" s="64"/>
      <c r="H55" s="64"/>
      <c r="I55" s="64"/>
      <c r="J55" s="64"/>
    </row>
    <row r="56" spans="1:10" ht="15" customHeight="1" x14ac:dyDescent="0.25">
      <c r="G56" s="65"/>
    </row>
    <row r="58" spans="1:10" ht="18.75" x14ac:dyDescent="0.3">
      <c r="A58" s="127" t="s">
        <v>79</v>
      </c>
      <c r="B58" s="127"/>
      <c r="C58" s="127"/>
      <c r="D58" s="127"/>
      <c r="E58" s="127"/>
      <c r="F58" s="127"/>
      <c r="G58" s="127"/>
      <c r="H58" s="127"/>
      <c r="I58" s="127"/>
      <c r="J58" s="66"/>
    </row>
  </sheetData>
  <mergeCells count="15">
    <mergeCell ref="A10:C10"/>
    <mergeCell ref="A5:I5"/>
    <mergeCell ref="A6:C6"/>
    <mergeCell ref="A7:C7"/>
    <mergeCell ref="A8:B8"/>
    <mergeCell ref="A9:C9"/>
    <mergeCell ref="A53:G53"/>
    <mergeCell ref="A54:I54"/>
    <mergeCell ref="A58:I58"/>
    <mergeCell ref="A11:C11"/>
    <mergeCell ref="A12:I12"/>
    <mergeCell ref="A13:C13"/>
    <mergeCell ref="A18:C18"/>
    <mergeCell ref="A19:C19"/>
    <mergeCell ref="A20:I20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50" fitToWidth="0" fitToHeight="0" orientation="portrait"/>
  <headerFooter>
    <oddHeader>&amp;R&amp;"Times New Roman,Negrita"&amp;12Página &amp;P de &amp;N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44c217c45b8290e216069d3c1ed7ddcd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6e4d99cffe1e3e991fdbbc5984afe05c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DCBC3-FE0A-4356-B4E4-85074C2C8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Landscape</vt:lpstr>
      <vt:lpstr>Solicitud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Danayde Ulerio Castillo</cp:lastModifiedBy>
  <cp:revision/>
  <dcterms:created xsi:type="dcterms:W3CDTF">2014-12-15T12:59:31Z</dcterms:created>
  <dcterms:modified xsi:type="dcterms:W3CDTF">2025-06-09T16:56:28Z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