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101 ADQ. MATERIALES PARA EL TALLER DE EBANISTERÍA DEL PJ., SEGUNDO PEDIDO\Editables\Anexos\"/>
    </mc:Choice>
  </mc:AlternateContent>
  <xr:revisionPtr revIDLastSave="0" documentId="13_ncr:1_{1D2FCB1B-4DD8-4139-B592-AD5832942E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  <sheet name="Solicitud" sheetId="6" state="hidden" r:id="rId2"/>
  </sheets>
  <definedNames>
    <definedName name="_xlnm.Print_Area" localSheetId="0">Landscape!$A$1:$N$43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11" i="5"/>
  <c r="G55" i="6"/>
  <c r="G56" i="6" s="1"/>
  <c r="P41" i="6"/>
  <c r="O41" i="6"/>
  <c r="I41" i="6"/>
  <c r="D41" i="6"/>
  <c r="C41" i="6"/>
  <c r="P40" i="6"/>
  <c r="O40" i="6"/>
  <c r="I40" i="6"/>
  <c r="D40" i="6"/>
  <c r="C40" i="6"/>
  <c r="P39" i="6"/>
  <c r="O39" i="6"/>
  <c r="I39" i="6"/>
  <c r="D39" i="6"/>
  <c r="C39" i="6"/>
  <c r="P38" i="6"/>
  <c r="O38" i="6"/>
  <c r="I38" i="6"/>
  <c r="D38" i="6"/>
  <c r="C38" i="6"/>
  <c r="P37" i="6"/>
  <c r="O37" i="6"/>
  <c r="I37" i="6"/>
  <c r="D37" i="6"/>
  <c r="C37" i="6"/>
  <c r="P36" i="6"/>
  <c r="O36" i="6"/>
  <c r="I36" i="6"/>
  <c r="D36" i="6"/>
  <c r="C36" i="6"/>
  <c r="P35" i="6"/>
  <c r="O35" i="6"/>
  <c r="I35" i="6"/>
  <c r="D35" i="6"/>
  <c r="C35" i="6"/>
  <c r="P34" i="6"/>
  <c r="O34" i="6"/>
  <c r="I34" i="6"/>
  <c r="D34" i="6"/>
  <c r="C34" i="6"/>
  <c r="P33" i="6"/>
  <c r="O33" i="6"/>
  <c r="I33" i="6"/>
  <c r="D33" i="6"/>
  <c r="C33" i="6"/>
  <c r="P32" i="6"/>
  <c r="O32" i="6"/>
  <c r="I32" i="6"/>
  <c r="D32" i="6"/>
  <c r="C32" i="6"/>
  <c r="P31" i="6"/>
  <c r="O31" i="6"/>
  <c r="I31" i="6"/>
  <c r="D31" i="6"/>
  <c r="C31" i="6"/>
  <c r="P30" i="6"/>
  <c r="O30" i="6"/>
  <c r="I30" i="6"/>
  <c r="D30" i="6"/>
  <c r="C30" i="6"/>
  <c r="P29" i="6"/>
  <c r="O29" i="6"/>
  <c r="I29" i="6"/>
  <c r="D29" i="6"/>
  <c r="C29" i="6"/>
  <c r="P28" i="6"/>
  <c r="O28" i="6"/>
  <c r="I28" i="6"/>
  <c r="D28" i="6"/>
  <c r="C28" i="6"/>
  <c r="P27" i="6"/>
  <c r="O27" i="6"/>
  <c r="I27" i="6"/>
  <c r="D27" i="6"/>
  <c r="C27" i="6"/>
  <c r="P26" i="6"/>
  <c r="O26" i="6"/>
  <c r="I26" i="6"/>
  <c r="D26" i="6"/>
  <c r="C26" i="6"/>
  <c r="P25" i="6"/>
  <c r="O25" i="6"/>
  <c r="I25" i="6"/>
  <c r="D25" i="6"/>
  <c r="C25" i="6"/>
  <c r="P24" i="6"/>
  <c r="O24" i="6"/>
  <c r="I24" i="6"/>
  <c r="D24" i="6"/>
  <c r="C24" i="6"/>
  <c r="P23" i="6"/>
  <c r="O23" i="6"/>
  <c r="I23" i="6"/>
  <c r="D23" i="6"/>
  <c r="C23" i="6"/>
  <c r="P22" i="6"/>
  <c r="O22" i="6"/>
  <c r="I22" i="6"/>
  <c r="I42" i="6" s="1"/>
  <c r="D22" i="6"/>
  <c r="C22" i="6"/>
  <c r="A17" i="6"/>
  <c r="B16" i="6"/>
  <c r="A16" i="6"/>
  <c r="B15" i="6"/>
  <c r="A15" i="6"/>
  <c r="B14" i="6"/>
  <c r="A14" i="6"/>
  <c r="B13" i="6"/>
  <c r="A13" i="6"/>
  <c r="J12" i="5"/>
  <c r="K12" i="5"/>
  <c r="L12" i="5"/>
  <c r="N12" i="5" s="1"/>
  <c r="M12" i="5"/>
  <c r="J13" i="5"/>
  <c r="L13" i="5" s="1"/>
  <c r="N13" i="5" s="1"/>
  <c r="K13" i="5"/>
  <c r="M13" i="5"/>
  <c r="J14" i="5"/>
  <c r="K14" i="5"/>
  <c r="L14" i="5"/>
  <c r="N14" i="5" s="1"/>
  <c r="M14" i="5"/>
  <c r="J15" i="5"/>
  <c r="K15" i="5"/>
  <c r="L15" i="5"/>
  <c r="M15" i="5"/>
  <c r="N15" i="5"/>
  <c r="J16" i="5"/>
  <c r="K16" i="5" s="1"/>
  <c r="L16" i="5"/>
  <c r="N16" i="5" s="1"/>
  <c r="M16" i="5"/>
  <c r="J17" i="5"/>
  <c r="L17" i="5" s="1"/>
  <c r="N17" i="5" s="1"/>
  <c r="K17" i="5"/>
  <c r="M17" i="5"/>
  <c r="J18" i="5"/>
  <c r="K18" i="5"/>
  <c r="L18" i="5"/>
  <c r="M18" i="5"/>
  <c r="N18" i="5"/>
  <c r="J19" i="5"/>
  <c r="K19" i="5"/>
  <c r="L19" i="5"/>
  <c r="M19" i="5"/>
  <c r="N19" i="5"/>
  <c r="J20" i="5"/>
  <c r="K20" i="5" s="1"/>
  <c r="M20" i="5"/>
  <c r="J21" i="5"/>
  <c r="L21" i="5" s="1"/>
  <c r="N21" i="5" s="1"/>
  <c r="K21" i="5"/>
  <c r="M21" i="5"/>
  <c r="J22" i="5"/>
  <c r="K22" i="5"/>
  <c r="L22" i="5"/>
  <c r="M22" i="5"/>
  <c r="N22" i="5"/>
  <c r="J23" i="5"/>
  <c r="K23" i="5" s="1"/>
  <c r="M23" i="5"/>
  <c r="J24" i="5"/>
  <c r="K24" i="5" s="1"/>
  <c r="M24" i="5"/>
  <c r="J25" i="5"/>
  <c r="L25" i="5" s="1"/>
  <c r="N25" i="5" s="1"/>
  <c r="K25" i="5"/>
  <c r="M25" i="5"/>
  <c r="J26" i="5"/>
  <c r="K26" i="5"/>
  <c r="L26" i="5"/>
  <c r="M26" i="5"/>
  <c r="N26" i="5"/>
  <c r="J27" i="5"/>
  <c r="K27" i="5" s="1"/>
  <c r="L27" i="5"/>
  <c r="M27" i="5"/>
  <c r="N27" i="5"/>
  <c r="J28" i="5"/>
  <c r="K28" i="5" s="1"/>
  <c r="M28" i="5"/>
  <c r="J29" i="5"/>
  <c r="L29" i="5" s="1"/>
  <c r="N29" i="5" s="1"/>
  <c r="K29" i="5"/>
  <c r="M29" i="5"/>
  <c r="J30" i="5"/>
  <c r="K30" i="5"/>
  <c r="L30" i="5"/>
  <c r="M30" i="5"/>
  <c r="N30" i="5"/>
  <c r="J11" i="5"/>
  <c r="K11" i="5" s="1"/>
  <c r="M11" i="5"/>
  <c r="L23" i="5" l="1"/>
  <c r="N23" i="5" s="1"/>
  <c r="L28" i="5"/>
  <c r="N28" i="5" s="1"/>
  <c r="L24" i="5"/>
  <c r="N24" i="5" s="1"/>
  <c r="L20" i="5"/>
  <c r="N20" i="5" s="1"/>
  <c r="L11" i="5"/>
  <c r="N11" i="5" s="1"/>
  <c r="L31" i="5"/>
  <c r="L32" i="5" l="1"/>
  <c r="L34" i="5" s="1"/>
</calcChain>
</file>

<file path=xl/sharedStrings.xml><?xml version="1.0" encoding="utf-8"?>
<sst xmlns="http://schemas.openxmlformats.org/spreadsheetml/2006/main" count="90" uniqueCount="72">
  <si>
    <t>OFERTA ECONÓMICA</t>
  </si>
  <si>
    <t>SNCC.F.033-OFERTA ECONÓMICA</t>
  </si>
  <si>
    <t>Título del Proceso:</t>
  </si>
  <si>
    <t>ADQUISICIÓN DE MATERIALES PARA EL TALLER DE EBANISTERÍA DEL PODER JUDICIAL</t>
  </si>
  <si>
    <t>No. Expediente:</t>
  </si>
  <si>
    <t>CM-2025-101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</si>
  <si>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</si>
  <si>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</si>
  <si>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</si>
  <si>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</si>
  <si>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</si>
  <si>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</si>
  <si>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</si>
  <si>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</si>
  <si>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</si>
  <si>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</si>
  <si>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</si>
  <si>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</si>
  <si>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</si>
  <si>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</si>
  <si>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</si>
  <si>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</si>
  <si>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</si>
  <si>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</si>
  <si>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</si>
  <si>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</si>
  <si>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SOLICITUD DE COMPRA O CONTRATACIÓN</t>
  </si>
  <si>
    <t>No. Solicitud:</t>
  </si>
  <si>
    <t>Planificada:</t>
  </si>
  <si>
    <t>SI</t>
  </si>
  <si>
    <t>Objeto de la compra:</t>
  </si>
  <si>
    <t>Rubro:</t>
  </si>
  <si>
    <t xml:space="preserve">No. Expediente </t>
  </si>
  <si>
    <t>Detalle</t>
  </si>
  <si>
    <t xml:space="preserve">Código Ítem </t>
  </si>
  <si>
    <t>Código Rubro</t>
  </si>
  <si>
    <t>Descripción Subclase</t>
  </si>
  <si>
    <t>Descripción artículo</t>
  </si>
  <si>
    <t>UD</t>
  </si>
  <si>
    <t>Cantidad Solicitada</t>
  </si>
  <si>
    <t>Precio Unitario Estimado (RD$)</t>
  </si>
  <si>
    <t>Monto (RD$)</t>
  </si>
  <si>
    <t>Laca natural con brillo
*Los envases deben estar sellados y sin abolladuras.
*Se requiere imagen</t>
  </si>
  <si>
    <t xml:space="preserve">Galón </t>
  </si>
  <si>
    <t>Sealer para madera
*Los envases deben estar sellados y sin abolladuras.
*Se requiere imagen</t>
  </si>
  <si>
    <t>Lija de madera # 60</t>
  </si>
  <si>
    <t>Pliego</t>
  </si>
  <si>
    <t>Lija de madera # 80</t>
  </si>
  <si>
    <t>Lija de madera # 120</t>
  </si>
  <si>
    <t>Tornillo diablito de 8 x 1 1/2"</t>
  </si>
  <si>
    <t>Unidad</t>
  </si>
  <si>
    <t>Tornillo diablito de 8 x 1 1/4"</t>
  </si>
  <si>
    <t>Tornillo diablito de 8 x 1"</t>
  </si>
  <si>
    <t>Tornillo diablito de 8 x 2"</t>
  </si>
  <si>
    <t>Tornillo diablito de 10 x 2"</t>
  </si>
  <si>
    <t>Ángulo zincado pesado galvanizado perforado de 2 1/2" X 2 1/2"
*Se requiere imagen.</t>
  </si>
  <si>
    <t>Plywood de Hidrófugo 4’ X 8’ X 3/4" liso
*Se requiere imagen.</t>
  </si>
  <si>
    <t>Plancha</t>
  </si>
  <si>
    <t>Cerradura para gaveta
*Se requiere imagen.</t>
  </si>
  <si>
    <t>Llavín de puño con llave para puerta de madera.
*Mecanismo interior ajustable a 2 3/8" y 2 3/4"
*Tipo Pomo.
*Acabado acero inoxidable.
*Tornillos ocultos para mejor decoración.
*Se requiere imagen del cuerpo del llavín y del mecanismo interior ajustable.
*Se requiere imagen.</t>
  </si>
  <si>
    <t>Bisagra oculta semi-curva
*Se requiere imagen.</t>
  </si>
  <si>
    <t>Pares</t>
  </si>
  <si>
    <t>Brazo hidráulico con capacidad de 80 kg, color plateado
*Se requiere imagen.</t>
  </si>
  <si>
    <t>Oleo # 2, estuche de 200ml
*Se requiere imagen.</t>
  </si>
  <si>
    <t>Estuche</t>
  </si>
  <si>
    <t>Oleo # 3, estuche de 200ml
*Se requiere imagen.</t>
  </si>
  <si>
    <t>Masking tape verde de 3/4"</t>
  </si>
  <si>
    <t>Masking tape de 2"</t>
  </si>
  <si>
    <t>Total (RD$)</t>
  </si>
  <si>
    <r>
      <t xml:space="preserve">Observaciones: </t>
    </r>
    <r>
      <rPr>
        <sz val="10"/>
        <rFont val="Times New Roman"/>
        <family val="1"/>
      </rPr>
      <t>(Indicar Observaciones, si las hay)</t>
    </r>
  </si>
  <si>
    <t>1 Conforme al Catálogo de Bienes y Servicios UNSPSC.</t>
  </si>
  <si>
    <t xml:space="preserve">GERENCIA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</si>
</sst>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3"/>
      <color theme="1"/>
      <name val="Times New Roman"/>
    </font>
    <font>
      <sz val="13"/>
      <color rgb="FF000000"/>
      <name val="Times New Roman"/>
    </font>
    <font>
      <b/>
      <sz val="9"/>
      <name val="Arial"/>
    </font>
    <font>
      <sz val="10"/>
      <color rgb="FF000000"/>
      <name val="Times New Roman"/>
      <charset val="204"/>
    </font>
    <font>
      <b/>
      <sz val="12"/>
      <name val="Times New Roman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4" borderId="13" xfId="0" applyFont="1" applyFill="1" applyBorder="1" applyAlignment="1">
      <alignment vertical="center" wrapText="1"/>
    </xf>
    <xf numFmtId="0" fontId="9" fillId="0" borderId="0" xfId="0" applyFont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 applyProtection="1">
      <alignment vertical="center"/>
      <protection locked="0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vertic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8" fontId="19" fillId="0" borderId="1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20" xfId="0" applyNumberFormat="1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3</xdr:col>
      <xdr:colOff>409575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CEFB00-A7E0-4027-BDB8-B1F0BA87F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315277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view="pageBreakPreview" topLeftCell="A24" zoomScale="75" zoomScaleNormal="30" zoomScaleSheetLayoutView="75" workbookViewId="0">
      <selection activeCell="H30" sqref="H30"/>
    </sheetView>
  </sheetViews>
  <sheetFormatPr baseColWidth="10" defaultColWidth="11.42578125" defaultRowHeight="15" x14ac:dyDescent="0.25"/>
  <cols>
    <col min="1" max="1" width="12.85546875" customWidth="1"/>
    <col min="2" max="2" width="42.140625" customWidth="1"/>
    <col min="3" max="3" width="12.7109375" customWidth="1"/>
    <col min="4" max="4" width="34.140625" customWidth="1"/>
    <col min="5" max="5" width="37.140625" customWidth="1"/>
    <col min="6" max="6" width="19.425781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2.140625" customWidth="1"/>
    <col min="15" max="15" width="6" customWidth="1"/>
  </cols>
  <sheetData>
    <row r="1" spans="1:14" ht="45" customHeight="1" x14ac:dyDescent="0.25"/>
    <row r="2" spans="1:14" ht="18.95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30.7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75" customHeight="1" x14ac:dyDescent="0.25">
      <c r="A4" s="64" t="s">
        <v>1</v>
      </c>
      <c r="B4" s="64"/>
      <c r="C4" s="6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60" t="s">
        <v>2</v>
      </c>
      <c r="B6" s="61"/>
      <c r="C6" s="55" t="s">
        <v>3</v>
      </c>
      <c r="D6" s="56"/>
      <c r="E6" s="56"/>
      <c r="F6" s="56"/>
      <c r="G6" s="56"/>
      <c r="H6" s="57"/>
      <c r="I6" s="61" t="s">
        <v>4</v>
      </c>
      <c r="J6" s="61"/>
      <c r="K6" s="4"/>
      <c r="L6" s="65" t="s">
        <v>5</v>
      </c>
      <c r="M6" s="65"/>
      <c r="N6" s="66"/>
    </row>
    <row r="7" spans="1:14" ht="45" customHeight="1" x14ac:dyDescent="0.25">
      <c r="A7" s="63" t="s">
        <v>6</v>
      </c>
      <c r="B7" s="62"/>
      <c r="C7" s="58"/>
      <c r="D7" s="58"/>
      <c r="E7" s="58"/>
      <c r="F7" s="58"/>
      <c r="G7" s="58"/>
      <c r="H7" s="58"/>
      <c r="I7" s="62" t="s">
        <v>7</v>
      </c>
      <c r="J7" s="62"/>
      <c r="K7" s="5"/>
      <c r="L7" s="67"/>
      <c r="M7" s="67"/>
      <c r="N7" s="68"/>
    </row>
    <row r="8" spans="1:14" ht="45" customHeight="1" x14ac:dyDescent="0.25">
      <c r="A8" s="52" t="s">
        <v>8</v>
      </c>
      <c r="B8" s="53"/>
      <c r="C8" s="59"/>
      <c r="D8" s="59"/>
      <c r="E8" s="59"/>
      <c r="F8" s="59"/>
      <c r="G8" s="59"/>
      <c r="H8" s="59"/>
      <c r="I8" s="53" t="s">
        <v>9</v>
      </c>
      <c r="J8" s="53"/>
      <c r="K8" s="6"/>
      <c r="L8" s="59"/>
      <c r="M8" s="59"/>
      <c r="N8" s="69"/>
    </row>
    <row r="9" spans="1:14" ht="6" customHeight="1" x14ac:dyDescent="0.25">
      <c r="A9" s="17"/>
      <c r="B9" s="18"/>
      <c r="C9" s="18"/>
      <c r="D9" s="18"/>
      <c r="E9" s="18"/>
      <c r="F9" s="19"/>
      <c r="G9" s="19"/>
      <c r="H9" s="19"/>
      <c r="I9" s="19"/>
      <c r="J9" s="19"/>
      <c r="K9" s="19"/>
      <c r="L9" s="19"/>
      <c r="M9" s="19"/>
      <c r="N9" s="20"/>
    </row>
    <row r="10" spans="1:14" ht="83.25" customHeight="1" x14ac:dyDescent="0.25">
      <c r="A10" s="9" t="s">
        <v>10</v>
      </c>
      <c r="B10" s="51" t="s">
        <v>11</v>
      </c>
      <c r="C10" s="51"/>
      <c r="D10" s="51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59.25" customHeight="1" x14ac:dyDescent="0.25">
      <c r="A11" s="21">
        <v>1</v>
      </c>
      <c r="B11" s="49" t="str">
        <f>Solicitud!O22</f>
        <v>LACA NATURAL CON BRILLO
*LOS ENVASES DEBEN ESTAR SELLADOS Y SIN ABOLLADURAS.
*SE REQUIERE IMAGEN</v>
      </c>
      <c r="C11" s="50"/>
      <c r="D11" s="50"/>
      <c r="E11" s="23"/>
      <c r="F11" s="24" t="str">
        <f>Solicitud!P22</f>
        <v xml:space="preserve">GALÓN </v>
      </c>
      <c r="G11" s="25">
        <v>200</v>
      </c>
      <c r="H11" s="13"/>
      <c r="I11" s="14">
        <v>0.18</v>
      </c>
      <c r="J11" s="15">
        <f>H11*I11</f>
        <v>0</v>
      </c>
      <c r="K11" s="15">
        <f t="shared" ref="K11" si="0">G11*J11</f>
        <v>0</v>
      </c>
      <c r="L11" s="15">
        <f t="shared" ref="L11" si="1">H11+J11</f>
        <v>0</v>
      </c>
      <c r="M11" s="15">
        <f t="shared" ref="M11" si="2">G11*H11</f>
        <v>0</v>
      </c>
      <c r="N11" s="22">
        <f t="shared" ref="N11" si="3">G11*L11</f>
        <v>0</v>
      </c>
    </row>
    <row r="12" spans="1:14" ht="59.25" customHeight="1" x14ac:dyDescent="0.25">
      <c r="A12" s="21">
        <v>2</v>
      </c>
      <c r="B12" s="49" t="str">
        <f>Solicitud!O23</f>
        <v>SEALER PARA MADERA
*LOS ENVASES DEBEN ESTAR SELLADOS Y SIN ABOLLADURAS.
*SE REQUIERE IMAGEN</v>
      </c>
      <c r="C12" s="50"/>
      <c r="D12" s="50"/>
      <c r="E12" s="23"/>
      <c r="F12" s="24" t="str">
        <f>Solicitud!P23</f>
        <v xml:space="preserve">GALÓN </v>
      </c>
      <c r="G12" s="25">
        <v>200</v>
      </c>
      <c r="H12" s="13"/>
      <c r="I12" s="14">
        <v>0.18</v>
      </c>
      <c r="J12" s="15">
        <f t="shared" ref="J12:J30" si="4">H12*I12</f>
        <v>0</v>
      </c>
      <c r="K12" s="15">
        <f t="shared" ref="K12:K30" si="5">G12*J12</f>
        <v>0</v>
      </c>
      <c r="L12" s="15">
        <f t="shared" ref="L12:L30" si="6">H12+J12</f>
        <v>0</v>
      </c>
      <c r="M12" s="15">
        <f t="shared" ref="M12:M30" si="7">G12*H12</f>
        <v>0</v>
      </c>
      <c r="N12" s="22">
        <f t="shared" ref="N12:N30" si="8">G12*L12</f>
        <v>0</v>
      </c>
    </row>
    <row r="13" spans="1:14" ht="50.25" customHeight="1" x14ac:dyDescent="0.25">
      <c r="A13" s="21">
        <v>3</v>
      </c>
      <c r="B13" s="49" t="str">
        <f>Solicitud!O24</f>
        <v>LIJA DE MADERA # 60</v>
      </c>
      <c r="C13" s="50"/>
      <c r="D13" s="50"/>
      <c r="E13" s="23"/>
      <c r="F13" s="24" t="str">
        <f>Solicitud!P24</f>
        <v>PLIEGO</v>
      </c>
      <c r="G13" s="25">
        <v>300</v>
      </c>
      <c r="H13" s="13"/>
      <c r="I13" s="14">
        <v>0.18</v>
      </c>
      <c r="J13" s="15">
        <f t="shared" si="4"/>
        <v>0</v>
      </c>
      <c r="K13" s="15">
        <f t="shared" si="5"/>
        <v>0</v>
      </c>
      <c r="L13" s="15">
        <f t="shared" si="6"/>
        <v>0</v>
      </c>
      <c r="M13" s="15">
        <f t="shared" si="7"/>
        <v>0</v>
      </c>
      <c r="N13" s="22">
        <f t="shared" si="8"/>
        <v>0</v>
      </c>
    </row>
    <row r="14" spans="1:14" ht="50.25" customHeight="1" x14ac:dyDescent="0.25">
      <c r="A14" s="21">
        <v>4</v>
      </c>
      <c r="B14" s="49" t="str">
        <f>Solicitud!O25</f>
        <v>LIJA DE MADERA # 80</v>
      </c>
      <c r="C14" s="50"/>
      <c r="D14" s="50"/>
      <c r="E14" s="23"/>
      <c r="F14" s="24" t="str">
        <f>Solicitud!P25</f>
        <v>PLIEGO</v>
      </c>
      <c r="G14" s="25">
        <v>300</v>
      </c>
      <c r="H14" s="13"/>
      <c r="I14" s="14">
        <v>0.18</v>
      </c>
      <c r="J14" s="15">
        <f t="shared" si="4"/>
        <v>0</v>
      </c>
      <c r="K14" s="15">
        <f t="shared" si="5"/>
        <v>0</v>
      </c>
      <c r="L14" s="15">
        <f t="shared" si="6"/>
        <v>0</v>
      </c>
      <c r="M14" s="15">
        <f t="shared" si="7"/>
        <v>0</v>
      </c>
      <c r="N14" s="22">
        <f t="shared" si="8"/>
        <v>0</v>
      </c>
    </row>
    <row r="15" spans="1:14" ht="50.25" customHeight="1" x14ac:dyDescent="0.25">
      <c r="A15" s="21">
        <v>5</v>
      </c>
      <c r="B15" s="49" t="str">
        <f>Solicitud!O26</f>
        <v>LIJA DE MADERA # 120</v>
      </c>
      <c r="C15" s="50"/>
      <c r="D15" s="50"/>
      <c r="E15" s="23"/>
      <c r="F15" s="24" t="str">
        <f>Solicitud!P26</f>
        <v>PLIEGO</v>
      </c>
      <c r="G15" s="25">
        <v>300</v>
      </c>
      <c r="H15" s="13"/>
      <c r="I15" s="14">
        <v>0.18</v>
      </c>
      <c r="J15" s="15">
        <f t="shared" si="4"/>
        <v>0</v>
      </c>
      <c r="K15" s="15">
        <f t="shared" si="5"/>
        <v>0</v>
      </c>
      <c r="L15" s="15">
        <f t="shared" si="6"/>
        <v>0</v>
      </c>
      <c r="M15" s="15">
        <f t="shared" si="7"/>
        <v>0</v>
      </c>
      <c r="N15" s="22">
        <f t="shared" si="8"/>
        <v>0</v>
      </c>
    </row>
    <row r="16" spans="1:14" ht="50.25" customHeight="1" x14ac:dyDescent="0.25">
      <c r="A16" s="21">
        <v>6</v>
      </c>
      <c r="B16" s="49" t="str">
        <f>Solicitud!O27</f>
        <v>TORNILLO DIABLITO DE 8 X 1 1/2"</v>
      </c>
      <c r="C16" s="50"/>
      <c r="D16" s="50"/>
      <c r="E16" s="23"/>
      <c r="F16" s="24" t="str">
        <f>Solicitud!P27</f>
        <v>UNIDAD</v>
      </c>
      <c r="G16" s="25">
        <v>3000</v>
      </c>
      <c r="H16" s="13"/>
      <c r="I16" s="14">
        <v>0.18</v>
      </c>
      <c r="J16" s="15">
        <f t="shared" si="4"/>
        <v>0</v>
      </c>
      <c r="K16" s="15">
        <f t="shared" si="5"/>
        <v>0</v>
      </c>
      <c r="L16" s="15">
        <f t="shared" si="6"/>
        <v>0</v>
      </c>
      <c r="M16" s="15">
        <f t="shared" si="7"/>
        <v>0</v>
      </c>
      <c r="N16" s="22">
        <f t="shared" si="8"/>
        <v>0</v>
      </c>
    </row>
    <row r="17" spans="1:14" ht="50.25" customHeight="1" x14ac:dyDescent="0.25">
      <c r="A17" s="21">
        <v>7</v>
      </c>
      <c r="B17" s="49" t="str">
        <f>Solicitud!O28</f>
        <v>TORNILLO DIABLITO DE 8 X 1 1/4"</v>
      </c>
      <c r="C17" s="50"/>
      <c r="D17" s="50"/>
      <c r="E17" s="23"/>
      <c r="F17" s="24" t="str">
        <f>Solicitud!P28</f>
        <v>UNIDAD</v>
      </c>
      <c r="G17" s="25">
        <v>3000</v>
      </c>
      <c r="H17" s="13"/>
      <c r="I17" s="14">
        <v>0.18</v>
      </c>
      <c r="J17" s="15">
        <f t="shared" si="4"/>
        <v>0</v>
      </c>
      <c r="K17" s="15">
        <f t="shared" si="5"/>
        <v>0</v>
      </c>
      <c r="L17" s="15">
        <f t="shared" si="6"/>
        <v>0</v>
      </c>
      <c r="M17" s="15">
        <f t="shared" si="7"/>
        <v>0</v>
      </c>
      <c r="N17" s="22">
        <f t="shared" si="8"/>
        <v>0</v>
      </c>
    </row>
    <row r="18" spans="1:14" ht="50.25" customHeight="1" x14ac:dyDescent="0.25">
      <c r="A18" s="21">
        <v>8</v>
      </c>
      <c r="B18" s="49" t="str">
        <f>Solicitud!O29</f>
        <v>TORNILLO DIABLITO DE 8 X 1"</v>
      </c>
      <c r="C18" s="50"/>
      <c r="D18" s="50"/>
      <c r="E18" s="23"/>
      <c r="F18" s="24" t="str">
        <f>Solicitud!P29</f>
        <v>UNIDAD</v>
      </c>
      <c r="G18" s="25">
        <v>3000</v>
      </c>
      <c r="H18" s="13"/>
      <c r="I18" s="14">
        <v>0.18</v>
      </c>
      <c r="J18" s="15">
        <f t="shared" si="4"/>
        <v>0</v>
      </c>
      <c r="K18" s="15">
        <f t="shared" si="5"/>
        <v>0</v>
      </c>
      <c r="L18" s="15">
        <f t="shared" si="6"/>
        <v>0</v>
      </c>
      <c r="M18" s="15">
        <f t="shared" si="7"/>
        <v>0</v>
      </c>
      <c r="N18" s="22">
        <f t="shared" si="8"/>
        <v>0</v>
      </c>
    </row>
    <row r="19" spans="1:14" ht="50.25" customHeight="1" x14ac:dyDescent="0.25">
      <c r="A19" s="21">
        <v>9</v>
      </c>
      <c r="B19" s="49" t="str">
        <f>Solicitud!O30</f>
        <v>TORNILLO DIABLITO DE 8 X 2"</v>
      </c>
      <c r="C19" s="50"/>
      <c r="D19" s="50"/>
      <c r="E19" s="23"/>
      <c r="F19" s="24" t="str">
        <f>Solicitud!P30</f>
        <v>UNIDAD</v>
      </c>
      <c r="G19" s="25">
        <v>3000</v>
      </c>
      <c r="H19" s="13"/>
      <c r="I19" s="14">
        <v>0.18</v>
      </c>
      <c r="J19" s="15">
        <f t="shared" si="4"/>
        <v>0</v>
      </c>
      <c r="K19" s="15">
        <f t="shared" si="5"/>
        <v>0</v>
      </c>
      <c r="L19" s="15">
        <f t="shared" si="6"/>
        <v>0</v>
      </c>
      <c r="M19" s="15">
        <f t="shared" si="7"/>
        <v>0</v>
      </c>
      <c r="N19" s="22">
        <f t="shared" si="8"/>
        <v>0</v>
      </c>
    </row>
    <row r="20" spans="1:14" ht="50.25" customHeight="1" x14ac:dyDescent="0.25">
      <c r="A20" s="21">
        <v>10</v>
      </c>
      <c r="B20" s="49" t="str">
        <f>Solicitud!O31</f>
        <v>TORNILLO DIABLITO DE 10 X 2"</v>
      </c>
      <c r="C20" s="50"/>
      <c r="D20" s="50"/>
      <c r="E20" s="23"/>
      <c r="F20" s="24" t="str">
        <f>Solicitud!P31</f>
        <v>UNIDAD</v>
      </c>
      <c r="G20" s="25">
        <v>3000</v>
      </c>
      <c r="H20" s="13"/>
      <c r="I20" s="14">
        <v>0.18</v>
      </c>
      <c r="J20" s="15">
        <f t="shared" si="4"/>
        <v>0</v>
      </c>
      <c r="K20" s="15">
        <f t="shared" si="5"/>
        <v>0</v>
      </c>
      <c r="L20" s="15">
        <f t="shared" si="6"/>
        <v>0</v>
      </c>
      <c r="M20" s="15">
        <f t="shared" si="7"/>
        <v>0</v>
      </c>
      <c r="N20" s="22">
        <f t="shared" si="8"/>
        <v>0</v>
      </c>
    </row>
    <row r="21" spans="1:14" ht="50.25" customHeight="1" x14ac:dyDescent="0.25">
      <c r="A21" s="21">
        <v>11</v>
      </c>
      <c r="B21" s="49" t="str">
        <f>Solicitud!O32</f>
        <v>ÁNGULO ZINCADO PESADO GALVANIZADO PERFORADO DE 2 1/2" X 2 1/2"
*SE REQUIERE IMAGEN.</v>
      </c>
      <c r="C21" s="50"/>
      <c r="D21" s="50"/>
      <c r="E21" s="23"/>
      <c r="F21" s="24" t="str">
        <f>Solicitud!P32</f>
        <v>UNIDAD</v>
      </c>
      <c r="G21" s="25">
        <v>300</v>
      </c>
      <c r="H21" s="13"/>
      <c r="I21" s="14">
        <v>0.18</v>
      </c>
      <c r="J21" s="15">
        <f t="shared" si="4"/>
        <v>0</v>
      </c>
      <c r="K21" s="15">
        <f t="shared" si="5"/>
        <v>0</v>
      </c>
      <c r="L21" s="15">
        <f t="shared" si="6"/>
        <v>0</v>
      </c>
      <c r="M21" s="15">
        <f t="shared" si="7"/>
        <v>0</v>
      </c>
      <c r="N21" s="22">
        <f t="shared" si="8"/>
        <v>0</v>
      </c>
    </row>
    <row r="22" spans="1:14" ht="59.25" customHeight="1" x14ac:dyDescent="0.25">
      <c r="A22" s="21">
        <v>12</v>
      </c>
      <c r="B22" s="49" t="str">
        <f>Solicitud!O33</f>
        <v>PLYWOOD DE HIDRÓFUGO 4’ X 8’ X 3/4" LISO
*SE REQUIERE IMAGEN.</v>
      </c>
      <c r="C22" s="50"/>
      <c r="D22" s="50"/>
      <c r="E22" s="23"/>
      <c r="F22" s="24" t="str">
        <f>Solicitud!P33</f>
        <v>PLANCHA</v>
      </c>
      <c r="G22" s="25">
        <v>100</v>
      </c>
      <c r="H22" s="13"/>
      <c r="I22" s="14">
        <v>0.18</v>
      </c>
      <c r="J22" s="15">
        <f t="shared" si="4"/>
        <v>0</v>
      </c>
      <c r="K22" s="15">
        <f t="shared" si="5"/>
        <v>0</v>
      </c>
      <c r="L22" s="15">
        <f t="shared" si="6"/>
        <v>0</v>
      </c>
      <c r="M22" s="15">
        <f t="shared" si="7"/>
        <v>0</v>
      </c>
      <c r="N22" s="22">
        <f t="shared" si="8"/>
        <v>0</v>
      </c>
    </row>
    <row r="23" spans="1:14" ht="59.25" customHeight="1" x14ac:dyDescent="0.25">
      <c r="A23" s="21">
        <v>13</v>
      </c>
      <c r="B23" s="49" t="str">
        <f>Solicitud!O34</f>
        <v>CERRADURA PARA GAVETA
*SE REQUIERE IMAGEN.</v>
      </c>
      <c r="C23" s="50"/>
      <c r="D23" s="50"/>
      <c r="E23" s="23"/>
      <c r="F23" s="24" t="str">
        <f>Solicitud!P34</f>
        <v>UNIDAD</v>
      </c>
      <c r="G23" s="25">
        <v>200</v>
      </c>
      <c r="H23" s="13"/>
      <c r="I23" s="14">
        <v>0.18</v>
      </c>
      <c r="J23" s="15">
        <f t="shared" si="4"/>
        <v>0</v>
      </c>
      <c r="K23" s="15">
        <f t="shared" si="5"/>
        <v>0</v>
      </c>
      <c r="L23" s="15">
        <f t="shared" si="6"/>
        <v>0</v>
      </c>
      <c r="M23" s="15">
        <f t="shared" si="7"/>
        <v>0</v>
      </c>
      <c r="N23" s="22">
        <f t="shared" si="8"/>
        <v>0</v>
      </c>
    </row>
    <row r="24" spans="1:14" ht="142.5" customHeight="1" x14ac:dyDescent="0.25">
      <c r="A24" s="21">
        <v>14</v>
      </c>
      <c r="B24" s="49" t="str">
        <f>Solicitud!O35</f>
        <v>LLAVÍN DE PUÑO CON LLAVE PARA PUERTA DE MADERA.
*MECANISMO INTERIOR AJUSTABLE A 2 3/8" Y 2 3/4"
*TIPO POMO.
*ACABADO ACERO INOXIDABLE.
*TORNILLOS OCULTOS PARA MEJOR DECORACIÓN.
*SE REQUIERE IMAGEN DEL CUERPO DEL LLAVÍN Y DEL MECANISMO INTERIOR AJUSTABLE.
*SE REQUIERE IMAGEN.</v>
      </c>
      <c r="C24" s="50"/>
      <c r="D24" s="50"/>
      <c r="E24" s="23"/>
      <c r="F24" s="24" t="str">
        <f>Solicitud!P35</f>
        <v>UNIDAD</v>
      </c>
      <c r="G24" s="25">
        <v>100</v>
      </c>
      <c r="H24" s="13"/>
      <c r="I24" s="14">
        <v>0.18</v>
      </c>
      <c r="J24" s="15">
        <f t="shared" si="4"/>
        <v>0</v>
      </c>
      <c r="K24" s="15">
        <f t="shared" si="5"/>
        <v>0</v>
      </c>
      <c r="L24" s="15">
        <f t="shared" si="6"/>
        <v>0</v>
      </c>
      <c r="M24" s="15">
        <f t="shared" si="7"/>
        <v>0</v>
      </c>
      <c r="N24" s="22">
        <f t="shared" si="8"/>
        <v>0</v>
      </c>
    </row>
    <row r="25" spans="1:14" ht="59.25" customHeight="1" x14ac:dyDescent="0.25">
      <c r="A25" s="21">
        <v>15</v>
      </c>
      <c r="B25" s="49" t="str">
        <f>Solicitud!O36</f>
        <v>BISAGRA OCULTA SEMI-CURVA
*SE REQUIERE IMAGEN.</v>
      </c>
      <c r="C25" s="50"/>
      <c r="D25" s="50"/>
      <c r="E25" s="23"/>
      <c r="F25" s="24" t="str">
        <f>Solicitud!P36</f>
        <v>PARES</v>
      </c>
      <c r="G25" s="25">
        <v>100</v>
      </c>
      <c r="H25" s="13"/>
      <c r="I25" s="14">
        <v>0.18</v>
      </c>
      <c r="J25" s="15">
        <f t="shared" si="4"/>
        <v>0</v>
      </c>
      <c r="K25" s="15">
        <f t="shared" si="5"/>
        <v>0</v>
      </c>
      <c r="L25" s="15">
        <f t="shared" si="6"/>
        <v>0</v>
      </c>
      <c r="M25" s="15">
        <f t="shared" si="7"/>
        <v>0</v>
      </c>
      <c r="N25" s="22">
        <f t="shared" si="8"/>
        <v>0</v>
      </c>
    </row>
    <row r="26" spans="1:14" ht="59.25" customHeight="1" x14ac:dyDescent="0.25">
      <c r="A26" s="21">
        <v>16</v>
      </c>
      <c r="B26" s="49" t="str">
        <f>Solicitud!O37</f>
        <v>BRAZO HIDRÁULICO CON CAPACIDAD DE 80 KG, COLOR PLATEADO
*SE REQUIERE IMAGEN.</v>
      </c>
      <c r="C26" s="50"/>
      <c r="D26" s="50"/>
      <c r="E26" s="23"/>
      <c r="F26" s="24" t="str">
        <f>Solicitud!P37</f>
        <v>UNIDAD</v>
      </c>
      <c r="G26" s="25">
        <v>100</v>
      </c>
      <c r="H26" s="13"/>
      <c r="I26" s="14">
        <v>0.18</v>
      </c>
      <c r="J26" s="15">
        <f t="shared" si="4"/>
        <v>0</v>
      </c>
      <c r="K26" s="15">
        <f t="shared" si="5"/>
        <v>0</v>
      </c>
      <c r="L26" s="15">
        <f t="shared" si="6"/>
        <v>0</v>
      </c>
      <c r="M26" s="15">
        <f t="shared" si="7"/>
        <v>0</v>
      </c>
      <c r="N26" s="22">
        <f t="shared" si="8"/>
        <v>0</v>
      </c>
    </row>
    <row r="27" spans="1:14" ht="59.25" customHeight="1" x14ac:dyDescent="0.25">
      <c r="A27" s="21">
        <v>17</v>
      </c>
      <c r="B27" s="49" t="str">
        <f>Solicitud!O38</f>
        <v>OLEO # 2, ESTUCHE DE 200ML
*SE REQUIERE IMAGEN.</v>
      </c>
      <c r="C27" s="50"/>
      <c r="D27" s="50"/>
      <c r="E27" s="23"/>
      <c r="F27" s="24" t="str">
        <f>Solicitud!P38</f>
        <v>ESTUCHE</v>
      </c>
      <c r="G27" s="25">
        <v>200</v>
      </c>
      <c r="H27" s="13"/>
      <c r="I27" s="14">
        <v>0.18</v>
      </c>
      <c r="J27" s="15">
        <f t="shared" si="4"/>
        <v>0</v>
      </c>
      <c r="K27" s="15">
        <f t="shared" si="5"/>
        <v>0</v>
      </c>
      <c r="L27" s="15">
        <f t="shared" si="6"/>
        <v>0</v>
      </c>
      <c r="M27" s="15">
        <f t="shared" si="7"/>
        <v>0</v>
      </c>
      <c r="N27" s="22">
        <f t="shared" si="8"/>
        <v>0</v>
      </c>
    </row>
    <row r="28" spans="1:14" ht="59.25" customHeight="1" x14ac:dyDescent="0.25">
      <c r="A28" s="21">
        <v>18</v>
      </c>
      <c r="B28" s="49" t="str">
        <f>Solicitud!O39</f>
        <v>OLEO # 3, ESTUCHE DE 200ML
*SE REQUIERE IMAGEN.</v>
      </c>
      <c r="C28" s="50"/>
      <c r="D28" s="50"/>
      <c r="E28" s="23"/>
      <c r="F28" s="24" t="str">
        <f>Solicitud!P39</f>
        <v>ESTUCHE</v>
      </c>
      <c r="G28" s="25">
        <v>200</v>
      </c>
      <c r="H28" s="13"/>
      <c r="I28" s="14">
        <v>0.18</v>
      </c>
      <c r="J28" s="15">
        <f t="shared" si="4"/>
        <v>0</v>
      </c>
      <c r="K28" s="15">
        <f t="shared" si="5"/>
        <v>0</v>
      </c>
      <c r="L28" s="15">
        <f t="shared" si="6"/>
        <v>0</v>
      </c>
      <c r="M28" s="15">
        <f t="shared" si="7"/>
        <v>0</v>
      </c>
      <c r="N28" s="22">
        <f t="shared" si="8"/>
        <v>0</v>
      </c>
    </row>
    <row r="29" spans="1:14" ht="59.25" customHeight="1" x14ac:dyDescent="0.25">
      <c r="A29" s="21">
        <v>19</v>
      </c>
      <c r="B29" s="49" t="str">
        <f>Solicitud!O40</f>
        <v>MASKING TAPE VERDE DE 3/4"</v>
      </c>
      <c r="C29" s="50"/>
      <c r="D29" s="50"/>
      <c r="E29" s="23"/>
      <c r="F29" s="24" t="str">
        <f>Solicitud!P40</f>
        <v>UNIDAD</v>
      </c>
      <c r="G29" s="25">
        <v>300</v>
      </c>
      <c r="H29" s="13"/>
      <c r="I29" s="14">
        <v>0.18</v>
      </c>
      <c r="J29" s="15">
        <f t="shared" si="4"/>
        <v>0</v>
      </c>
      <c r="K29" s="15">
        <f t="shared" si="5"/>
        <v>0</v>
      </c>
      <c r="L29" s="15">
        <f t="shared" si="6"/>
        <v>0</v>
      </c>
      <c r="M29" s="15">
        <f t="shared" si="7"/>
        <v>0</v>
      </c>
      <c r="N29" s="22">
        <f t="shared" si="8"/>
        <v>0</v>
      </c>
    </row>
    <row r="30" spans="1:14" s="8" customFormat="1" ht="59.25" customHeight="1" x14ac:dyDescent="0.25">
      <c r="A30" s="21">
        <v>20</v>
      </c>
      <c r="B30" s="49" t="str">
        <f>Solicitud!O41</f>
        <v>MASKING TAPE DE 2"</v>
      </c>
      <c r="C30" s="50"/>
      <c r="D30" s="50"/>
      <c r="E30" s="23"/>
      <c r="F30" s="24" t="str">
        <f>Solicitud!P41</f>
        <v>UNIDAD</v>
      </c>
      <c r="G30" s="25">
        <v>300</v>
      </c>
      <c r="H30" s="13"/>
      <c r="I30" s="14">
        <v>0.18</v>
      </c>
      <c r="J30" s="15">
        <f t="shared" si="4"/>
        <v>0</v>
      </c>
      <c r="K30" s="15">
        <f t="shared" si="5"/>
        <v>0</v>
      </c>
      <c r="L30" s="15">
        <f t="shared" si="6"/>
        <v>0</v>
      </c>
      <c r="M30" s="15">
        <f t="shared" si="7"/>
        <v>0</v>
      </c>
      <c r="N30" s="22">
        <f t="shared" si="8"/>
        <v>0</v>
      </c>
    </row>
    <row r="31" spans="1:14" ht="27.75" customHeight="1" x14ac:dyDescent="0.25">
      <c r="A31" s="72" t="s">
        <v>20</v>
      </c>
      <c r="B31" s="73"/>
      <c r="C31" s="73"/>
      <c r="D31" s="73"/>
      <c r="E31" s="73"/>
      <c r="F31" s="73"/>
      <c r="G31" s="73"/>
      <c r="H31" s="73"/>
      <c r="I31" s="73"/>
      <c r="J31" s="73"/>
      <c r="K31" s="16"/>
      <c r="L31" s="70">
        <f>SUM(M11:M30)</f>
        <v>0</v>
      </c>
      <c r="M31" s="70"/>
      <c r="N31" s="71"/>
    </row>
    <row r="32" spans="1:14" ht="27.75" customHeight="1" thickBot="1" x14ac:dyDescent="0.3">
      <c r="A32" s="74" t="s">
        <v>21</v>
      </c>
      <c r="B32" s="75"/>
      <c r="C32" s="75"/>
      <c r="D32" s="75"/>
      <c r="E32" s="75"/>
      <c r="F32" s="75"/>
      <c r="G32" s="75"/>
      <c r="H32" s="75"/>
      <c r="I32" s="75"/>
      <c r="J32" s="75"/>
      <c r="K32" s="12"/>
      <c r="L32" s="104">
        <f>SUM(K11:K30)</f>
        <v>0</v>
      </c>
      <c r="M32" s="104"/>
      <c r="N32" s="105"/>
    </row>
    <row r="33" spans="1:14" ht="12.75" customHeight="1" x14ac:dyDescent="0.25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</row>
    <row r="34" spans="1:14" s="2" customFormat="1" ht="69" customHeight="1" x14ac:dyDescent="0.2">
      <c r="A34" s="96" t="s">
        <v>22</v>
      </c>
      <c r="B34" s="97"/>
      <c r="C34" s="97"/>
      <c r="D34" s="97"/>
      <c r="E34" s="93"/>
      <c r="F34" s="94"/>
      <c r="G34" s="94"/>
      <c r="H34" s="95"/>
      <c r="I34" s="85" t="s">
        <v>23</v>
      </c>
      <c r="J34" s="86"/>
      <c r="K34" s="7"/>
      <c r="L34" s="82">
        <f>L31+L32</f>
        <v>0</v>
      </c>
      <c r="M34" s="83"/>
      <c r="N34" s="84"/>
    </row>
    <row r="35" spans="1:14" ht="6" customHeight="1" x14ac:dyDescent="0.25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1"/>
    </row>
    <row r="36" spans="1:14" ht="6" customHeight="1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1"/>
    </row>
    <row r="37" spans="1:14" ht="15" customHeight="1" x14ac:dyDescent="0.25">
      <c r="A37" s="98" t="s">
        <v>24</v>
      </c>
      <c r="B37" s="99"/>
      <c r="C37" s="99"/>
      <c r="D37" s="99"/>
      <c r="E37" s="99"/>
      <c r="F37" s="99"/>
      <c r="G37" s="99"/>
      <c r="H37" s="99"/>
      <c r="I37" s="87" t="s">
        <v>25</v>
      </c>
      <c r="J37" s="87"/>
      <c r="K37" s="87"/>
      <c r="L37" s="87"/>
      <c r="M37" s="87"/>
      <c r="N37" s="88"/>
    </row>
    <row r="38" spans="1:14" ht="15" customHeight="1" x14ac:dyDescent="0.25">
      <c r="A38" s="100"/>
      <c r="B38" s="101"/>
      <c r="C38" s="101"/>
      <c r="D38" s="101"/>
      <c r="E38" s="101"/>
      <c r="F38" s="101"/>
      <c r="G38" s="101"/>
      <c r="H38" s="101"/>
      <c r="I38" s="89"/>
      <c r="J38" s="89"/>
      <c r="K38" s="89"/>
      <c r="L38" s="89"/>
      <c r="M38" s="89"/>
      <c r="N38" s="90"/>
    </row>
    <row r="39" spans="1:14" ht="15" customHeight="1" x14ac:dyDescent="0.25">
      <c r="A39" s="100"/>
      <c r="B39" s="101"/>
      <c r="C39" s="101"/>
      <c r="D39" s="101"/>
      <c r="E39" s="101"/>
      <c r="F39" s="101"/>
      <c r="G39" s="101"/>
      <c r="H39" s="101"/>
      <c r="I39" s="89"/>
      <c r="J39" s="89"/>
      <c r="K39" s="89"/>
      <c r="L39" s="89"/>
      <c r="M39" s="89"/>
      <c r="N39" s="90"/>
    </row>
    <row r="40" spans="1:14" ht="15" customHeight="1" x14ac:dyDescent="0.25">
      <c r="A40" s="100"/>
      <c r="B40" s="101"/>
      <c r="C40" s="101"/>
      <c r="D40" s="101"/>
      <c r="E40" s="101"/>
      <c r="F40" s="101"/>
      <c r="G40" s="101"/>
      <c r="H40" s="101"/>
      <c r="I40" s="89"/>
      <c r="J40" s="89"/>
      <c r="K40" s="89"/>
      <c r="L40" s="89"/>
      <c r="M40" s="89"/>
      <c r="N40" s="90"/>
    </row>
    <row r="41" spans="1:14" ht="15" customHeight="1" x14ac:dyDescent="0.25">
      <c r="A41" s="102"/>
      <c r="B41" s="103"/>
      <c r="C41" s="103"/>
      <c r="D41" s="103"/>
      <c r="E41" s="103"/>
      <c r="F41" s="103"/>
      <c r="G41" s="103"/>
      <c r="H41" s="103"/>
      <c r="I41" s="91"/>
      <c r="J41" s="91"/>
      <c r="K41" s="91"/>
      <c r="L41" s="91"/>
      <c r="M41" s="91"/>
      <c r="N41" s="92"/>
    </row>
  </sheetData>
  <sheetProtection algorithmName="SHA-512" hashValue="+teuNBO/ydZcbVEcOVeM/x/RLb88qsrybUAbnuMmlXDzo9o+nSaRElv0aoZmePH13kyQ30pThCEvtjZfivVutw==" saltValue="Y4x/4VWru3tF40T3ujsGlw==" spinCount="100000" sheet="1" objects="1" scenarios="1"/>
  <mergeCells count="48">
    <mergeCell ref="B25:D25"/>
    <mergeCell ref="B20:D20"/>
    <mergeCell ref="B21:D21"/>
    <mergeCell ref="B22:D22"/>
    <mergeCell ref="B23:D23"/>
    <mergeCell ref="B24:D24"/>
    <mergeCell ref="I37:N41"/>
    <mergeCell ref="E34:H34"/>
    <mergeCell ref="A34:D34"/>
    <mergeCell ref="A37:H41"/>
    <mergeCell ref="L32:N32"/>
    <mergeCell ref="A36:N36"/>
    <mergeCell ref="L31:N31"/>
    <mergeCell ref="A31:J31"/>
    <mergeCell ref="A32:J32"/>
    <mergeCell ref="A33:N33"/>
    <mergeCell ref="A35:N35"/>
    <mergeCell ref="L34:N34"/>
    <mergeCell ref="I34:J3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30:D30"/>
    <mergeCell ref="B11:D11"/>
    <mergeCell ref="B10:D10"/>
    <mergeCell ref="A8:B8"/>
    <mergeCell ref="B29:D29"/>
    <mergeCell ref="B26:D26"/>
    <mergeCell ref="B27:D27"/>
    <mergeCell ref="B28:D28"/>
    <mergeCell ref="B12:D12"/>
    <mergeCell ref="B13:D13"/>
    <mergeCell ref="B14:D14"/>
    <mergeCell ref="B15:D15"/>
    <mergeCell ref="B16:D16"/>
    <mergeCell ref="B17:D17"/>
    <mergeCell ref="B18:D18"/>
    <mergeCell ref="B19:D19"/>
  </mergeCells>
  <dataValidations count="1">
    <dataValidation type="decimal" allowBlank="1" showInputMessage="1" showErrorMessage="1" errorTitle="ALERTA" error="EN ESTA CELDA SOLO ES PERMITIDO DÍGITOS NUMÉRICOS" sqref="H11:I30" xr:uid="{00000000-0002-0000-0000-000000000000}">
      <formula1>0</formula1>
      <formula2>9999999.99</formula2>
    </dataValidation>
  </dataValidations>
  <printOptions horizontalCentered="1"/>
  <pageMargins left="0.12" right="0.06" top="0.39370078740157483" bottom="0.21" header="0.31496062992125984" footer="0.1"/>
  <pageSetup scale="47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5F4E-BA54-4159-B8C1-6FC2F179246A}">
  <dimension ref="A1:P56"/>
  <sheetViews>
    <sheetView showGridLines="0" topLeftCell="A13" workbookViewId="0">
      <selection activeCell="E41" sqref="E41"/>
    </sheetView>
  </sheetViews>
  <sheetFormatPr baseColWidth="10" defaultColWidth="11.42578125" defaultRowHeight="15" x14ac:dyDescent="0.25"/>
  <cols>
    <col min="1" max="1" width="10.5703125" customWidth="1"/>
    <col min="2" max="3" width="15.7109375" customWidth="1"/>
    <col min="4" max="4" width="33.7109375" customWidth="1"/>
    <col min="5" max="5" width="62.42578125" customWidth="1"/>
    <col min="6" max="6" width="13.5703125" customWidth="1"/>
    <col min="7" max="7" width="12" customWidth="1"/>
    <col min="8" max="9" width="15.7109375" customWidth="1"/>
    <col min="10" max="14" width="9.140625"/>
    <col min="15" max="15" width="66.42578125" customWidth="1"/>
  </cols>
  <sheetData>
    <row r="1" spans="1:9" ht="73.5" customHeight="1" x14ac:dyDescent="0.25">
      <c r="B1" s="26"/>
      <c r="C1" s="26"/>
      <c r="D1" s="27"/>
      <c r="E1" s="27"/>
      <c r="F1" s="27"/>
      <c r="G1" s="27"/>
      <c r="H1" s="27"/>
      <c r="I1" s="27"/>
    </row>
    <row r="2" spans="1:9" ht="15.75" customHeight="1" x14ac:dyDescent="0.25">
      <c r="A2" s="28"/>
      <c r="B2" s="28"/>
      <c r="C2" s="28"/>
      <c r="D2" s="27"/>
      <c r="E2" s="27"/>
      <c r="F2" s="27"/>
      <c r="G2" s="27"/>
      <c r="H2" s="27"/>
      <c r="I2" s="27"/>
    </row>
    <row r="3" spans="1:9" ht="15.75" customHeight="1" x14ac:dyDescent="0.25">
      <c r="A3" s="28"/>
      <c r="B3" s="28"/>
      <c r="C3" s="28"/>
      <c r="D3" s="27"/>
      <c r="E3" s="27"/>
      <c r="F3" s="27"/>
      <c r="G3" s="27"/>
      <c r="H3" s="27"/>
      <c r="I3" s="27"/>
    </row>
    <row r="4" spans="1:9" x14ac:dyDescent="0.25">
      <c r="A4" s="29"/>
      <c r="B4" s="29"/>
      <c r="C4" s="29"/>
      <c r="D4" s="27"/>
      <c r="E4" s="27"/>
      <c r="F4" s="27"/>
      <c r="G4" s="27"/>
      <c r="H4" s="27"/>
      <c r="I4" s="27"/>
    </row>
    <row r="5" spans="1:9" ht="37.5" customHeight="1" x14ac:dyDescent="0.25">
      <c r="A5" s="107" t="s">
        <v>26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08" t="s">
        <v>27</v>
      </c>
      <c r="B6" s="108"/>
      <c r="C6" s="108"/>
      <c r="D6" s="30"/>
      <c r="E6" s="30"/>
      <c r="F6" s="30"/>
      <c r="G6" s="30"/>
      <c r="H6" s="30"/>
      <c r="I6" s="30"/>
    </row>
    <row r="7" spans="1:9" x14ac:dyDescent="0.25">
      <c r="A7" s="109">
        <v>270</v>
      </c>
      <c r="B7" s="109"/>
      <c r="C7" s="31"/>
      <c r="D7" s="30"/>
      <c r="E7" s="30"/>
      <c r="F7" s="30"/>
      <c r="G7" s="30"/>
      <c r="H7" s="32" t="s">
        <v>28</v>
      </c>
      <c r="I7" s="30" t="s">
        <v>29</v>
      </c>
    </row>
    <row r="8" spans="1:9" x14ac:dyDescent="0.25">
      <c r="A8" s="108" t="s">
        <v>8</v>
      </c>
      <c r="B8" s="108"/>
      <c r="C8" s="108"/>
      <c r="D8" s="30"/>
      <c r="E8" s="30"/>
      <c r="F8" s="30"/>
      <c r="G8" s="30"/>
      <c r="H8" s="32"/>
      <c r="I8" s="30"/>
    </row>
    <row r="9" spans="1:9" x14ac:dyDescent="0.25">
      <c r="A9" s="110">
        <v>45818</v>
      </c>
      <c r="B9" s="110"/>
      <c r="C9" s="110"/>
      <c r="D9" s="30"/>
      <c r="E9" s="30"/>
      <c r="F9" s="30"/>
      <c r="G9" s="30"/>
      <c r="H9" s="32"/>
      <c r="I9" s="30"/>
    </row>
    <row r="10" spans="1:9" x14ac:dyDescent="0.25">
      <c r="A10" s="106" t="s">
        <v>30</v>
      </c>
      <c r="B10" s="106"/>
      <c r="C10" s="106"/>
      <c r="D10" s="30"/>
      <c r="E10" s="30"/>
      <c r="F10" s="30"/>
      <c r="G10" s="30"/>
      <c r="H10" s="30"/>
      <c r="I10" s="30"/>
    </row>
    <row r="11" spans="1:9" ht="17.25" customHeight="1" x14ac:dyDescent="0.25">
      <c r="A11" s="115" t="s">
        <v>3</v>
      </c>
      <c r="B11" s="115"/>
      <c r="C11" s="115"/>
      <c r="D11" s="115"/>
      <c r="E11" s="115"/>
      <c r="F11" s="115"/>
      <c r="G11" s="115"/>
      <c r="H11" s="115"/>
      <c r="I11" s="115"/>
    </row>
    <row r="12" spans="1:9" ht="19.5" customHeight="1" x14ac:dyDescent="0.25">
      <c r="A12" s="106" t="s">
        <v>31</v>
      </c>
      <c r="B12" s="106"/>
      <c r="C12" s="106"/>
      <c r="D12" s="30"/>
      <c r="E12" s="30"/>
      <c r="F12" s="30"/>
      <c r="G12" s="30"/>
      <c r="H12" s="30"/>
      <c r="I12" s="30"/>
    </row>
    <row r="13" spans="1:9" ht="15" customHeight="1" x14ac:dyDescent="0.25">
      <c r="A13" s="33" t="str">
        <f>C22</f>
        <v/>
      </c>
      <c r="B13" s="34" t="str">
        <f>+C35</f>
        <v/>
      </c>
      <c r="C13" s="34"/>
      <c r="D13" s="30"/>
      <c r="E13" s="30"/>
      <c r="F13" s="30"/>
      <c r="G13" s="30"/>
      <c r="H13" s="30"/>
      <c r="I13" s="30"/>
    </row>
    <row r="14" spans="1:9" ht="15" customHeight="1" x14ac:dyDescent="0.25">
      <c r="A14" s="33" t="str">
        <f>+C24</f>
        <v/>
      </c>
      <c r="B14" s="34" t="str">
        <f>+C37</f>
        <v/>
      </c>
      <c r="C14" s="34"/>
      <c r="D14" s="30"/>
      <c r="E14" s="30"/>
      <c r="F14" s="30"/>
      <c r="G14" s="30"/>
      <c r="H14" s="30"/>
      <c r="I14" s="30"/>
    </row>
    <row r="15" spans="1:9" ht="15" customHeight="1" x14ac:dyDescent="0.25">
      <c r="A15" s="33" t="str">
        <f>+C27</f>
        <v/>
      </c>
      <c r="B15" s="34" t="str">
        <f>+C39</f>
        <v/>
      </c>
      <c r="C15" s="34"/>
      <c r="D15" s="30"/>
      <c r="E15" s="30"/>
      <c r="F15" s="30"/>
      <c r="G15" s="30"/>
      <c r="H15" s="30"/>
      <c r="I15" s="30"/>
    </row>
    <row r="16" spans="1:9" ht="15" customHeight="1" x14ac:dyDescent="0.25">
      <c r="A16" s="33" t="str">
        <f>+C33</f>
        <v/>
      </c>
      <c r="B16" s="34" t="str">
        <f>+C40</f>
        <v/>
      </c>
      <c r="C16" s="34"/>
      <c r="D16" s="30"/>
      <c r="E16" s="30"/>
      <c r="F16" s="30"/>
      <c r="G16" s="30"/>
      <c r="H16" s="30"/>
      <c r="I16" s="30"/>
    </row>
    <row r="17" spans="1:16" ht="15" customHeight="1" x14ac:dyDescent="0.25">
      <c r="A17" s="33" t="str">
        <f>C32</f>
        <v/>
      </c>
      <c r="B17" s="34"/>
      <c r="C17" s="34"/>
      <c r="D17" s="30"/>
      <c r="E17" s="30"/>
      <c r="F17" s="30"/>
      <c r="G17" s="30"/>
      <c r="H17" s="30"/>
      <c r="I17" s="30"/>
    </row>
    <row r="18" spans="1:16" ht="20.25" customHeight="1" x14ac:dyDescent="0.25">
      <c r="A18" s="106" t="s">
        <v>32</v>
      </c>
      <c r="B18" s="106"/>
      <c r="C18" s="106"/>
      <c r="D18" s="30"/>
      <c r="E18" s="30"/>
      <c r="F18" s="30"/>
      <c r="G18" s="30"/>
      <c r="H18" s="30"/>
      <c r="I18" s="30"/>
    </row>
    <row r="19" spans="1:16" x14ac:dyDescent="0.25">
      <c r="A19" s="116" t="s">
        <v>5</v>
      </c>
      <c r="B19" s="116"/>
      <c r="C19" s="116"/>
      <c r="D19" s="30"/>
      <c r="E19" s="30"/>
      <c r="F19" s="30"/>
      <c r="G19" s="30"/>
      <c r="H19" s="30"/>
      <c r="I19" s="30"/>
    </row>
    <row r="20" spans="1:16" ht="23.25" customHeight="1" x14ac:dyDescent="0.25">
      <c r="A20" s="117" t="s">
        <v>33</v>
      </c>
      <c r="B20" s="117"/>
      <c r="C20" s="117"/>
      <c r="D20" s="117"/>
      <c r="E20" s="117"/>
      <c r="F20" s="117"/>
      <c r="G20" s="117"/>
      <c r="H20" s="117"/>
      <c r="I20" s="117"/>
    </row>
    <row r="21" spans="1:16" ht="43.5" customHeight="1" x14ac:dyDescent="0.25">
      <c r="A21" s="35" t="s">
        <v>10</v>
      </c>
      <c r="B21" s="35" t="s">
        <v>34</v>
      </c>
      <c r="C21" s="35" t="s">
        <v>35</v>
      </c>
      <c r="D21" s="35" t="s">
        <v>36</v>
      </c>
      <c r="E21" s="35" t="s">
        <v>37</v>
      </c>
      <c r="F21" s="35" t="s">
        <v>38</v>
      </c>
      <c r="G21" s="35" t="s">
        <v>39</v>
      </c>
      <c r="H21" s="35" t="s">
        <v>40</v>
      </c>
      <c r="I21" s="35" t="s">
        <v>41</v>
      </c>
    </row>
    <row r="22" spans="1:16" ht="69.75" customHeight="1" x14ac:dyDescent="0.25">
      <c r="A22" s="36">
        <v>1</v>
      </c>
      <c r="B22" s="36">
        <v>31211704</v>
      </c>
      <c r="C22" s="37" t="str">
        <f>IFERROR(VLOOKUP(B22,#REF!,2,FALSE),"")</f>
        <v/>
      </c>
      <c r="D22" s="38" t="str">
        <f>IFERROR(VLOOKUP(B22,#REF!,3,FALSE),"")</f>
        <v/>
      </c>
      <c r="E22" s="39" t="s">
        <v>42</v>
      </c>
      <c r="F22" s="36" t="s">
        <v>43</v>
      </c>
      <c r="G22" s="40">
        <v>200</v>
      </c>
      <c r="H22" s="41">
        <v>1600</v>
      </c>
      <c r="I22" s="42">
        <f>G22*H22</f>
        <v>320000</v>
      </c>
      <c r="O22" s="48" t="str">
        <f>UPPER(E22)</f>
        <v>LACA NATURAL CON BRILLO
*LOS ENVASES DEBEN ESTAR SELLADOS Y SIN ABOLLADURAS.
*SE REQUIERE IMAGEN</v>
      </c>
      <c r="P22" s="48" t="str">
        <f>UPPER(F22)</f>
        <v xml:space="preserve">GALÓN </v>
      </c>
    </row>
    <row r="23" spans="1:16" ht="69.75" customHeight="1" x14ac:dyDescent="0.25">
      <c r="A23" s="36">
        <v>2</v>
      </c>
      <c r="B23" s="36">
        <v>31211704</v>
      </c>
      <c r="C23" s="37" t="str">
        <f>IFERROR(VLOOKUP(B23,#REF!,2,FALSE),"")</f>
        <v/>
      </c>
      <c r="D23" s="38" t="str">
        <f>IFERROR(VLOOKUP(B23,#REF!,3,FALSE),"")</f>
        <v/>
      </c>
      <c r="E23" s="39" t="s">
        <v>44</v>
      </c>
      <c r="F23" s="36" t="s">
        <v>43</v>
      </c>
      <c r="G23" s="40">
        <v>200</v>
      </c>
      <c r="H23" s="41">
        <v>1700</v>
      </c>
      <c r="I23" s="42">
        <f t="shared" ref="I23:I41" si="0">G23*H23</f>
        <v>340000</v>
      </c>
      <c r="O23" s="48" t="str">
        <f t="shared" ref="O23:P41" si="1">UPPER(E23)</f>
        <v>SEALER PARA MADERA
*LOS ENVASES DEBEN ESTAR SELLADOS Y SIN ABOLLADURAS.
*SE REQUIERE IMAGEN</v>
      </c>
      <c r="P23" s="48" t="str">
        <f t="shared" si="1"/>
        <v xml:space="preserve">GALÓN </v>
      </c>
    </row>
    <row r="24" spans="1:16" ht="69.75" customHeight="1" x14ac:dyDescent="0.25">
      <c r="A24" s="36">
        <v>3</v>
      </c>
      <c r="B24" s="36">
        <v>11101502</v>
      </c>
      <c r="C24" s="37" t="str">
        <f>IFERROR(VLOOKUP(B24,#REF!,2,FALSE),"")</f>
        <v/>
      </c>
      <c r="D24" s="38" t="str">
        <f>IFERROR(VLOOKUP(B24,#REF!,3,FALSE),"")</f>
        <v/>
      </c>
      <c r="E24" s="39" t="s">
        <v>45</v>
      </c>
      <c r="F24" s="36" t="s">
        <v>46</v>
      </c>
      <c r="G24" s="40">
        <v>300</v>
      </c>
      <c r="H24" s="41">
        <v>45</v>
      </c>
      <c r="I24" s="42">
        <f t="shared" si="0"/>
        <v>13500</v>
      </c>
      <c r="O24" s="48" t="str">
        <f t="shared" si="1"/>
        <v>LIJA DE MADERA # 60</v>
      </c>
      <c r="P24" s="48" t="str">
        <f t="shared" si="1"/>
        <v>PLIEGO</v>
      </c>
    </row>
    <row r="25" spans="1:16" ht="69.75" customHeight="1" x14ac:dyDescent="0.25">
      <c r="A25" s="36">
        <v>4</v>
      </c>
      <c r="B25" s="36">
        <v>11101502</v>
      </c>
      <c r="C25" s="37" t="str">
        <f>IFERROR(VLOOKUP(B25,#REF!,2,FALSE),"")</f>
        <v/>
      </c>
      <c r="D25" s="38" t="str">
        <f>IFERROR(VLOOKUP(B25,#REF!,3,FALSE),"")</f>
        <v/>
      </c>
      <c r="E25" s="39" t="s">
        <v>47</v>
      </c>
      <c r="F25" s="36" t="s">
        <v>46</v>
      </c>
      <c r="G25" s="40">
        <v>300</v>
      </c>
      <c r="H25" s="41">
        <v>45</v>
      </c>
      <c r="I25" s="42">
        <f t="shared" si="0"/>
        <v>13500</v>
      </c>
      <c r="O25" s="48" t="str">
        <f t="shared" si="1"/>
        <v>LIJA DE MADERA # 80</v>
      </c>
      <c r="P25" s="48" t="str">
        <f t="shared" si="1"/>
        <v>PLIEGO</v>
      </c>
    </row>
    <row r="26" spans="1:16" ht="69.75" customHeight="1" x14ac:dyDescent="0.25">
      <c r="A26" s="36">
        <v>5</v>
      </c>
      <c r="B26" s="36">
        <v>11101502</v>
      </c>
      <c r="C26" s="37" t="str">
        <f>IFERROR(VLOOKUP(B26,#REF!,2,FALSE),"")</f>
        <v/>
      </c>
      <c r="D26" s="38" t="str">
        <f>IFERROR(VLOOKUP(B26,#REF!,3,FALSE),"")</f>
        <v/>
      </c>
      <c r="E26" s="39" t="s">
        <v>48</v>
      </c>
      <c r="F26" s="36" t="s">
        <v>46</v>
      </c>
      <c r="G26" s="40">
        <v>300</v>
      </c>
      <c r="H26" s="41">
        <v>45</v>
      </c>
      <c r="I26" s="42">
        <f t="shared" si="0"/>
        <v>13500</v>
      </c>
      <c r="O26" s="48" t="str">
        <f t="shared" si="1"/>
        <v>LIJA DE MADERA # 120</v>
      </c>
      <c r="P26" s="48" t="str">
        <f t="shared" si="1"/>
        <v>PLIEGO</v>
      </c>
    </row>
    <row r="27" spans="1:16" ht="69.75" customHeight="1" x14ac:dyDescent="0.25">
      <c r="A27" s="36">
        <v>6</v>
      </c>
      <c r="B27" s="36">
        <v>27112102</v>
      </c>
      <c r="C27" s="37" t="str">
        <f>IFERROR(VLOOKUP(B27,#REF!,2,FALSE),"")</f>
        <v/>
      </c>
      <c r="D27" s="38" t="str">
        <f>IFERROR(VLOOKUP(B27,#REF!,3,FALSE),"")</f>
        <v/>
      </c>
      <c r="E27" s="39" t="s">
        <v>49</v>
      </c>
      <c r="F27" s="36" t="s">
        <v>50</v>
      </c>
      <c r="G27" s="40">
        <v>3000</v>
      </c>
      <c r="H27" s="41">
        <v>3</v>
      </c>
      <c r="I27" s="42">
        <f t="shared" si="0"/>
        <v>9000</v>
      </c>
      <c r="O27" s="48" t="str">
        <f t="shared" si="1"/>
        <v>TORNILLO DIABLITO DE 8 X 1 1/2"</v>
      </c>
      <c r="P27" s="48" t="str">
        <f t="shared" si="1"/>
        <v>UNIDAD</v>
      </c>
    </row>
    <row r="28" spans="1:16" ht="69.75" customHeight="1" x14ac:dyDescent="0.25">
      <c r="A28" s="36">
        <v>7</v>
      </c>
      <c r="B28" s="36">
        <v>27112102</v>
      </c>
      <c r="C28" s="37" t="str">
        <f>IFERROR(VLOOKUP(B28,#REF!,2,FALSE),"")</f>
        <v/>
      </c>
      <c r="D28" s="38" t="str">
        <f>IFERROR(VLOOKUP(B28,#REF!,3,FALSE),"")</f>
        <v/>
      </c>
      <c r="E28" s="39" t="s">
        <v>51</v>
      </c>
      <c r="F28" s="36" t="s">
        <v>50</v>
      </c>
      <c r="G28" s="40">
        <v>3000</v>
      </c>
      <c r="H28" s="41">
        <v>4</v>
      </c>
      <c r="I28" s="42">
        <f t="shared" si="0"/>
        <v>12000</v>
      </c>
      <c r="O28" s="48" t="str">
        <f t="shared" si="1"/>
        <v>TORNILLO DIABLITO DE 8 X 1 1/4"</v>
      </c>
      <c r="P28" s="48" t="str">
        <f t="shared" si="1"/>
        <v>UNIDAD</v>
      </c>
    </row>
    <row r="29" spans="1:16" ht="69.75" customHeight="1" x14ac:dyDescent="0.25">
      <c r="A29" s="36">
        <v>8</v>
      </c>
      <c r="B29" s="36">
        <v>27112102</v>
      </c>
      <c r="C29" s="37" t="str">
        <f>IFERROR(VLOOKUP(B29,#REF!,2,FALSE),"")</f>
        <v/>
      </c>
      <c r="D29" s="38" t="str">
        <f>IFERROR(VLOOKUP(B29,#REF!,3,FALSE),"")</f>
        <v/>
      </c>
      <c r="E29" s="43" t="s">
        <v>52</v>
      </c>
      <c r="F29" s="36" t="s">
        <v>50</v>
      </c>
      <c r="G29" s="40">
        <v>3000</v>
      </c>
      <c r="H29" s="41">
        <v>3</v>
      </c>
      <c r="I29" s="42">
        <f t="shared" si="0"/>
        <v>9000</v>
      </c>
      <c r="O29" s="48" t="str">
        <f t="shared" si="1"/>
        <v>TORNILLO DIABLITO DE 8 X 1"</v>
      </c>
      <c r="P29" s="48" t="str">
        <f t="shared" si="1"/>
        <v>UNIDAD</v>
      </c>
    </row>
    <row r="30" spans="1:16" ht="69.75" customHeight="1" x14ac:dyDescent="0.25">
      <c r="A30" s="36">
        <v>9</v>
      </c>
      <c r="B30" s="36">
        <v>27112102</v>
      </c>
      <c r="C30" s="37" t="str">
        <f>IFERROR(VLOOKUP(B30,#REF!,2,FALSE),"")</f>
        <v/>
      </c>
      <c r="D30" s="38" t="str">
        <f>IFERROR(VLOOKUP(B30,#REF!,3,FALSE),"")</f>
        <v/>
      </c>
      <c r="E30" s="43" t="s">
        <v>53</v>
      </c>
      <c r="F30" s="36" t="s">
        <v>50</v>
      </c>
      <c r="G30" s="40">
        <v>3000</v>
      </c>
      <c r="H30" s="41">
        <v>5</v>
      </c>
      <c r="I30" s="42">
        <f t="shared" si="0"/>
        <v>15000</v>
      </c>
      <c r="O30" s="48" t="str">
        <f t="shared" si="1"/>
        <v>TORNILLO DIABLITO DE 8 X 2"</v>
      </c>
      <c r="P30" s="48" t="str">
        <f t="shared" si="1"/>
        <v>UNIDAD</v>
      </c>
    </row>
    <row r="31" spans="1:16" ht="69.75" customHeight="1" x14ac:dyDescent="0.25">
      <c r="A31" s="36">
        <v>10</v>
      </c>
      <c r="B31" s="36">
        <v>27112102</v>
      </c>
      <c r="C31" s="37" t="str">
        <f>IFERROR(VLOOKUP(B31,#REF!,2,FALSE),"")</f>
        <v/>
      </c>
      <c r="D31" s="38" t="str">
        <f>IFERROR(VLOOKUP(B31,#REF!,3,FALSE),"")</f>
        <v/>
      </c>
      <c r="E31" s="43" t="s">
        <v>54</v>
      </c>
      <c r="F31" s="36" t="s">
        <v>50</v>
      </c>
      <c r="G31" s="40">
        <v>3000</v>
      </c>
      <c r="H31" s="41">
        <v>5</v>
      </c>
      <c r="I31" s="42">
        <f t="shared" si="0"/>
        <v>15000</v>
      </c>
      <c r="O31" s="48" t="str">
        <f t="shared" si="1"/>
        <v>TORNILLO DIABLITO DE 10 X 2"</v>
      </c>
      <c r="P31" s="48" t="str">
        <f t="shared" si="1"/>
        <v>UNIDAD</v>
      </c>
    </row>
    <row r="32" spans="1:16" ht="69.75" customHeight="1" x14ac:dyDescent="0.25">
      <c r="A32" s="36">
        <v>11</v>
      </c>
      <c r="B32" s="36">
        <v>30103301</v>
      </c>
      <c r="C32" s="37" t="str">
        <f>IFERROR(VLOOKUP(B32,#REF!,2,FALSE),"")</f>
        <v/>
      </c>
      <c r="D32" s="38" t="str">
        <f>IFERROR(VLOOKUP(B32,#REF!,3,FALSE),"")</f>
        <v/>
      </c>
      <c r="E32" s="43" t="s">
        <v>55</v>
      </c>
      <c r="F32" s="36" t="s">
        <v>50</v>
      </c>
      <c r="G32" s="40">
        <v>300</v>
      </c>
      <c r="H32" s="41">
        <v>70</v>
      </c>
      <c r="I32" s="42">
        <f t="shared" si="0"/>
        <v>21000</v>
      </c>
      <c r="O32" s="48" t="str">
        <f t="shared" si="1"/>
        <v>ÁNGULO ZINCADO PESADO GALVANIZADO PERFORADO DE 2 1/2" X 2 1/2"
*SE REQUIERE IMAGEN.</v>
      </c>
      <c r="P32" s="48" t="str">
        <f t="shared" si="1"/>
        <v>UNIDAD</v>
      </c>
    </row>
    <row r="33" spans="1:16" ht="69.75" customHeight="1" x14ac:dyDescent="0.25">
      <c r="A33" s="36">
        <v>12</v>
      </c>
      <c r="B33" s="36">
        <v>30103605</v>
      </c>
      <c r="C33" s="37" t="str">
        <f>IFERROR(VLOOKUP(B33,#REF!,2,FALSE),"")</f>
        <v/>
      </c>
      <c r="D33" s="38" t="str">
        <f>IFERROR(VLOOKUP(B33,#REF!,3,FALSE),"")</f>
        <v/>
      </c>
      <c r="E33" s="43" t="s">
        <v>56</v>
      </c>
      <c r="F33" s="36" t="s">
        <v>57</v>
      </c>
      <c r="G33" s="40">
        <v>100</v>
      </c>
      <c r="H33" s="41">
        <v>2600</v>
      </c>
      <c r="I33" s="42">
        <f t="shared" si="0"/>
        <v>260000</v>
      </c>
      <c r="O33" s="48" t="str">
        <f t="shared" si="1"/>
        <v>PLYWOOD DE HIDRÓFUGO 4’ X 8’ X 3/4" LISO
*SE REQUIERE IMAGEN.</v>
      </c>
      <c r="P33" s="48" t="str">
        <f t="shared" si="1"/>
        <v>PLANCHA</v>
      </c>
    </row>
    <row r="34" spans="1:16" ht="69.75" customHeight="1" x14ac:dyDescent="0.25">
      <c r="A34" s="36">
        <v>13</v>
      </c>
      <c r="B34" s="36">
        <v>31162402</v>
      </c>
      <c r="C34" s="37" t="str">
        <f>IFERROR(VLOOKUP(B34,#REF!,2,FALSE),"")</f>
        <v/>
      </c>
      <c r="D34" s="38" t="str">
        <f>IFERROR(VLOOKUP(B34,#REF!,3,FALSE),"")</f>
        <v/>
      </c>
      <c r="E34" s="43" t="s">
        <v>58</v>
      </c>
      <c r="F34" s="36" t="s">
        <v>50</v>
      </c>
      <c r="G34" s="40">
        <v>200</v>
      </c>
      <c r="H34" s="41">
        <v>100</v>
      </c>
      <c r="I34" s="42">
        <f t="shared" si="0"/>
        <v>20000</v>
      </c>
      <c r="O34" s="48" t="str">
        <f t="shared" si="1"/>
        <v>CERRADURA PARA GAVETA
*SE REQUIERE IMAGEN.</v>
      </c>
      <c r="P34" s="48" t="str">
        <f t="shared" si="1"/>
        <v>UNIDAD</v>
      </c>
    </row>
    <row r="35" spans="1:16" ht="113.25" customHeight="1" x14ac:dyDescent="0.25">
      <c r="A35" s="36">
        <v>14</v>
      </c>
      <c r="B35" s="36">
        <v>31162402</v>
      </c>
      <c r="C35" s="37" t="str">
        <f>IFERROR(VLOOKUP(B35,#REF!,2,FALSE),"")</f>
        <v/>
      </c>
      <c r="D35" s="38" t="str">
        <f>IFERROR(VLOOKUP(B35,#REF!,3,FALSE),"")</f>
        <v/>
      </c>
      <c r="E35" s="43" t="s">
        <v>59</v>
      </c>
      <c r="F35" s="36" t="s">
        <v>50</v>
      </c>
      <c r="G35" s="40">
        <v>100</v>
      </c>
      <c r="H35" s="41">
        <v>1000</v>
      </c>
      <c r="I35" s="42">
        <f t="shared" si="0"/>
        <v>100000</v>
      </c>
      <c r="O35" s="48" t="str">
        <f>UPPER(E35)</f>
        <v>LLAVÍN DE PUÑO CON LLAVE PARA PUERTA DE MADERA.
*MECANISMO INTERIOR AJUSTABLE A 2 3/8" Y 2 3/4"
*TIPO POMO.
*ACABADO ACERO INOXIDABLE.
*TORNILLOS OCULTOS PARA MEJOR DECORACIÓN.
*SE REQUIERE IMAGEN DEL CUERPO DEL LLAVÍN Y DEL MECANISMO INTERIOR AJUSTABLE.
*SE REQUIERE IMAGEN.</v>
      </c>
      <c r="P35" s="48" t="str">
        <f t="shared" si="1"/>
        <v>UNIDAD</v>
      </c>
    </row>
    <row r="36" spans="1:16" ht="69.75" customHeight="1" x14ac:dyDescent="0.25">
      <c r="A36" s="36">
        <v>15</v>
      </c>
      <c r="B36" s="36">
        <v>31162403</v>
      </c>
      <c r="C36" s="37" t="str">
        <f>IFERROR(VLOOKUP(B36,#REF!,2,FALSE),"")</f>
        <v/>
      </c>
      <c r="D36" s="38" t="str">
        <f>IFERROR(VLOOKUP(B36,#REF!,3,FALSE),"")</f>
        <v/>
      </c>
      <c r="E36" s="43" t="s">
        <v>60</v>
      </c>
      <c r="F36" s="36" t="s">
        <v>61</v>
      </c>
      <c r="G36" s="40">
        <v>100</v>
      </c>
      <c r="H36" s="41">
        <v>100</v>
      </c>
      <c r="I36" s="42">
        <f t="shared" si="0"/>
        <v>10000</v>
      </c>
      <c r="O36" s="48" t="str">
        <f t="shared" si="1"/>
        <v>BISAGRA OCULTA SEMI-CURVA
*SE REQUIERE IMAGEN.</v>
      </c>
      <c r="P36" s="48" t="str">
        <f t="shared" si="1"/>
        <v>PARES</v>
      </c>
    </row>
    <row r="37" spans="1:16" ht="69.75" customHeight="1" x14ac:dyDescent="0.25">
      <c r="A37" s="36">
        <v>16</v>
      </c>
      <c r="B37" s="36">
        <v>23153140</v>
      </c>
      <c r="C37" s="37" t="str">
        <f>IFERROR(VLOOKUP(B37,#REF!,2,FALSE),"")</f>
        <v/>
      </c>
      <c r="D37" s="38" t="str">
        <f>IFERROR(VLOOKUP(B37,#REF!,3,FALSE),"")</f>
        <v/>
      </c>
      <c r="E37" s="43" t="s">
        <v>62</v>
      </c>
      <c r="F37" s="36" t="s">
        <v>50</v>
      </c>
      <c r="G37" s="40">
        <v>100</v>
      </c>
      <c r="H37" s="41">
        <v>2385</v>
      </c>
      <c r="I37" s="42">
        <f t="shared" si="0"/>
        <v>238500</v>
      </c>
      <c r="O37" s="48" t="str">
        <f t="shared" si="1"/>
        <v>BRAZO HIDRÁULICO CON CAPACIDAD DE 80 KG, COLOR PLATEADO
*SE REQUIERE IMAGEN.</v>
      </c>
      <c r="P37" s="48" t="str">
        <f t="shared" si="1"/>
        <v>UNIDAD</v>
      </c>
    </row>
    <row r="38" spans="1:16" ht="69.75" customHeight="1" x14ac:dyDescent="0.25">
      <c r="A38" s="36">
        <v>17</v>
      </c>
      <c r="B38" s="36">
        <v>60121213</v>
      </c>
      <c r="C38" s="37" t="str">
        <f>IFERROR(VLOOKUP(B38,#REF!,2,FALSE),"")</f>
        <v/>
      </c>
      <c r="D38" s="38" t="str">
        <f>IFERROR(VLOOKUP(B38,#REF!,3,FALSE),"")</f>
        <v/>
      </c>
      <c r="E38" s="43" t="s">
        <v>63</v>
      </c>
      <c r="F38" s="36" t="s">
        <v>64</v>
      </c>
      <c r="G38" s="40">
        <v>200</v>
      </c>
      <c r="H38" s="41">
        <v>750</v>
      </c>
      <c r="I38" s="42">
        <f t="shared" si="0"/>
        <v>150000</v>
      </c>
      <c r="O38" s="48" t="str">
        <f t="shared" si="1"/>
        <v>OLEO # 2, ESTUCHE DE 200ML
*SE REQUIERE IMAGEN.</v>
      </c>
      <c r="P38" s="48" t="str">
        <f t="shared" si="1"/>
        <v>ESTUCHE</v>
      </c>
    </row>
    <row r="39" spans="1:16" ht="69.75" customHeight="1" x14ac:dyDescent="0.25">
      <c r="A39" s="36">
        <v>18</v>
      </c>
      <c r="B39" s="36">
        <v>60121213</v>
      </c>
      <c r="C39" s="37" t="str">
        <f>IFERROR(VLOOKUP(B39,#REF!,2,FALSE),"")</f>
        <v/>
      </c>
      <c r="D39" s="38" t="str">
        <f>IFERROR(VLOOKUP(B39,#REF!,3,FALSE),"")</f>
        <v/>
      </c>
      <c r="E39" s="43" t="s">
        <v>65</v>
      </c>
      <c r="F39" s="36" t="s">
        <v>64</v>
      </c>
      <c r="G39" s="40">
        <v>200</v>
      </c>
      <c r="H39" s="41">
        <v>750</v>
      </c>
      <c r="I39" s="42">
        <f t="shared" si="0"/>
        <v>150000</v>
      </c>
      <c r="O39" s="48" t="str">
        <f t="shared" si="1"/>
        <v>OLEO # 3, ESTUCHE DE 200ML
*SE REQUIERE IMAGEN.</v>
      </c>
      <c r="P39" s="48" t="str">
        <f t="shared" si="1"/>
        <v>ESTUCHE</v>
      </c>
    </row>
    <row r="40" spans="1:16" ht="69.75" customHeight="1" x14ac:dyDescent="0.25">
      <c r="A40" s="36">
        <v>19</v>
      </c>
      <c r="B40" s="37">
        <v>31201503</v>
      </c>
      <c r="C40" s="37" t="str">
        <f>IFERROR(VLOOKUP(B40,#REF!,2,FALSE),"")</f>
        <v/>
      </c>
      <c r="D40" s="38" t="str">
        <f>IFERROR(VLOOKUP(B40,#REF!,3,FALSE),"")</f>
        <v/>
      </c>
      <c r="E40" s="43" t="s">
        <v>66</v>
      </c>
      <c r="F40" s="36" t="s">
        <v>50</v>
      </c>
      <c r="G40" s="40">
        <v>300</v>
      </c>
      <c r="H40" s="41">
        <v>150</v>
      </c>
      <c r="I40" s="42">
        <f t="shared" si="0"/>
        <v>45000</v>
      </c>
      <c r="O40" s="48" t="str">
        <f t="shared" si="1"/>
        <v>MASKING TAPE VERDE DE 3/4"</v>
      </c>
      <c r="P40" s="48" t="str">
        <f t="shared" si="1"/>
        <v>UNIDAD</v>
      </c>
    </row>
    <row r="41" spans="1:16" ht="69.75" customHeight="1" x14ac:dyDescent="0.25">
      <c r="A41" s="36">
        <v>20</v>
      </c>
      <c r="B41" s="37">
        <v>31201503</v>
      </c>
      <c r="C41" s="37" t="str">
        <f>IFERROR(VLOOKUP(B41,#REF!,2,FALSE),"")</f>
        <v/>
      </c>
      <c r="D41" s="38" t="str">
        <f>IFERROR(VLOOKUP(B41,#REF!,3,FALSE),"")</f>
        <v/>
      </c>
      <c r="E41" s="38" t="s">
        <v>67</v>
      </c>
      <c r="F41" s="36" t="s">
        <v>50</v>
      </c>
      <c r="G41" s="40">
        <v>300</v>
      </c>
      <c r="H41" s="41">
        <v>150</v>
      </c>
      <c r="I41" s="42">
        <f t="shared" si="0"/>
        <v>45000</v>
      </c>
      <c r="O41" s="48" t="str">
        <f t="shared" si="1"/>
        <v>MASKING TAPE DE 2"</v>
      </c>
      <c r="P41" s="48" t="str">
        <f t="shared" si="1"/>
        <v>UNIDAD</v>
      </c>
    </row>
    <row r="42" spans="1:16" ht="35.25" customHeight="1" x14ac:dyDescent="0.25">
      <c r="A42" s="118"/>
      <c r="B42" s="118"/>
      <c r="C42" s="118"/>
      <c r="D42" s="118"/>
      <c r="E42" s="118"/>
      <c r="F42" s="118"/>
      <c r="G42" s="118"/>
      <c r="H42" s="35" t="s">
        <v>68</v>
      </c>
      <c r="I42" s="44">
        <f>SUM(I22:I41)</f>
        <v>1800000</v>
      </c>
      <c r="O42" s="48"/>
      <c r="P42" s="48"/>
    </row>
    <row r="43" spans="1:16" ht="30" customHeight="1" x14ac:dyDescent="0.25">
      <c r="A43" s="111" t="s">
        <v>69</v>
      </c>
      <c r="B43" s="112"/>
      <c r="C43" s="112"/>
      <c r="D43" s="112"/>
      <c r="E43" s="112"/>
      <c r="F43" s="112"/>
      <c r="G43" s="112"/>
      <c r="H43" s="112"/>
      <c r="I43" s="113"/>
    </row>
    <row r="44" spans="1:16" ht="30" customHeight="1" x14ac:dyDescent="0.25">
      <c r="A44" s="45" t="s">
        <v>70</v>
      </c>
      <c r="B44" s="45"/>
      <c r="C44" s="45"/>
      <c r="D44" s="46"/>
      <c r="E44" s="46"/>
      <c r="F44" s="46"/>
      <c r="G44" s="46"/>
      <c r="H44" s="46"/>
      <c r="I44" s="46"/>
    </row>
    <row r="47" spans="1:16" ht="18.75" x14ac:dyDescent="0.3">
      <c r="A47" s="114" t="s">
        <v>71</v>
      </c>
      <c r="B47" s="114"/>
      <c r="C47" s="114"/>
      <c r="D47" s="114"/>
      <c r="E47" s="114"/>
      <c r="F47" s="114"/>
      <c r="G47" s="114"/>
      <c r="H47" s="114"/>
      <c r="I47" s="114"/>
    </row>
    <row r="53" spans="7:7" x14ac:dyDescent="0.25">
      <c r="G53" s="47"/>
    </row>
    <row r="55" spans="7:7" x14ac:dyDescent="0.25">
      <c r="G55" s="47">
        <f>SUM(G22:G41)</f>
        <v>18200</v>
      </c>
    </row>
    <row r="56" spans="7:7" x14ac:dyDescent="0.25">
      <c r="G56">
        <f>G55*1.18</f>
        <v>21476</v>
      </c>
    </row>
  </sheetData>
  <mergeCells count="14">
    <mergeCell ref="A43:I43"/>
    <mergeCell ref="A47:I47"/>
    <mergeCell ref="A11:I11"/>
    <mergeCell ref="A12:C12"/>
    <mergeCell ref="A18:C18"/>
    <mergeCell ref="A19:C19"/>
    <mergeCell ref="A20:I20"/>
    <mergeCell ref="A42:G42"/>
    <mergeCell ref="A10:C10"/>
    <mergeCell ref="A5:I5"/>
    <mergeCell ref="A6:C6"/>
    <mergeCell ref="A7:B7"/>
    <mergeCell ref="A8:C8"/>
    <mergeCell ref="A9:C9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55" fitToWidth="0" fitToHeight="0" orientation="portrait"/>
  <headerFooter>
    <oddHeader>&amp;R&amp;"Times New Roman,Negrita"&amp;12Página &amp;P de &amp;N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B4BF2-9F4D-429B-A6A7-3D66F7BDA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Landscape</vt:lpstr>
      <vt:lpstr>Solicitud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2025-06-10T15:59:51Z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