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always"/>
  <mc:AlternateContent xmlns:mc="http://schemas.openxmlformats.org/markup-compatibility/2006">
    <mc:Choice Requires="x15">
      <x15ac:absPath xmlns:x15ac="http://schemas.microsoft.com/office/spreadsheetml/2010/11/ac" url="C:\Users\sguerrero\Downloads\Editables (24)\"/>
    </mc:Choice>
  </mc:AlternateContent>
  <bookViews>
    <workbookView xWindow="0" yWindow="0" windowWidth="30720" windowHeight="12816"/>
  </bookViews>
  <sheets>
    <sheet name="Landscape" sheetId="5" r:id="rId1"/>
    <sheet name="Solicitud" sheetId="7" state="hidden" r:id="rId2"/>
    <sheet name="Hoja1" sheetId="6" state="hidden" r:id="rId3"/>
  </sheets>
  <externalReferences>
    <externalReference r:id="rId4"/>
  </externalReferences>
  <definedNames>
    <definedName name="_xlnm.Print_Area" localSheetId="0">Landscape!$A$1:$M$25</definedName>
    <definedName name="_xlnm.Print_Titles" localSheetId="0">Landscape!$1:$8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5" l="1"/>
  <c r="E12" i="5"/>
  <c r="E13" i="5"/>
  <c r="E11" i="5"/>
  <c r="I60" i="7" l="1"/>
  <c r="D60" i="7"/>
  <c r="C60" i="7"/>
  <c r="I59" i="7"/>
  <c r="D59" i="7"/>
  <c r="C59" i="7"/>
  <c r="I58" i="7"/>
  <c r="D58" i="7"/>
  <c r="C58" i="7"/>
  <c r="I57" i="7"/>
  <c r="D57" i="7"/>
  <c r="C57" i="7"/>
  <c r="I56" i="7"/>
  <c r="D56" i="7"/>
  <c r="C56" i="7"/>
  <c r="I55" i="7"/>
  <c r="D55" i="7"/>
  <c r="C55" i="7"/>
  <c r="I54" i="7"/>
  <c r="D54" i="7"/>
  <c r="C54" i="7"/>
  <c r="I53" i="7"/>
  <c r="D53" i="7"/>
  <c r="C53" i="7"/>
  <c r="I52" i="7"/>
  <c r="D52" i="7"/>
  <c r="C52" i="7"/>
  <c r="I51" i="7"/>
  <c r="D51" i="7"/>
  <c r="C51" i="7"/>
  <c r="I50" i="7"/>
  <c r="D50" i="7"/>
  <c r="C50" i="7"/>
  <c r="I49" i="7"/>
  <c r="D49" i="7"/>
  <c r="C49" i="7"/>
  <c r="I48" i="7"/>
  <c r="D48" i="7"/>
  <c r="C48" i="7"/>
  <c r="I47" i="7"/>
  <c r="D47" i="7"/>
  <c r="C47" i="7"/>
  <c r="I46" i="7"/>
  <c r="D46" i="7"/>
  <c r="C46" i="7"/>
  <c r="I45" i="7"/>
  <c r="D45" i="7"/>
  <c r="C45" i="7"/>
  <c r="I44" i="7"/>
  <c r="D44" i="7"/>
  <c r="C44" i="7"/>
  <c r="I43" i="7"/>
  <c r="D43" i="7"/>
  <c r="C43" i="7"/>
  <c r="I42" i="7"/>
  <c r="D42" i="7"/>
  <c r="C42" i="7"/>
  <c r="I41" i="7"/>
  <c r="D41" i="7"/>
  <c r="C41" i="7"/>
  <c r="I40" i="7"/>
  <c r="D40" i="7"/>
  <c r="C40" i="7"/>
  <c r="I39" i="7"/>
  <c r="D39" i="7"/>
  <c r="C39" i="7"/>
  <c r="I38" i="7"/>
  <c r="D38" i="7"/>
  <c r="C38" i="7"/>
  <c r="I37" i="7"/>
  <c r="D37" i="7"/>
  <c r="C37" i="7"/>
  <c r="I36" i="7"/>
  <c r="D36" i="7"/>
  <c r="C36" i="7"/>
  <c r="I35" i="7"/>
  <c r="D35" i="7"/>
  <c r="C35" i="7"/>
  <c r="I34" i="7"/>
  <c r="D34" i="7"/>
  <c r="C34" i="7"/>
  <c r="I33" i="7"/>
  <c r="D33" i="7"/>
  <c r="C33" i="7"/>
  <c r="I32" i="7"/>
  <c r="D32" i="7"/>
  <c r="C32" i="7"/>
  <c r="I31" i="7"/>
  <c r="D31" i="7"/>
  <c r="C31" i="7"/>
  <c r="I30" i="7"/>
  <c r="D30" i="7"/>
  <c r="C30" i="7"/>
  <c r="I29" i="7"/>
  <c r="D29" i="7"/>
  <c r="C29" i="7"/>
  <c r="I28" i="7"/>
  <c r="I61" i="7" s="1"/>
  <c r="D28" i="7"/>
  <c r="C28" i="7"/>
  <c r="C23" i="7"/>
  <c r="B23" i="7"/>
  <c r="A23" i="7"/>
  <c r="C22" i="7"/>
  <c r="B22" i="7"/>
  <c r="A22" i="7"/>
  <c r="C21" i="7"/>
  <c r="B21" i="7"/>
  <c r="A21" i="7"/>
  <c r="C20" i="7"/>
  <c r="B20" i="7"/>
  <c r="A20" i="7"/>
  <c r="C19" i="7"/>
  <c r="B19" i="7"/>
  <c r="A19" i="7"/>
  <c r="C18" i="7"/>
  <c r="B18" i="7"/>
  <c r="A18" i="7"/>
  <c r="C17" i="7"/>
  <c r="B17" i="7"/>
  <c r="A17" i="7"/>
  <c r="C16" i="7"/>
  <c r="B16" i="7"/>
  <c r="A16" i="7"/>
  <c r="C15" i="7"/>
  <c r="B15" i="7"/>
  <c r="A15" i="7"/>
  <c r="C14" i="7"/>
  <c r="B14" i="7"/>
  <c r="A14" i="7"/>
  <c r="I11" i="5" l="1"/>
  <c r="J11" i="5" s="1"/>
  <c r="L11" i="5"/>
  <c r="I12" i="5"/>
  <c r="J12" i="5" s="1"/>
  <c r="L12" i="5"/>
  <c r="I13" i="5"/>
  <c r="K13" i="5" s="1"/>
  <c r="M13" i="5" s="1"/>
  <c r="L13" i="5"/>
  <c r="I14" i="5"/>
  <c r="J14" i="5" s="1"/>
  <c r="L14" i="5"/>
  <c r="K15" i="5" l="1"/>
  <c r="J13" i="5"/>
  <c r="K16" i="5" s="1"/>
  <c r="K12" i="5"/>
  <c r="M12" i="5" s="1"/>
  <c r="K11" i="5"/>
  <c r="M11" i="5" s="1"/>
  <c r="K14" i="5"/>
  <c r="M14" i="5" s="1"/>
  <c r="K18" i="5" l="1"/>
</calcChain>
</file>

<file path=xl/sharedStrings.xml><?xml version="1.0" encoding="utf-8"?>
<sst xmlns="http://schemas.openxmlformats.org/spreadsheetml/2006/main" count="122" uniqueCount="91">
  <si>
    <t>OFERTA ECONÓMICA</t>
  </si>
  <si>
    <t>SNCC.F.033-OFERTA ECONÓMICA</t>
  </si>
  <si>
    <t>Título del Proceso:</t>
  </si>
  <si>
    <t>ADQUISICIÓN DE LOCKERS METÁLICOS PARA MUDANZA DE SERVIDORES DEL EDIFICIO DE LAS CORTES DE APELACIÓN DEL DISTRITO NACIONAL AL EDIFICIO DEL REGISTRO INMOBILIARIO</t>
  </si>
  <si>
    <t>No. Expediente:</t>
  </si>
  <si>
    <t>CM-2025-108</t>
  </si>
  <si>
    <t>Nombre del Oferente:</t>
  </si>
  <si>
    <t>RNC/Cédula:</t>
  </si>
  <si>
    <t>Fecha:</t>
  </si>
  <si>
    <t>RPE:</t>
  </si>
  <si>
    <t>Ítem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</si>
  <si>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</si>
  <si>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</si>
  <si>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</si>
  <si>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</si>
  <si>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</si>
  <si>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</si>
  <si>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</si>
  <si>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</si>
  <si>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</si>
  <si>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4"/>
        <color rgb="FF000000"/>
        <rFont val="Times New Roman"/>
        <family val="1"/>
      </rPr>
      <t xml:space="preserve"> LOCKERS SIMPLES DE METAL DE 1 PUERTA
</t>
    </r>
    <r>
      <rPr>
        <sz val="14"/>
        <color rgb="FF000000"/>
        <rFont val="Times New Roman"/>
        <family val="1"/>
      </rPr>
      <t>• CON CERRADURAS DE 2 LLAVES
• ALTO DEL LOCKER (185CM) TOLERANCIA: ± 5CM
• ANCHO DEL LOCKER (30CM) TOLERANCIA: ± 5CM
• FONDO DEL LOCKER (45CM) TOLERANCIA: ± 5CM
• PUERTA COLOR AZUL O GRIS</t>
    </r>
  </si>
  <si>
    <r>
      <rPr>
        <b/>
        <sz val="14"/>
        <color rgb="FF000000"/>
        <rFont val="Times New Roman"/>
        <family val="1"/>
      </rPr>
      <t xml:space="preserve"> LOCKERS TRIPLES DE METAL DE 1 PUERTA
</t>
    </r>
    <r>
      <rPr>
        <sz val="14"/>
        <color rgb="FF000000"/>
        <rFont val="Times New Roman"/>
        <family val="1"/>
      </rPr>
      <t>• CON CERRADURAS DE 2 LLAVES
• ALTO DEL LOCKER (185CM) TOLERANCIA: ± 5CM
• ANCHO DEL LOCKER (30CM) TOLERANCIA: ± 5CM
• FONDO DEL LOCKER (45CM) TOLERANCIA: ± 5CM
• PUERTA COLOR AZUL O GRIS</t>
    </r>
  </si>
  <si>
    <r>
      <rPr>
        <b/>
        <sz val="14"/>
        <color rgb="FF000000"/>
        <rFont val="Times New Roman"/>
        <family val="1"/>
      </rPr>
      <t xml:space="preserve">LOCKERS DE METAL DE 1 PUERTA 
</t>
    </r>
    <r>
      <rPr>
        <sz val="14"/>
        <color rgb="FF000000"/>
        <rFont val="Times New Roman"/>
        <family val="1"/>
      </rPr>
      <t>• COLOR GRIS TOTAL. CON PATAS 
• ALTO DEL LOCKER (176CM) TOLERANCIA: ± 5CM
• ANCHO DEL LOCKER (30CM) TOLERANCIA: ± 5CM
• FONDO DEL LOCKER (50CM) TOLERANCIA: ± 5CM</t>
    </r>
  </si>
  <si>
    <t xml:space="preserve">SERVICIO DE ENTREGA Y ARMADO </t>
  </si>
  <si>
    <t>SERV.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</si>
  <si>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</si>
  <si>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</si>
  <si>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</si>
  <si>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</si>
  <si>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</si>
  <si>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</si>
  <si>
    <t>SOLICITUD DE COMPRA O CONTRATACIÓN</t>
  </si>
  <si>
    <t>No. EXPEDIENTE</t>
  </si>
  <si>
    <t>No. Solicitud:</t>
  </si>
  <si>
    <t>Planificada:</t>
  </si>
  <si>
    <t>SI</t>
  </si>
  <si>
    <t>Objeto de la compra:</t>
  </si>
  <si>
    <t>ADQUISICIÓN DE MATERIALES Y EQUIPOS MÉDICOS PARA EL CONSULTORIO MÉDICO DEL PALACIO DE JUSTICIA SANTO DOMINGO ESTE</t>
  </si>
  <si>
    <t>Rubro:</t>
  </si>
  <si>
    <t>No. Expediente</t>
  </si>
  <si>
    <t>CM-2025-103</t>
  </si>
  <si>
    <t>Detalle</t>
  </si>
  <si>
    <t xml:space="preserve">Código Ítem </t>
  </si>
  <si>
    <t>Código Rubro</t>
  </si>
  <si>
    <t>Descripción Subclase</t>
  </si>
  <si>
    <t>Descripción artículo</t>
  </si>
  <si>
    <t>UD</t>
  </si>
  <si>
    <t>Cantidad Solicitada</t>
  </si>
  <si>
    <t>Precio Unitario Estimado (RD$)</t>
  </si>
  <si>
    <t>Monto (RD$)</t>
  </si>
  <si>
    <t xml:space="preserve">BALANZA ADULTO </t>
  </si>
  <si>
    <t>UND</t>
  </si>
  <si>
    <t>BOMBONAS DE CRISTAL 3.52 X 4.5</t>
  </si>
  <si>
    <t>FRASCO</t>
  </si>
  <si>
    <t xml:space="preserve">BOMBONAS DE CRISTAL 5 X 6 1/2"" </t>
  </si>
  <si>
    <t>BUTACA GIRATORIO CON RODACHINES (BANQUILLO)</t>
  </si>
  <si>
    <t xml:space="preserve">CAMILLA 2 CUERPOS, 72" DE LARGO X  24" DE ANCHO Y 31" ALTO </t>
  </si>
  <si>
    <t>CUBETA ACERO INOXIDABLE, 11 LITROS</t>
  </si>
  <si>
    <t>EQUIPO DE DIAGNÓSTICO OTORRINO - OFTALMOSCOPIO</t>
  </si>
  <si>
    <t>ESCALINATA (TABURETE) 1 PASO</t>
  </si>
  <si>
    <t xml:space="preserve">ESFIGMOMANÓMETRO DE ADULTOS ANEROIDE </t>
  </si>
  <si>
    <t xml:space="preserve">ESFIGMOMANOMETRO DIGITAL DE ADULTO </t>
  </si>
  <si>
    <t xml:space="preserve">ESTETOSCOPIO DUPLEX </t>
  </si>
  <si>
    <t xml:space="preserve">TIRILLA PARA MEDIDOR DE GLUCOSA </t>
  </si>
  <si>
    <t>CAJA</t>
  </si>
  <si>
    <t xml:space="preserve">GLUCÓMETRO + 2 KIT DE TIRILLA </t>
  </si>
  <si>
    <t>CAJA DE LANCETAS PARA GLUCÓMETRO</t>
  </si>
  <si>
    <t>INCINERADOR (TRITURADOR) DE AGUJA</t>
  </si>
  <si>
    <t>SET DE DISECCIÓN O SUTURA (13 PIEZAS)</t>
  </si>
  <si>
    <t>SET</t>
  </si>
  <si>
    <t>LÁMPARA CUELLO DE GANSO</t>
  </si>
  <si>
    <t xml:space="preserve">LINTERNA DE BOLSILLO (FOCO DE EXAMEN) </t>
  </si>
  <si>
    <t>MARTILLO DE PERCUSIÓN</t>
  </si>
  <si>
    <t>MESA AUXILIAR METÁLICA CON RODACHINES (CARRO MULTIUSO)</t>
  </si>
  <si>
    <t xml:space="preserve">BANDEJA DE INSTRUMENTOS PARA MESA DE MAYO SIN TAPA </t>
  </si>
  <si>
    <t xml:space="preserve">MESA DE MAYO </t>
  </si>
  <si>
    <t>NEBULIZADOR</t>
  </si>
  <si>
    <t xml:space="preserve">NEGATOSCOPIO, 36 X 43 CM </t>
  </si>
  <si>
    <t xml:space="preserve">PIE DE SUERO </t>
  </si>
  <si>
    <t xml:space="preserve">OXÍMETRO DE PULSO (PULSOXIMETRO) PARA DEDO </t>
  </si>
  <si>
    <t>MANÓMETRO PARA TANQUE DE OXÍGENO</t>
  </si>
  <si>
    <t>HUMIDIFICADOR PARA TANQUE DE OXÍGENO, 500 ML</t>
  </si>
  <si>
    <t>CARRO PARA TANQUE DE OXÍGENO PORTÁTIL</t>
  </si>
  <si>
    <t>TANQUE OXÍGENO 2 L</t>
  </si>
  <si>
    <t xml:space="preserve">TERMÓMETRO DIGITAL INFRAROJO </t>
  </si>
  <si>
    <t xml:space="preserve">VITRINA PARA MEDICAMENTOS 2 CUERPOS 38 X 17 X 69" </t>
  </si>
  <si>
    <t xml:space="preserve">SILLA DE RUEDAS VINYL 18 X 16 </t>
  </si>
  <si>
    <t>Total (RD$)</t>
  </si>
  <si>
    <r>
      <t xml:space="preserve">Observaciones: </t>
    </r>
    <r>
      <rPr>
        <sz val="10"/>
        <rFont val="Times New Roman"/>
        <family val="1"/>
      </rPr>
      <t>(Indicar Observaciones, si las hay)</t>
    </r>
  </si>
  <si>
    <t>1 Conforme al Catálogo de Bienes y Servicios UNSPSC.</t>
  </si>
  <si>
    <t xml:space="preserve">GERENCIA DE COMPRAS Y CONTRATACIONES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</si>
</sst>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  <numFmt numFmtId="165" formatCode="dd/mm/yyyy;@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color rgb="FF000000"/>
      <name val="Times New Roman"/>
      <family val="1"/>
    </font>
    <font>
      <sz val="14"/>
      <color rgb="FF3B3838"/>
      <name val="Times New Roman"/>
      <family val="1"/>
    </font>
    <font>
      <b/>
      <sz val="9"/>
      <name val="Arial"/>
      <family val="2"/>
    </font>
    <font>
      <sz val="10"/>
      <color rgb="FF000000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8"/>
      <color rgb="FFFFFFFF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b/>
      <sz val="11"/>
      <name val="Times New Roman"/>
      <family val="1"/>
    </font>
    <font>
      <sz val="10"/>
      <color theme="1"/>
      <name val="Times New Roman"/>
      <family val="1"/>
    </font>
    <font>
      <sz val="8"/>
      <name val="Times New Roman"/>
      <family val="1"/>
    </font>
    <font>
      <sz val="10"/>
      <color theme="1"/>
      <name val="Times New Roman"/>
      <family val="1"/>
    </font>
    <font>
      <sz val="14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9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7" fillId="0" borderId="0" xfId="0" applyFont="1" applyAlignment="1">
      <alignment horizontal="center" vertical="center"/>
    </xf>
    <xf numFmtId="0" fontId="5" fillId="3" borderId="3" xfId="0" applyFont="1" applyFill="1" applyBorder="1" applyAlignment="1">
      <alignment vertical="top"/>
    </xf>
    <xf numFmtId="0" fontId="5" fillId="3" borderId="1" xfId="0" applyFont="1" applyFill="1" applyBorder="1" applyAlignment="1">
      <alignment vertical="top"/>
    </xf>
    <xf numFmtId="0" fontId="5" fillId="3" borderId="8" xfId="0" applyFont="1" applyFill="1" applyBorder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5" fillId="0" borderId="0" xfId="0" applyFont="1" applyAlignment="1">
      <alignment horizontal="left" vertical="top" wrapText="1"/>
    </xf>
    <xf numFmtId="0" fontId="11" fillId="4" borderId="18" xfId="0" applyFont="1" applyFill="1" applyBorder="1" applyAlignment="1">
      <alignment vertical="center" wrapText="1"/>
    </xf>
    <xf numFmtId="164" fontId="6" fillId="2" borderId="18" xfId="0" applyNumberFormat="1" applyFont="1" applyFill="1" applyBorder="1" applyAlignment="1" applyProtection="1">
      <alignment vertical="center"/>
      <protection locked="0"/>
    </xf>
    <xf numFmtId="9" fontId="6" fillId="2" borderId="18" xfId="0" applyNumberFormat="1" applyFont="1" applyFill="1" applyBorder="1" applyAlignment="1" applyProtection="1">
      <alignment horizontal="center" vertical="center"/>
      <protection locked="0"/>
    </xf>
    <xf numFmtId="164" fontId="6" fillId="4" borderId="18" xfId="0" applyNumberFormat="1" applyFont="1" applyFill="1" applyBorder="1" applyAlignment="1">
      <alignment vertical="center"/>
    </xf>
    <xf numFmtId="164" fontId="6" fillId="4" borderId="21" xfId="0" applyNumberFormat="1" applyFont="1" applyFill="1" applyBorder="1" applyAlignment="1">
      <alignment vertical="center"/>
    </xf>
    <xf numFmtId="0" fontId="6" fillId="4" borderId="18" xfId="0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right" vertical="center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right" vertical="center"/>
    </xf>
    <xf numFmtId="0" fontId="13" fillId="0" borderId="0" xfId="0" applyFont="1" applyAlignment="1">
      <alignment vertical="top"/>
    </xf>
    <xf numFmtId="0" fontId="14" fillId="0" borderId="0" xfId="0" applyFont="1" applyAlignment="1">
      <alignment horizontal="left" vertical="top"/>
    </xf>
    <xf numFmtId="0" fontId="15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18" fillId="0" borderId="0" xfId="0" applyFont="1" applyAlignment="1">
      <alignment horizontal="right" vertical="top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center" vertical="center" wrapText="1"/>
    </xf>
    <xf numFmtId="1" fontId="14" fillId="0" borderId="18" xfId="0" applyNumberFormat="1" applyFont="1" applyBorder="1" applyAlignment="1">
      <alignment horizontal="center" vertical="center" wrapText="1"/>
    </xf>
    <xf numFmtId="8" fontId="18" fillId="0" borderId="18" xfId="0" applyNumberFormat="1" applyFont="1" applyBorder="1" applyAlignment="1">
      <alignment horizontal="center" vertical="center" wrapText="1"/>
    </xf>
    <xf numFmtId="0" fontId="23" fillId="0" borderId="18" xfId="0" applyFont="1" applyBorder="1" applyAlignment="1">
      <alignment horizontal="left" vertical="center" wrapText="1"/>
    </xf>
    <xf numFmtId="0" fontId="23" fillId="0" borderId="18" xfId="0" applyFont="1" applyBorder="1" applyAlignment="1">
      <alignment horizontal="center" vertical="center" wrapText="1"/>
    </xf>
    <xf numFmtId="8" fontId="21" fillId="0" borderId="18" xfId="0" applyNumberFormat="1" applyFont="1" applyBorder="1" applyAlignment="1">
      <alignment horizontal="center" vertical="center" wrapText="1"/>
    </xf>
    <xf numFmtId="0" fontId="24" fillId="0" borderId="27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1" fontId="12" fillId="4" borderId="18" xfId="0" applyNumberFormat="1" applyFont="1" applyFill="1" applyBorder="1" applyAlignment="1">
      <alignment horizontal="center" vertical="center" wrapText="1"/>
    </xf>
    <xf numFmtId="0" fontId="25" fillId="0" borderId="18" xfId="0" applyFont="1" applyBorder="1" applyAlignment="1">
      <alignment horizontal="left" vertical="center" wrapText="1"/>
    </xf>
    <xf numFmtId="0" fontId="6" fillId="2" borderId="18" xfId="0" applyFont="1" applyFill="1" applyBorder="1" applyAlignment="1" applyProtection="1">
      <alignment horizontal="left" vertical="center" wrapText="1"/>
      <protection locked="0"/>
    </xf>
    <xf numFmtId="0" fontId="10" fillId="4" borderId="30" xfId="0" applyFont="1" applyFill="1" applyBorder="1" applyAlignment="1">
      <alignment vertical="center" wrapText="1"/>
    </xf>
    <xf numFmtId="0" fontId="26" fillId="4" borderId="18" xfId="0" applyFont="1" applyFill="1" applyBorder="1" applyAlignment="1">
      <alignment vertical="center" wrapText="1"/>
    </xf>
    <xf numFmtId="0" fontId="6" fillId="4" borderId="20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2" borderId="31" xfId="0" applyFont="1" applyFill="1" applyBorder="1" applyAlignment="1" applyProtection="1">
      <alignment horizontal="center" vertical="center" wrapText="1"/>
      <protection locked="0"/>
    </xf>
    <xf numFmtId="0" fontId="6" fillId="2" borderId="32" xfId="0" applyFont="1" applyFill="1" applyBorder="1" applyAlignment="1" applyProtection="1">
      <alignment horizontal="center" vertical="center" wrapText="1"/>
      <protection locked="0"/>
    </xf>
    <xf numFmtId="0" fontId="6" fillId="2" borderId="29" xfId="0" applyFont="1" applyFill="1" applyBorder="1" applyAlignment="1" applyProtection="1">
      <alignment horizontal="center" vertical="center" wrapText="1"/>
      <protection locked="0"/>
    </xf>
    <xf numFmtId="0" fontId="10" fillId="4" borderId="28" xfId="0" applyFont="1" applyFill="1" applyBorder="1" applyAlignment="1">
      <alignment horizontal="center" vertical="center" wrapText="1"/>
    </xf>
    <xf numFmtId="0" fontId="10" fillId="4" borderId="29" xfId="0" applyFont="1" applyFill="1" applyBorder="1" applyAlignment="1">
      <alignment horizontal="center" vertical="center" wrapText="1"/>
    </xf>
    <xf numFmtId="0" fontId="10" fillId="4" borderId="30" xfId="0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wrapText="1"/>
      <protection locked="0"/>
    </xf>
    <xf numFmtId="0" fontId="6" fillId="0" borderId="12" xfId="0" applyFont="1" applyBorder="1" applyAlignment="1" applyProtection="1">
      <alignment horizontal="center" wrapText="1"/>
      <protection locked="0"/>
    </xf>
    <xf numFmtId="0" fontId="6" fillId="0" borderId="3" xfId="0" applyFont="1" applyBorder="1" applyAlignment="1" applyProtection="1">
      <alignment horizontal="center" wrapText="1"/>
      <protection locked="0"/>
    </xf>
    <xf numFmtId="0" fontId="6" fillId="0" borderId="5" xfId="0" applyFont="1" applyBorder="1" applyAlignment="1" applyProtection="1">
      <alignment horizontal="center" wrapText="1"/>
      <protection locked="0"/>
    </xf>
    <xf numFmtId="0" fontId="6" fillId="0" borderId="13" xfId="0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6" fillId="0" borderId="7" xfId="0" applyFont="1" applyBorder="1" applyAlignment="1" applyProtection="1">
      <alignment horizontal="center" wrapText="1"/>
      <protection locked="0"/>
    </xf>
    <xf numFmtId="0" fontId="6" fillId="0" borderId="14" xfId="0" applyFont="1" applyBorder="1" applyAlignment="1" applyProtection="1">
      <alignment horizontal="center" wrapText="1"/>
      <protection locked="0"/>
    </xf>
    <xf numFmtId="0" fontId="6" fillId="0" borderId="8" xfId="0" applyFont="1" applyBorder="1" applyAlignment="1" applyProtection="1">
      <alignment horizontal="center" wrapText="1"/>
      <protection locked="0"/>
    </xf>
    <xf numFmtId="164" fontId="6" fillId="4" borderId="23" xfId="0" applyNumberFormat="1" applyFont="1" applyFill="1" applyBorder="1" applyAlignment="1">
      <alignment horizontal="center" vertical="center"/>
    </xf>
    <xf numFmtId="164" fontId="6" fillId="4" borderId="24" xfId="0" applyNumberFormat="1" applyFont="1" applyFill="1" applyBorder="1" applyAlignment="1">
      <alignment horizontal="center" vertical="center"/>
    </xf>
    <xf numFmtId="164" fontId="6" fillId="4" borderId="18" xfId="0" applyNumberFormat="1" applyFont="1" applyFill="1" applyBorder="1" applyAlignment="1">
      <alignment horizontal="center" vertical="center"/>
    </xf>
    <xf numFmtId="164" fontId="6" fillId="4" borderId="21" xfId="0" applyNumberFormat="1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right" vertical="center"/>
    </xf>
    <xf numFmtId="0" fontId="10" fillId="4" borderId="18" xfId="0" applyFont="1" applyFill="1" applyBorder="1" applyAlignment="1">
      <alignment horizontal="right" vertical="center"/>
    </xf>
    <xf numFmtId="0" fontId="10" fillId="4" borderId="22" xfId="0" applyFont="1" applyFill="1" applyBorder="1" applyAlignment="1">
      <alignment horizontal="right" vertical="center"/>
    </xf>
    <xf numFmtId="0" fontId="10" fillId="4" borderId="23" xfId="0" applyFont="1" applyFill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164" fontId="10" fillId="4" borderId="31" xfId="0" applyNumberFormat="1" applyFont="1" applyFill="1" applyBorder="1" applyAlignment="1">
      <alignment horizontal="center" vertical="center"/>
    </xf>
    <xf numFmtId="164" fontId="10" fillId="4" borderId="32" xfId="0" applyNumberFormat="1" applyFont="1" applyFill="1" applyBorder="1" applyAlignment="1">
      <alignment horizontal="center" vertical="center"/>
    </xf>
    <xf numFmtId="164" fontId="10" fillId="4" borderId="33" xfId="0" applyNumberFormat="1" applyFont="1" applyFill="1" applyBorder="1" applyAlignment="1">
      <alignment horizontal="center" vertical="center"/>
    </xf>
    <xf numFmtId="0" fontId="10" fillId="4" borderId="3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9" fillId="5" borderId="11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4" borderId="4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left" vertical="center"/>
    </xf>
    <xf numFmtId="0" fontId="14" fillId="0" borderId="18" xfId="0" applyFont="1" applyBorder="1" applyAlignment="1">
      <alignment horizontal="left" vertical="center" wrapText="1"/>
    </xf>
    <xf numFmtId="0" fontId="19" fillId="0" borderId="25" xfId="0" applyFont="1" applyBorder="1" applyAlignment="1">
      <alignment horizontal="left" vertical="center"/>
    </xf>
    <xf numFmtId="0" fontId="19" fillId="0" borderId="26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18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165" fontId="20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top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left" vertical="center" wrapText="1"/>
    </xf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2</xdr:col>
      <xdr:colOff>2556131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38100</xdr:rowOff>
    </xdr:from>
    <xdr:to>
      <xdr:col>3</xdr:col>
      <xdr:colOff>361950</xdr:colOff>
      <xdr:row>3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4116D20-D522-412D-A59C-DE31DF8D7F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38100"/>
          <a:ext cx="3152775" cy="1438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Editables%20(24)/Editables/05.%20Solicitud%20de%20compras%20CM-2025-108.xlsx?91F75F2A" TargetMode="External"/><Relationship Id="rId1" Type="http://schemas.openxmlformats.org/officeDocument/2006/relationships/externalLinkPath" Target="file:///\\91F75F2A\05.%20Solicitud%20de%20compras%20CM-2025-1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"/>
      <sheetName val="Hoja1"/>
      <sheetName val="Table 1"/>
      <sheetName val="Tabla"/>
    </sheetNames>
    <sheetDataSet>
      <sheetData sheetId="0">
        <row r="19">
          <cell r="F19" t="str">
            <v>UND</v>
          </cell>
          <cell r="G19">
            <v>21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showGridLines="0" tabSelected="1" view="pageBreakPreview" zoomScale="50" zoomScaleNormal="50" zoomScaleSheetLayoutView="50" zoomScalePageLayoutView="44" workbookViewId="0">
      <selection activeCell="C11" sqref="C11"/>
    </sheetView>
  </sheetViews>
  <sheetFormatPr baseColWidth="10" defaultColWidth="11.44140625" defaultRowHeight="14.4" x14ac:dyDescent="0.3"/>
  <cols>
    <col min="1" max="1" width="4.33203125" customWidth="1"/>
    <col min="2" max="2" width="2.88671875" customWidth="1"/>
    <col min="3" max="3" width="93.33203125" style="9" customWidth="1"/>
    <col min="4" max="4" width="35.109375" customWidth="1"/>
    <col min="5" max="5" width="15.33203125" customWidth="1"/>
    <col min="6" max="6" width="14" customWidth="1"/>
    <col min="7" max="7" width="25.6640625" customWidth="1"/>
    <col min="8" max="8" width="10.33203125" customWidth="1"/>
    <col min="9" max="9" width="25.5546875" customWidth="1"/>
    <col min="10" max="10" width="11.44140625" hidden="1" customWidth="1"/>
    <col min="11" max="11" width="25.6640625" customWidth="1"/>
    <col min="12" max="12" width="14.33203125" hidden="1" customWidth="1"/>
    <col min="13" max="13" width="25.6640625" customWidth="1"/>
    <col min="14" max="14" width="6" customWidth="1"/>
  </cols>
  <sheetData>
    <row r="1" spans="1:13" ht="45" customHeight="1" x14ac:dyDescent="0.3"/>
    <row r="2" spans="1:13" ht="18.899999999999999" customHeight="1" x14ac:dyDescent="0.3">
      <c r="A2" s="83" t="s">
        <v>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</row>
    <row r="3" spans="1:13" ht="30.75" customHeight="1" x14ac:dyDescent="0.3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</row>
    <row r="4" spans="1:13" ht="18.75" customHeight="1" x14ac:dyDescent="0.3">
      <c r="A4" s="96" t="s">
        <v>1</v>
      </c>
      <c r="B4" s="96"/>
      <c r="C4" s="96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8.75" customHeight="1" thickBot="1" x14ac:dyDescent="0.35">
      <c r="A5" s="1"/>
      <c r="B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73.2" customHeight="1" x14ac:dyDescent="0.3">
      <c r="A6" s="88" t="s">
        <v>2</v>
      </c>
      <c r="B6" s="89"/>
      <c r="C6" s="90"/>
      <c r="D6" s="84" t="s">
        <v>3</v>
      </c>
      <c r="E6" s="84"/>
      <c r="F6" s="84"/>
      <c r="G6" s="85"/>
      <c r="H6" s="91" t="s">
        <v>4</v>
      </c>
      <c r="I6" s="89"/>
      <c r="J6" s="4"/>
      <c r="K6" s="97" t="s">
        <v>5</v>
      </c>
      <c r="L6" s="97"/>
      <c r="M6" s="98"/>
    </row>
    <row r="7" spans="1:13" ht="45" customHeight="1" x14ac:dyDescent="0.3">
      <c r="A7" s="94" t="s">
        <v>6</v>
      </c>
      <c r="B7" s="95"/>
      <c r="C7" s="92"/>
      <c r="D7" s="86"/>
      <c r="E7" s="86"/>
      <c r="F7" s="86"/>
      <c r="G7" s="86"/>
      <c r="H7" s="92" t="s">
        <v>7</v>
      </c>
      <c r="I7" s="92"/>
      <c r="J7" s="5"/>
      <c r="K7" s="99"/>
      <c r="L7" s="99"/>
      <c r="M7" s="100"/>
    </row>
    <row r="8" spans="1:13" ht="45" customHeight="1" thickBot="1" x14ac:dyDescent="0.35">
      <c r="A8" s="102" t="s">
        <v>8</v>
      </c>
      <c r="B8" s="103"/>
      <c r="C8" s="93"/>
      <c r="D8" s="87"/>
      <c r="E8" s="87"/>
      <c r="F8" s="87"/>
      <c r="G8" s="87"/>
      <c r="H8" s="93" t="s">
        <v>9</v>
      </c>
      <c r="I8" s="93"/>
      <c r="J8" s="6"/>
      <c r="K8" s="87"/>
      <c r="L8" s="87"/>
      <c r="M8" s="101"/>
    </row>
    <row r="9" spans="1:13" ht="6" customHeight="1" x14ac:dyDescent="0.3">
      <c r="A9" s="7"/>
      <c r="B9" s="7"/>
      <c r="C9" s="10"/>
      <c r="D9" s="7"/>
      <c r="E9" s="8"/>
      <c r="F9" s="8"/>
      <c r="G9" s="8"/>
      <c r="H9" s="8"/>
      <c r="I9" s="8"/>
      <c r="J9" s="8"/>
      <c r="K9" s="8"/>
      <c r="L9" s="8"/>
      <c r="M9" s="8"/>
    </row>
    <row r="10" spans="1:13" ht="34.5" customHeight="1" x14ac:dyDescent="0.3">
      <c r="A10" s="46" t="s">
        <v>10</v>
      </c>
      <c r="B10" s="47"/>
      <c r="C10" s="18" t="s">
        <v>11</v>
      </c>
      <c r="D10" s="18" t="s">
        <v>12</v>
      </c>
      <c r="E10" s="18" t="s">
        <v>13</v>
      </c>
      <c r="F10" s="18" t="s">
        <v>14</v>
      </c>
      <c r="G10" s="18" t="s">
        <v>15</v>
      </c>
      <c r="H10" s="18" t="s">
        <v>16</v>
      </c>
      <c r="I10" s="18" t="s">
        <v>17</v>
      </c>
      <c r="J10" s="18"/>
      <c r="K10" s="18" t="s">
        <v>18</v>
      </c>
      <c r="L10" s="18"/>
      <c r="M10" s="19" t="s">
        <v>19</v>
      </c>
    </row>
    <row r="11" spans="1:13" ht="144.6" customHeight="1" x14ac:dyDescent="0.3">
      <c r="A11" s="44">
        <v>1</v>
      </c>
      <c r="B11" s="45"/>
      <c r="C11" s="43" t="s">
        <v>20</v>
      </c>
      <c r="D11" s="41"/>
      <c r="E11" s="16" t="str">
        <f>[1]Solicitud!$F$19</f>
        <v>UND</v>
      </c>
      <c r="F11" s="39">
        <f>[1]Solicitud!$G$19</f>
        <v>21</v>
      </c>
      <c r="G11" s="12"/>
      <c r="H11" s="13">
        <v>0.18</v>
      </c>
      <c r="I11" s="14">
        <f t="shared" ref="I11:I14" si="0">G11*H11</f>
        <v>0</v>
      </c>
      <c r="J11" s="14">
        <f t="shared" ref="J11:J14" si="1">I11*F11</f>
        <v>0</v>
      </c>
      <c r="K11" s="14">
        <f t="shared" ref="K11:K14" si="2">G11+I11</f>
        <v>0</v>
      </c>
      <c r="L11" s="14">
        <f t="shared" ref="L11:L14" si="3">F11*G11</f>
        <v>0</v>
      </c>
      <c r="M11" s="15">
        <f t="shared" ref="M11:M14" si="4">K11*F11</f>
        <v>0</v>
      </c>
    </row>
    <row r="12" spans="1:13" ht="133.94999999999999" customHeight="1" x14ac:dyDescent="0.3">
      <c r="A12" s="44">
        <v>2</v>
      </c>
      <c r="B12" s="45"/>
      <c r="C12" s="43" t="s">
        <v>21</v>
      </c>
      <c r="D12" s="41"/>
      <c r="E12" s="16" t="str">
        <f>[1]Solicitud!$F$19</f>
        <v>UND</v>
      </c>
      <c r="F12" s="39">
        <v>11</v>
      </c>
      <c r="G12" s="12"/>
      <c r="H12" s="13">
        <v>0.18</v>
      </c>
      <c r="I12" s="14">
        <f t="shared" si="0"/>
        <v>0</v>
      </c>
      <c r="J12" s="14">
        <f t="shared" si="1"/>
        <v>0</v>
      </c>
      <c r="K12" s="14">
        <f t="shared" si="2"/>
        <v>0</v>
      </c>
      <c r="L12" s="14">
        <f t="shared" si="3"/>
        <v>0</v>
      </c>
      <c r="M12" s="15">
        <f t="shared" si="4"/>
        <v>0</v>
      </c>
    </row>
    <row r="13" spans="1:13" ht="127.95" customHeight="1" x14ac:dyDescent="0.3">
      <c r="A13" s="44">
        <v>3</v>
      </c>
      <c r="B13" s="45"/>
      <c r="C13" s="43" t="s">
        <v>22</v>
      </c>
      <c r="D13" s="41"/>
      <c r="E13" s="16" t="str">
        <f>[1]Solicitud!$F$19</f>
        <v>UND</v>
      </c>
      <c r="F13" s="39">
        <v>4</v>
      </c>
      <c r="G13" s="12"/>
      <c r="H13" s="13">
        <v>0.18</v>
      </c>
      <c r="I13" s="14">
        <f t="shared" si="0"/>
        <v>0</v>
      </c>
      <c r="J13" s="14">
        <f t="shared" si="1"/>
        <v>0</v>
      </c>
      <c r="K13" s="14">
        <f t="shared" si="2"/>
        <v>0</v>
      </c>
      <c r="L13" s="14">
        <f t="shared" si="3"/>
        <v>0</v>
      </c>
      <c r="M13" s="15">
        <f>K13*F13</f>
        <v>0</v>
      </c>
    </row>
    <row r="14" spans="1:13" ht="60" customHeight="1" x14ac:dyDescent="0.3">
      <c r="A14" s="44">
        <v>4</v>
      </c>
      <c r="B14" s="45"/>
      <c r="C14" s="11" t="s">
        <v>23</v>
      </c>
      <c r="D14" s="41"/>
      <c r="E14" s="16" t="s">
        <v>24</v>
      </c>
      <c r="F14" s="39">
        <v>1</v>
      </c>
      <c r="G14" s="12"/>
      <c r="H14" s="13">
        <v>0.18</v>
      </c>
      <c r="I14" s="14">
        <f t="shared" si="0"/>
        <v>0</v>
      </c>
      <c r="J14" s="14">
        <f t="shared" si="1"/>
        <v>0</v>
      </c>
      <c r="K14" s="14">
        <f t="shared" si="2"/>
        <v>0</v>
      </c>
      <c r="L14" s="14">
        <f t="shared" si="3"/>
        <v>0</v>
      </c>
      <c r="M14" s="15">
        <f t="shared" si="4"/>
        <v>0</v>
      </c>
    </row>
    <row r="15" spans="1:13" ht="27.75" customHeight="1" x14ac:dyDescent="0.3">
      <c r="A15" s="73" t="s">
        <v>25</v>
      </c>
      <c r="B15" s="74"/>
      <c r="C15" s="74"/>
      <c r="D15" s="74"/>
      <c r="E15" s="74"/>
      <c r="F15" s="74"/>
      <c r="G15" s="74"/>
      <c r="H15" s="74"/>
      <c r="I15" s="74"/>
      <c r="J15" s="17"/>
      <c r="K15" s="71">
        <f>SUM(L11:L14)</f>
        <v>0</v>
      </c>
      <c r="L15" s="71"/>
      <c r="M15" s="72"/>
    </row>
    <row r="16" spans="1:13" ht="27.75" customHeight="1" x14ac:dyDescent="0.3">
      <c r="A16" s="75" t="s">
        <v>26</v>
      </c>
      <c r="B16" s="76"/>
      <c r="C16" s="76"/>
      <c r="D16" s="76"/>
      <c r="E16" s="76"/>
      <c r="F16" s="76"/>
      <c r="G16" s="76"/>
      <c r="H16" s="76"/>
      <c r="I16" s="76"/>
      <c r="J16" s="20"/>
      <c r="K16" s="69">
        <f>SUM(J11:J14)</f>
        <v>0</v>
      </c>
      <c r="L16" s="69"/>
      <c r="M16" s="70"/>
    </row>
    <row r="17" spans="1:13" ht="6" customHeight="1" x14ac:dyDescent="0.3">
      <c r="A17" s="77"/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</row>
    <row r="18" spans="1:13" s="2" customFormat="1" ht="69" customHeight="1" x14ac:dyDescent="0.3">
      <c r="A18" s="57" t="s">
        <v>27</v>
      </c>
      <c r="B18" s="58"/>
      <c r="C18" s="59"/>
      <c r="D18" s="54"/>
      <c r="E18" s="55"/>
      <c r="F18" s="55"/>
      <c r="G18" s="56"/>
      <c r="H18" s="82" t="s">
        <v>28</v>
      </c>
      <c r="I18" s="58"/>
      <c r="J18" s="42"/>
      <c r="K18" s="79">
        <f>K15+K16</f>
        <v>0</v>
      </c>
      <c r="L18" s="80"/>
      <c r="M18" s="81"/>
    </row>
    <row r="19" spans="1:13" ht="6" customHeight="1" x14ac:dyDescent="0.3">
      <c r="A19" s="78"/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</row>
    <row r="20" spans="1:13" ht="6" customHeight="1" thickBot="1" x14ac:dyDescent="0.35">
      <c r="A20" s="78"/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</row>
    <row r="21" spans="1:13" ht="15" customHeight="1" x14ac:dyDescent="0.3">
      <c r="A21" s="60" t="s">
        <v>29</v>
      </c>
      <c r="B21" s="61"/>
      <c r="C21" s="62"/>
      <c r="D21" s="62"/>
      <c r="E21" s="62"/>
      <c r="F21" s="62"/>
      <c r="G21" s="62"/>
      <c r="H21" s="48" t="s">
        <v>30</v>
      </c>
      <c r="I21" s="48"/>
      <c r="J21" s="48"/>
      <c r="K21" s="48"/>
      <c r="L21" s="48"/>
      <c r="M21" s="49"/>
    </row>
    <row r="22" spans="1:13" ht="15" customHeight="1" x14ac:dyDescent="0.3">
      <c r="A22" s="63"/>
      <c r="B22" s="64"/>
      <c r="C22" s="65"/>
      <c r="D22" s="65"/>
      <c r="E22" s="65"/>
      <c r="F22" s="65"/>
      <c r="G22" s="65"/>
      <c r="H22" s="50"/>
      <c r="I22" s="50"/>
      <c r="J22" s="50"/>
      <c r="K22" s="50"/>
      <c r="L22" s="50"/>
      <c r="M22" s="51"/>
    </row>
    <row r="23" spans="1:13" ht="15" customHeight="1" x14ac:dyDescent="0.3">
      <c r="A23" s="63"/>
      <c r="B23" s="64"/>
      <c r="C23" s="65"/>
      <c r="D23" s="65"/>
      <c r="E23" s="65"/>
      <c r="F23" s="65"/>
      <c r="G23" s="65"/>
      <c r="H23" s="50"/>
      <c r="I23" s="50"/>
      <c r="J23" s="50"/>
      <c r="K23" s="50"/>
      <c r="L23" s="50"/>
      <c r="M23" s="51"/>
    </row>
    <row r="24" spans="1:13" ht="15" customHeight="1" x14ac:dyDescent="0.3">
      <c r="A24" s="63"/>
      <c r="B24" s="64"/>
      <c r="C24" s="65"/>
      <c r="D24" s="65"/>
      <c r="E24" s="65"/>
      <c r="F24" s="65"/>
      <c r="G24" s="65"/>
      <c r="H24" s="50"/>
      <c r="I24" s="50"/>
      <c r="J24" s="50"/>
      <c r="K24" s="50"/>
      <c r="L24" s="50"/>
      <c r="M24" s="51"/>
    </row>
    <row r="25" spans="1:13" ht="15" customHeight="1" thickBot="1" x14ac:dyDescent="0.35">
      <c r="A25" s="66"/>
      <c r="B25" s="67"/>
      <c r="C25" s="68"/>
      <c r="D25" s="68"/>
      <c r="E25" s="68"/>
      <c r="F25" s="68"/>
      <c r="G25" s="68"/>
      <c r="H25" s="52"/>
      <c r="I25" s="52"/>
      <c r="J25" s="52"/>
      <c r="K25" s="52"/>
      <c r="L25" s="52"/>
      <c r="M25" s="53"/>
    </row>
  </sheetData>
  <sheetProtection algorithmName="SHA-512" hashValue="0oCev6hSW3XwU7opPvu3qTpvGOHQgvH85OosYwvskvk+JxTBaUrhtXs3Da27MWC0S/z7h78HsZOw2skhW7HKmA==" saltValue="3ji09QSWdP+Bn7X4myMoNw==" spinCount="100000" sheet="1" objects="1" scenarios="1"/>
  <mergeCells count="32">
    <mergeCell ref="H18:I18"/>
    <mergeCell ref="A12:B12"/>
    <mergeCell ref="A2:M3"/>
    <mergeCell ref="D6:G6"/>
    <mergeCell ref="D7:G7"/>
    <mergeCell ref="D8:G8"/>
    <mergeCell ref="A6:C6"/>
    <mergeCell ref="H6:I6"/>
    <mergeCell ref="H7:I7"/>
    <mergeCell ref="H8:I8"/>
    <mergeCell ref="A7:C7"/>
    <mergeCell ref="A4:C4"/>
    <mergeCell ref="K6:M6"/>
    <mergeCell ref="K7:M7"/>
    <mergeCell ref="K8:M8"/>
    <mergeCell ref="A8:C8"/>
    <mergeCell ref="A13:B13"/>
    <mergeCell ref="A14:B14"/>
    <mergeCell ref="A10:B10"/>
    <mergeCell ref="H21:M25"/>
    <mergeCell ref="D18:G18"/>
    <mergeCell ref="A18:C18"/>
    <mergeCell ref="A21:G25"/>
    <mergeCell ref="K16:M16"/>
    <mergeCell ref="K15:M15"/>
    <mergeCell ref="A15:I15"/>
    <mergeCell ref="A16:I16"/>
    <mergeCell ref="A17:M17"/>
    <mergeCell ref="A19:M19"/>
    <mergeCell ref="A20:M20"/>
    <mergeCell ref="K18:M18"/>
    <mergeCell ref="A11:B11"/>
  </mergeCells>
  <printOptions horizontalCentered="1"/>
  <pageMargins left="0.39370078740157483" right="0.39370078740157483" top="0.39370078740157483" bottom="0.39370078740157483" header="0.31496062992125984" footer="0.31496062992125984"/>
  <pageSetup scale="46" fitToHeight="0" orientation="landscape" r:id="rId1"/>
  <headerFooter>
    <oddHeader>&amp;R&amp;"times ,Negrita"&amp;14&amp;P de 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showGridLines="0" topLeftCell="A8" zoomScale="85" zoomScaleNormal="85" workbookViewId="0">
      <selection activeCell="E44" sqref="E44"/>
    </sheetView>
  </sheetViews>
  <sheetFormatPr baseColWidth="10" defaultColWidth="11.44140625" defaultRowHeight="14.4" x14ac:dyDescent="0.3"/>
  <cols>
    <col min="1" max="1" width="11.33203125" customWidth="1"/>
    <col min="2" max="3" width="15.6640625" customWidth="1"/>
    <col min="4" max="4" width="26.109375" customWidth="1"/>
    <col min="5" max="5" width="52.44140625" customWidth="1"/>
    <col min="6" max="6" width="10.109375" customWidth="1"/>
    <col min="7" max="7" width="16.44140625" customWidth="1"/>
    <col min="8" max="8" width="24.33203125" customWidth="1"/>
    <col min="9" max="9" width="15.6640625" customWidth="1"/>
  </cols>
  <sheetData>
    <row r="1" spans="1:9" ht="73.5" customHeight="1" x14ac:dyDescent="0.3">
      <c r="B1" s="21"/>
      <c r="C1" s="21"/>
      <c r="D1" s="22"/>
      <c r="E1" s="22"/>
      <c r="F1" s="22"/>
      <c r="G1" s="22"/>
      <c r="H1" s="22"/>
      <c r="I1" s="22"/>
    </row>
    <row r="2" spans="1:9" ht="15.75" customHeight="1" x14ac:dyDescent="0.3">
      <c r="A2" s="23"/>
      <c r="B2" s="23"/>
      <c r="C2" s="23"/>
      <c r="D2" s="22"/>
      <c r="E2" s="22"/>
      <c r="F2" s="22"/>
      <c r="G2" s="22"/>
      <c r="H2" s="22"/>
      <c r="I2" s="22"/>
    </row>
    <row r="3" spans="1:9" ht="15.75" customHeight="1" x14ac:dyDescent="0.3">
      <c r="A3" s="23"/>
      <c r="B3" s="23"/>
      <c r="C3" s="23"/>
      <c r="D3" s="22"/>
      <c r="E3" s="22"/>
      <c r="F3" s="22"/>
      <c r="G3" s="22"/>
      <c r="H3" s="22"/>
      <c r="I3" s="22"/>
    </row>
    <row r="4" spans="1:9" x14ac:dyDescent="0.3">
      <c r="A4" s="24"/>
      <c r="B4" s="24"/>
      <c r="C4" s="24"/>
      <c r="D4" s="22"/>
      <c r="E4" s="22"/>
      <c r="F4" s="22"/>
      <c r="G4" s="22"/>
      <c r="H4" s="22"/>
      <c r="I4" s="22"/>
    </row>
    <row r="5" spans="1:9" ht="37.5" customHeight="1" x14ac:dyDescent="0.3">
      <c r="A5" s="115" t="s">
        <v>31</v>
      </c>
      <c r="B5" s="115"/>
      <c r="C5" s="115"/>
      <c r="D5" s="115"/>
      <c r="E5" s="115"/>
      <c r="F5" s="115"/>
      <c r="G5" s="115"/>
      <c r="H5" s="115"/>
      <c r="I5" s="115"/>
    </row>
    <row r="6" spans="1:9" x14ac:dyDescent="0.3">
      <c r="A6" s="116" t="s">
        <v>32</v>
      </c>
      <c r="B6" s="116"/>
      <c r="C6" s="116"/>
      <c r="D6" s="22"/>
      <c r="E6" s="22"/>
      <c r="F6" s="22"/>
      <c r="G6" s="22"/>
      <c r="H6" s="22"/>
      <c r="I6" s="22"/>
    </row>
    <row r="7" spans="1:9" x14ac:dyDescent="0.3">
      <c r="A7" s="117" t="s">
        <v>33</v>
      </c>
      <c r="B7" s="117"/>
      <c r="C7" s="117"/>
      <c r="D7" s="22"/>
      <c r="E7" s="22"/>
      <c r="F7" s="22"/>
      <c r="G7" s="22"/>
      <c r="H7" s="22"/>
      <c r="I7" s="22"/>
    </row>
    <row r="8" spans="1:9" ht="18" customHeight="1" x14ac:dyDescent="0.3">
      <c r="A8" s="118">
        <v>262</v>
      </c>
      <c r="B8" s="118"/>
      <c r="C8" s="118"/>
      <c r="D8" s="118"/>
      <c r="E8" s="118"/>
      <c r="F8" s="118"/>
      <c r="G8" s="118"/>
      <c r="H8" s="25" t="s">
        <v>34</v>
      </c>
      <c r="I8" s="22" t="s">
        <v>35</v>
      </c>
    </row>
    <row r="9" spans="1:9" x14ac:dyDescent="0.3">
      <c r="A9" s="117" t="s">
        <v>8</v>
      </c>
      <c r="B9" s="117"/>
      <c r="C9" s="117"/>
      <c r="D9" s="22"/>
      <c r="E9" s="22"/>
      <c r="F9" s="22"/>
      <c r="G9" s="22"/>
      <c r="H9" s="25"/>
      <c r="I9" s="22"/>
    </row>
    <row r="10" spans="1:9" x14ac:dyDescent="0.3">
      <c r="A10" s="114">
        <v>45812</v>
      </c>
      <c r="B10" s="114"/>
      <c r="C10" s="114"/>
      <c r="D10" s="22"/>
      <c r="E10" s="22"/>
      <c r="F10" s="22"/>
      <c r="G10" s="22"/>
      <c r="H10" s="25"/>
      <c r="I10" s="22"/>
    </row>
    <row r="11" spans="1:9" x14ac:dyDescent="0.3">
      <c r="A11" s="109" t="s">
        <v>36</v>
      </c>
      <c r="B11" s="109"/>
      <c r="C11" s="109"/>
      <c r="D11" s="22"/>
      <c r="E11" s="22"/>
      <c r="F11" s="22"/>
      <c r="G11" s="22"/>
      <c r="H11" s="22"/>
      <c r="I11" s="22"/>
    </row>
    <row r="12" spans="1:9" ht="27" customHeight="1" x14ac:dyDescent="0.3">
      <c r="A12" s="110" t="s">
        <v>37</v>
      </c>
      <c r="B12" s="110"/>
      <c r="C12" s="110"/>
      <c r="D12" s="110"/>
      <c r="E12" s="110"/>
      <c r="F12" s="110"/>
      <c r="G12" s="110"/>
      <c r="H12" s="110"/>
      <c r="I12" s="110"/>
    </row>
    <row r="13" spans="1:9" x14ac:dyDescent="0.3">
      <c r="A13" s="109" t="s">
        <v>38</v>
      </c>
      <c r="B13" s="109"/>
      <c r="C13" s="109"/>
      <c r="D13" s="26"/>
      <c r="E13" s="22"/>
      <c r="F13" s="22"/>
      <c r="G13" s="22"/>
      <c r="H13" s="22"/>
      <c r="I13" s="22"/>
    </row>
    <row r="14" spans="1:9" ht="15" customHeight="1" x14ac:dyDescent="0.3">
      <c r="A14" s="27" t="str">
        <f>C28</f>
        <v/>
      </c>
      <c r="B14" s="26" t="str">
        <f t="shared" ref="B14:B23" si="0">C40</f>
        <v/>
      </c>
      <c r="C14" s="26" t="str">
        <f>C50</f>
        <v/>
      </c>
      <c r="E14" s="22"/>
      <c r="F14" s="22"/>
      <c r="G14" s="22"/>
      <c r="H14" s="22"/>
      <c r="I14" s="22"/>
    </row>
    <row r="15" spans="1:9" ht="15" customHeight="1" x14ac:dyDescent="0.3">
      <c r="A15" s="27" t="str">
        <f>C29</f>
        <v/>
      </c>
      <c r="B15" s="26" t="str">
        <f t="shared" si="0"/>
        <v/>
      </c>
      <c r="C15" s="26" t="str">
        <f t="shared" ref="C15:C20" si="1">C51</f>
        <v/>
      </c>
      <c r="E15" s="22"/>
      <c r="F15" s="22"/>
      <c r="G15" s="22"/>
      <c r="H15" s="22"/>
      <c r="I15" s="22"/>
    </row>
    <row r="16" spans="1:9" ht="15" customHeight="1" x14ac:dyDescent="0.3">
      <c r="A16" s="27" t="str">
        <f t="shared" ref="A16:A21" si="2">C31</f>
        <v/>
      </c>
      <c r="B16" s="26" t="str">
        <f t="shared" si="0"/>
        <v/>
      </c>
      <c r="C16" s="26" t="str">
        <f t="shared" si="1"/>
        <v/>
      </c>
      <c r="E16" s="22"/>
      <c r="F16" s="22"/>
      <c r="G16" s="22"/>
      <c r="H16" s="22"/>
      <c r="I16" s="22"/>
    </row>
    <row r="17" spans="1:9" ht="15" customHeight="1" x14ac:dyDescent="0.3">
      <c r="A17" s="27" t="str">
        <f t="shared" si="2"/>
        <v/>
      </c>
      <c r="B17" s="26" t="str">
        <f t="shared" si="0"/>
        <v/>
      </c>
      <c r="C17" s="26" t="str">
        <f t="shared" si="1"/>
        <v/>
      </c>
      <c r="E17" s="22"/>
      <c r="F17" s="22"/>
      <c r="G17" s="22"/>
      <c r="H17" s="22"/>
      <c r="I17" s="22"/>
    </row>
    <row r="18" spans="1:9" ht="15" customHeight="1" x14ac:dyDescent="0.3">
      <c r="A18" s="27" t="str">
        <f t="shared" si="2"/>
        <v/>
      </c>
      <c r="B18" s="26" t="str">
        <f t="shared" si="0"/>
        <v/>
      </c>
      <c r="C18" s="26" t="str">
        <f t="shared" si="1"/>
        <v/>
      </c>
      <c r="E18" s="22"/>
      <c r="F18" s="22"/>
      <c r="G18" s="22"/>
      <c r="H18" s="22"/>
      <c r="I18" s="22"/>
    </row>
    <row r="19" spans="1:9" ht="15" customHeight="1" x14ac:dyDescent="0.3">
      <c r="A19" s="26" t="str">
        <f t="shared" si="2"/>
        <v/>
      </c>
      <c r="B19" s="26" t="str">
        <f t="shared" si="0"/>
        <v/>
      </c>
      <c r="C19" s="26" t="str">
        <f t="shared" si="1"/>
        <v/>
      </c>
      <c r="D19" s="26"/>
      <c r="E19" s="22"/>
      <c r="F19" s="22"/>
      <c r="G19" s="22"/>
      <c r="H19" s="22"/>
      <c r="I19" s="22"/>
    </row>
    <row r="20" spans="1:9" ht="15" customHeight="1" x14ac:dyDescent="0.3">
      <c r="A20" s="26" t="str">
        <f t="shared" si="2"/>
        <v/>
      </c>
      <c r="B20" s="26" t="str">
        <f t="shared" si="0"/>
        <v/>
      </c>
      <c r="C20" s="26" t="str">
        <f t="shared" si="1"/>
        <v/>
      </c>
      <c r="D20" s="26"/>
      <c r="E20" s="22"/>
      <c r="F20" s="22"/>
      <c r="G20" s="22"/>
      <c r="H20" s="22"/>
      <c r="I20" s="22"/>
    </row>
    <row r="21" spans="1:9" ht="15" customHeight="1" x14ac:dyDescent="0.3">
      <c r="A21" s="26" t="str">
        <f t="shared" si="2"/>
        <v/>
      </c>
      <c r="B21" s="26" t="str">
        <f t="shared" si="0"/>
        <v/>
      </c>
      <c r="C21" s="26" t="str">
        <f>C58</f>
        <v/>
      </c>
      <c r="D21" s="26"/>
      <c r="E21" s="22"/>
      <c r="F21" s="22"/>
      <c r="G21" s="22"/>
      <c r="H21" s="22"/>
      <c r="I21" s="22"/>
    </row>
    <row r="22" spans="1:9" ht="15" customHeight="1" x14ac:dyDescent="0.3">
      <c r="A22" s="26" t="str">
        <f>C38</f>
        <v/>
      </c>
      <c r="B22" s="26" t="str">
        <f t="shared" si="0"/>
        <v/>
      </c>
      <c r="C22" s="26" t="str">
        <f t="shared" ref="C22:C23" si="3">C59</f>
        <v/>
      </c>
      <c r="D22" s="26"/>
      <c r="E22" s="22"/>
      <c r="F22" s="22"/>
      <c r="G22" s="22"/>
      <c r="H22" s="22"/>
      <c r="I22" s="22"/>
    </row>
    <row r="23" spans="1:9" ht="15" customHeight="1" x14ac:dyDescent="0.3">
      <c r="A23" s="26" t="str">
        <f>C39</f>
        <v/>
      </c>
      <c r="B23" s="26" t="str">
        <f t="shared" si="0"/>
        <v/>
      </c>
      <c r="C23" s="26" t="str">
        <f t="shared" si="3"/>
        <v/>
      </c>
      <c r="D23" s="26"/>
      <c r="E23" s="22"/>
      <c r="F23" s="22"/>
      <c r="G23" s="22"/>
      <c r="H23" s="22"/>
      <c r="I23" s="22"/>
    </row>
    <row r="24" spans="1:9" x14ac:dyDescent="0.3">
      <c r="A24" s="111" t="s">
        <v>39</v>
      </c>
      <c r="B24" s="111"/>
      <c r="C24" s="111"/>
      <c r="D24" s="22"/>
      <c r="E24" s="22"/>
      <c r="F24" s="22"/>
      <c r="G24" s="22"/>
      <c r="H24" s="22"/>
      <c r="I24" s="22"/>
    </row>
    <row r="25" spans="1:9" x14ac:dyDescent="0.3">
      <c r="A25" s="112" t="s">
        <v>40</v>
      </c>
      <c r="B25" s="112"/>
      <c r="C25" s="112"/>
      <c r="D25" s="22"/>
      <c r="E25" s="22"/>
      <c r="F25" s="22"/>
      <c r="G25" s="22"/>
      <c r="H25" s="22"/>
      <c r="I25" s="22"/>
    </row>
    <row r="26" spans="1:9" ht="23.25" customHeight="1" x14ac:dyDescent="0.3">
      <c r="A26" s="113" t="s">
        <v>41</v>
      </c>
      <c r="B26" s="113"/>
      <c r="C26" s="113"/>
      <c r="D26" s="113"/>
      <c r="E26" s="113"/>
      <c r="F26" s="113"/>
      <c r="G26" s="113"/>
      <c r="H26" s="113"/>
      <c r="I26" s="113"/>
    </row>
    <row r="27" spans="1:9" ht="52.5" customHeight="1" x14ac:dyDescent="0.3">
      <c r="A27" s="28" t="s">
        <v>10</v>
      </c>
      <c r="B27" s="28" t="s">
        <v>42</v>
      </c>
      <c r="C27" s="28" t="s">
        <v>43</v>
      </c>
      <c r="D27" s="28" t="s">
        <v>44</v>
      </c>
      <c r="E27" s="28" t="s">
        <v>45</v>
      </c>
      <c r="F27" s="28" t="s">
        <v>46</v>
      </c>
      <c r="G27" s="28" t="s">
        <v>47</v>
      </c>
      <c r="H27" s="28" t="s">
        <v>48</v>
      </c>
      <c r="I27" s="28" t="s">
        <v>49</v>
      </c>
    </row>
    <row r="28" spans="1:9" ht="52.5" customHeight="1" x14ac:dyDescent="0.3">
      <c r="A28" s="28">
        <v>1</v>
      </c>
      <c r="B28" s="29">
        <v>41111508</v>
      </c>
      <c r="C28" s="29" t="str">
        <f>IFERROR(VLOOKUP(B28,#REF!,2,FALSE),"")</f>
        <v/>
      </c>
      <c r="D28" s="29" t="str">
        <f>IFERROR(VLOOKUP(B28,#REF!,3,FALSE),"")</f>
        <v/>
      </c>
      <c r="E28" s="30" t="s">
        <v>50</v>
      </c>
      <c r="F28" s="31" t="s">
        <v>51</v>
      </c>
      <c r="G28" s="32">
        <v>2</v>
      </c>
      <c r="H28" s="33">
        <v>29653.4</v>
      </c>
      <c r="I28" s="33">
        <f>H28*G28</f>
        <v>59306.8</v>
      </c>
    </row>
    <row r="29" spans="1:9" ht="52.5" customHeight="1" x14ac:dyDescent="0.3">
      <c r="A29" s="28">
        <v>2</v>
      </c>
      <c r="B29" s="29">
        <v>24111811</v>
      </c>
      <c r="C29" s="29" t="str">
        <f>IFERROR(VLOOKUP(B29,#REF!,2,FALSE),"")</f>
        <v/>
      </c>
      <c r="D29" s="29" t="str">
        <f>IFERROR(VLOOKUP(B29,#REF!,3,FALSE),"")</f>
        <v/>
      </c>
      <c r="E29" s="30" t="s">
        <v>52</v>
      </c>
      <c r="F29" s="31" t="s">
        <v>53</v>
      </c>
      <c r="G29" s="32">
        <v>1</v>
      </c>
      <c r="H29" s="33">
        <v>1415</v>
      </c>
      <c r="I29" s="33">
        <f t="shared" ref="I29:I59" si="4">H29*G29</f>
        <v>1415</v>
      </c>
    </row>
    <row r="30" spans="1:9" ht="52.5" customHeight="1" x14ac:dyDescent="0.3">
      <c r="A30" s="28">
        <v>3</v>
      </c>
      <c r="B30" s="29">
        <v>24111811</v>
      </c>
      <c r="C30" s="29" t="str">
        <f>IFERROR(VLOOKUP(B30,#REF!,2,FALSE),"")</f>
        <v/>
      </c>
      <c r="D30" s="29" t="str">
        <f>IFERROR(VLOOKUP(B30,#REF!,3,FALSE),"")</f>
        <v/>
      </c>
      <c r="E30" s="30" t="s">
        <v>54</v>
      </c>
      <c r="F30" s="31" t="s">
        <v>53</v>
      </c>
      <c r="G30" s="32">
        <v>3</v>
      </c>
      <c r="H30" s="33">
        <v>2790.01</v>
      </c>
      <c r="I30" s="33">
        <f t="shared" si="4"/>
        <v>8370.0300000000007</v>
      </c>
    </row>
    <row r="31" spans="1:9" ht="52.5" customHeight="1" x14ac:dyDescent="0.3">
      <c r="A31" s="28">
        <v>4</v>
      </c>
      <c r="B31" s="29">
        <v>30191505</v>
      </c>
      <c r="C31" s="29" t="str">
        <f>IFERROR(VLOOKUP(B31,#REF!,2,FALSE),"")</f>
        <v/>
      </c>
      <c r="D31" s="29" t="str">
        <f>IFERROR(VLOOKUP(B31,#REF!,3,FALSE),"")</f>
        <v/>
      </c>
      <c r="E31" s="30" t="s">
        <v>55</v>
      </c>
      <c r="F31" s="31" t="s">
        <v>51</v>
      </c>
      <c r="G31" s="32">
        <v>1</v>
      </c>
      <c r="H31" s="33">
        <v>9990</v>
      </c>
      <c r="I31" s="33">
        <f t="shared" si="4"/>
        <v>9990</v>
      </c>
    </row>
    <row r="32" spans="1:9" ht="52.5" customHeight="1" x14ac:dyDescent="0.3">
      <c r="A32" s="28">
        <v>5</v>
      </c>
      <c r="B32" s="29">
        <v>42192207</v>
      </c>
      <c r="C32" s="29" t="str">
        <f>IFERROR(VLOOKUP(B32,#REF!,2,FALSE),"")</f>
        <v/>
      </c>
      <c r="D32" s="29" t="str">
        <f>IFERROR(VLOOKUP(B32,#REF!,3,FALSE),"")</f>
        <v/>
      </c>
      <c r="E32" s="30" t="s">
        <v>56</v>
      </c>
      <c r="F32" s="31" t="s">
        <v>51</v>
      </c>
      <c r="G32" s="32">
        <v>1</v>
      </c>
      <c r="H32" s="33">
        <v>24000</v>
      </c>
      <c r="I32" s="33">
        <f t="shared" si="4"/>
        <v>24000</v>
      </c>
    </row>
    <row r="33" spans="1:9" ht="52.5" customHeight="1" x14ac:dyDescent="0.3">
      <c r="A33" s="28">
        <v>6</v>
      </c>
      <c r="B33" s="29">
        <v>42295452</v>
      </c>
      <c r="C33" s="29" t="str">
        <f>IFERROR(VLOOKUP(B33,#REF!,2,FALSE),"")</f>
        <v/>
      </c>
      <c r="D33" s="29" t="str">
        <f>IFERROR(VLOOKUP(B33,#REF!,3,FALSE),"")</f>
        <v/>
      </c>
      <c r="E33" s="30" t="s">
        <v>57</v>
      </c>
      <c r="F33" s="31" t="s">
        <v>51</v>
      </c>
      <c r="G33" s="32">
        <v>1</v>
      </c>
      <c r="H33" s="33">
        <v>7700</v>
      </c>
      <c r="I33" s="33">
        <f t="shared" si="4"/>
        <v>7700</v>
      </c>
    </row>
    <row r="34" spans="1:9" ht="52.5" customHeight="1" x14ac:dyDescent="0.3">
      <c r="A34" s="28">
        <v>7</v>
      </c>
      <c r="B34" s="29">
        <v>42293508</v>
      </c>
      <c r="C34" s="29" t="str">
        <f>IFERROR(VLOOKUP(B34,#REF!,2,FALSE),"")</f>
        <v/>
      </c>
      <c r="D34" s="29" t="str">
        <f>IFERROR(VLOOKUP(B34,#REF!,3,FALSE),"")</f>
        <v/>
      </c>
      <c r="E34" s="30" t="s">
        <v>58</v>
      </c>
      <c r="F34" s="31" t="s">
        <v>51</v>
      </c>
      <c r="G34" s="32">
        <v>1</v>
      </c>
      <c r="H34" s="33">
        <v>21100</v>
      </c>
      <c r="I34" s="33">
        <f t="shared" si="4"/>
        <v>21100</v>
      </c>
    </row>
    <row r="35" spans="1:9" ht="52.5" customHeight="1" x14ac:dyDescent="0.3">
      <c r="A35" s="28">
        <v>8</v>
      </c>
      <c r="B35" s="29">
        <v>56101514</v>
      </c>
      <c r="C35" s="29" t="str">
        <f>IFERROR(VLOOKUP(B35,#REF!,2,FALSE),"")</f>
        <v/>
      </c>
      <c r="D35" s="29" t="str">
        <f>IFERROR(VLOOKUP(B35,#REF!,3,FALSE),"")</f>
        <v/>
      </c>
      <c r="E35" s="30" t="s">
        <v>59</v>
      </c>
      <c r="F35" s="31" t="s">
        <v>51</v>
      </c>
      <c r="G35" s="32">
        <v>1</v>
      </c>
      <c r="H35" s="33">
        <v>4890</v>
      </c>
      <c r="I35" s="33">
        <f t="shared" si="4"/>
        <v>4890</v>
      </c>
    </row>
    <row r="36" spans="1:9" ht="52.5" customHeight="1" x14ac:dyDescent="0.3">
      <c r="A36" s="28">
        <v>9</v>
      </c>
      <c r="B36" s="29">
        <v>41112403</v>
      </c>
      <c r="C36" s="29" t="str">
        <f>IFERROR(VLOOKUP(B36,#REF!,2,FALSE),"")</f>
        <v/>
      </c>
      <c r="D36" s="29" t="str">
        <f>IFERROR(VLOOKUP(B36,#REF!,3,FALSE),"")</f>
        <v/>
      </c>
      <c r="E36" s="30" t="s">
        <v>60</v>
      </c>
      <c r="F36" s="31" t="s">
        <v>51</v>
      </c>
      <c r="G36" s="32">
        <v>3</v>
      </c>
      <c r="H36" s="33">
        <v>7100</v>
      </c>
      <c r="I36" s="33">
        <f t="shared" si="4"/>
        <v>21300</v>
      </c>
    </row>
    <row r="37" spans="1:9" ht="52.5" customHeight="1" x14ac:dyDescent="0.3">
      <c r="A37" s="28">
        <v>10</v>
      </c>
      <c r="B37" s="29">
        <v>41112403</v>
      </c>
      <c r="C37" s="29" t="str">
        <f>IFERROR(VLOOKUP(B37,#REF!,2,FALSE),"")</f>
        <v/>
      </c>
      <c r="D37" s="29" t="str">
        <f>IFERROR(VLOOKUP(B37,#REF!,3,FALSE),"")</f>
        <v/>
      </c>
      <c r="E37" s="30" t="s">
        <v>61</v>
      </c>
      <c r="F37" s="31" t="s">
        <v>51</v>
      </c>
      <c r="G37" s="32">
        <v>2</v>
      </c>
      <c r="H37" s="33">
        <v>10590</v>
      </c>
      <c r="I37" s="33">
        <f t="shared" si="4"/>
        <v>21180</v>
      </c>
    </row>
    <row r="38" spans="1:9" ht="52.5" customHeight="1" x14ac:dyDescent="0.3">
      <c r="A38" s="28">
        <v>11</v>
      </c>
      <c r="B38" s="29">
        <v>42182101</v>
      </c>
      <c r="C38" s="29" t="str">
        <f>IFERROR(VLOOKUP(B38,#REF!,2,FALSE),"")</f>
        <v/>
      </c>
      <c r="D38" s="29" t="str">
        <f>IFERROR(VLOOKUP(B38,#REF!,3,FALSE),"")</f>
        <v/>
      </c>
      <c r="E38" s="30" t="s">
        <v>62</v>
      </c>
      <c r="F38" s="31" t="s">
        <v>51</v>
      </c>
      <c r="G38" s="32">
        <v>2</v>
      </c>
      <c r="H38" s="33">
        <v>4450</v>
      </c>
      <c r="I38" s="33">
        <f t="shared" si="4"/>
        <v>8900</v>
      </c>
    </row>
    <row r="39" spans="1:9" ht="52.5" customHeight="1" x14ac:dyDescent="0.3">
      <c r="A39" s="28">
        <v>12</v>
      </c>
      <c r="B39" s="29">
        <v>42281801</v>
      </c>
      <c r="C39" s="29" t="str">
        <f>IFERROR(VLOOKUP(B39,#REF!,2,FALSE),"")</f>
        <v/>
      </c>
      <c r="D39" s="29" t="str">
        <f>IFERROR(VLOOKUP(B39,#REF!,3,FALSE),"")</f>
        <v/>
      </c>
      <c r="E39" s="30" t="s">
        <v>63</v>
      </c>
      <c r="F39" s="31" t="s">
        <v>64</v>
      </c>
      <c r="G39" s="32">
        <v>1</v>
      </c>
      <c r="H39" s="33">
        <v>1050</v>
      </c>
      <c r="I39" s="33">
        <f t="shared" si="4"/>
        <v>1050</v>
      </c>
    </row>
    <row r="40" spans="1:9" ht="52.5" customHeight="1" x14ac:dyDescent="0.3">
      <c r="A40" s="28">
        <v>13</v>
      </c>
      <c r="B40" s="29">
        <v>41116201</v>
      </c>
      <c r="C40" s="29" t="str">
        <f>IFERROR(VLOOKUP(B40,#REF!,2,FALSE),"")</f>
        <v/>
      </c>
      <c r="D40" s="29" t="str">
        <f>IFERROR(VLOOKUP(B40,#REF!,3,FALSE),"")</f>
        <v/>
      </c>
      <c r="E40" s="30" t="s">
        <v>65</v>
      </c>
      <c r="F40" s="31" t="s">
        <v>51</v>
      </c>
      <c r="G40" s="32">
        <v>2</v>
      </c>
      <c r="H40" s="33">
        <v>3150</v>
      </c>
      <c r="I40" s="33">
        <f t="shared" si="4"/>
        <v>6300</v>
      </c>
    </row>
    <row r="41" spans="1:9" ht="52.5" customHeight="1" x14ac:dyDescent="0.3">
      <c r="A41" s="28">
        <v>14</v>
      </c>
      <c r="B41" s="29">
        <v>41104102</v>
      </c>
      <c r="C41" s="29" t="str">
        <f>IFERROR(VLOOKUP(B41,#REF!,2,FALSE),"")</f>
        <v/>
      </c>
      <c r="D41" s="29" t="str">
        <f>IFERROR(VLOOKUP(B41,#REF!,3,FALSE),"")</f>
        <v/>
      </c>
      <c r="E41" s="30" t="s">
        <v>66</v>
      </c>
      <c r="F41" s="31" t="s">
        <v>64</v>
      </c>
      <c r="G41" s="32">
        <v>4</v>
      </c>
      <c r="H41" s="33">
        <v>165</v>
      </c>
      <c r="I41" s="33">
        <f t="shared" si="4"/>
        <v>660</v>
      </c>
    </row>
    <row r="42" spans="1:9" ht="52.5" customHeight="1" x14ac:dyDescent="0.3">
      <c r="A42" s="28">
        <v>15</v>
      </c>
      <c r="B42" s="29">
        <v>41102403</v>
      </c>
      <c r="C42" s="29" t="str">
        <f>IFERROR(VLOOKUP(B42,#REF!,2,FALSE),"")</f>
        <v/>
      </c>
      <c r="D42" s="29" t="str">
        <f>IFERROR(VLOOKUP(B42,#REF!,3,FALSE),"")</f>
        <v/>
      </c>
      <c r="E42" s="30" t="s">
        <v>67</v>
      </c>
      <c r="F42" s="31" t="s">
        <v>51</v>
      </c>
      <c r="G42" s="32">
        <v>1</v>
      </c>
      <c r="H42" s="33">
        <v>17990</v>
      </c>
      <c r="I42" s="33">
        <f t="shared" si="4"/>
        <v>17990</v>
      </c>
    </row>
    <row r="43" spans="1:9" ht="52.5" customHeight="1" x14ac:dyDescent="0.3">
      <c r="A43" s="28">
        <v>16</v>
      </c>
      <c r="B43" s="29">
        <v>60103915</v>
      </c>
      <c r="C43" s="29" t="str">
        <f>IFERROR(VLOOKUP(B43,#REF!,2,FALSE),"")</f>
        <v/>
      </c>
      <c r="D43" s="29" t="str">
        <f>IFERROR(VLOOKUP(B43,#REF!,3,FALSE),"")</f>
        <v/>
      </c>
      <c r="E43" s="30" t="s">
        <v>68</v>
      </c>
      <c r="F43" s="31" t="s">
        <v>69</v>
      </c>
      <c r="G43" s="32">
        <v>1</v>
      </c>
      <c r="H43" s="33">
        <v>1760.01</v>
      </c>
      <c r="I43" s="33">
        <f t="shared" si="4"/>
        <v>1760.01</v>
      </c>
    </row>
    <row r="44" spans="1:9" ht="52.5" customHeight="1" x14ac:dyDescent="0.3">
      <c r="A44" s="28">
        <v>17</v>
      </c>
      <c r="B44" s="29">
        <v>39101602</v>
      </c>
      <c r="C44" s="29" t="str">
        <f>IFERROR(VLOOKUP(B44,#REF!,2,FALSE),"")</f>
        <v/>
      </c>
      <c r="D44" s="29" t="str">
        <f>IFERROR(VLOOKUP(B44,#REF!,3,FALSE),"")</f>
        <v/>
      </c>
      <c r="E44" s="40" t="s">
        <v>70</v>
      </c>
      <c r="F44" s="31" t="s">
        <v>51</v>
      </c>
      <c r="G44" s="32">
        <v>1</v>
      </c>
      <c r="H44" s="33">
        <v>11595</v>
      </c>
      <c r="I44" s="33">
        <f t="shared" si="4"/>
        <v>11595</v>
      </c>
    </row>
    <row r="45" spans="1:9" ht="52.5" customHeight="1" x14ac:dyDescent="0.3">
      <c r="A45" s="28">
        <v>18</v>
      </c>
      <c r="B45" s="29">
        <v>42182604</v>
      </c>
      <c r="C45" s="29" t="str">
        <f>IFERROR(VLOOKUP(B45,#REF!,2,FALSE),"")</f>
        <v/>
      </c>
      <c r="D45" s="29" t="str">
        <f>IFERROR(VLOOKUP(B45,#REF!,3,FALSE),"")</f>
        <v/>
      </c>
      <c r="E45" s="30" t="s">
        <v>71</v>
      </c>
      <c r="F45" s="31" t="s">
        <v>51</v>
      </c>
      <c r="G45" s="32">
        <v>2</v>
      </c>
      <c r="H45" s="33">
        <v>285</v>
      </c>
      <c r="I45" s="33">
        <f t="shared" si="4"/>
        <v>570</v>
      </c>
    </row>
    <row r="46" spans="1:9" ht="52.5" customHeight="1" x14ac:dyDescent="0.3">
      <c r="A46" s="28">
        <v>19</v>
      </c>
      <c r="B46" s="29">
        <v>42182411</v>
      </c>
      <c r="C46" s="29" t="str">
        <f>IFERROR(VLOOKUP(B46,#REF!,2,FALSE),"")</f>
        <v/>
      </c>
      <c r="D46" s="29" t="str">
        <f>IFERROR(VLOOKUP(B46,#REF!,3,FALSE),"")</f>
        <v/>
      </c>
      <c r="E46" s="30" t="s">
        <v>72</v>
      </c>
      <c r="F46" s="31" t="s">
        <v>51</v>
      </c>
      <c r="G46" s="32">
        <v>2</v>
      </c>
      <c r="H46" s="33">
        <v>345</v>
      </c>
      <c r="I46" s="33">
        <f t="shared" si="4"/>
        <v>690</v>
      </c>
    </row>
    <row r="47" spans="1:9" ht="52.5" customHeight="1" x14ac:dyDescent="0.3">
      <c r="A47" s="28">
        <v>20</v>
      </c>
      <c r="B47" s="29">
        <v>41103803</v>
      </c>
      <c r="C47" s="29" t="str">
        <f>IFERROR(VLOOKUP(B47,#REF!,2,FALSE),"")</f>
        <v/>
      </c>
      <c r="D47" s="29" t="str">
        <f>IFERROR(VLOOKUP(B47,#REF!,3,FALSE),"")</f>
        <v/>
      </c>
      <c r="E47" s="30" t="s">
        <v>73</v>
      </c>
      <c r="F47" s="31" t="s">
        <v>51</v>
      </c>
      <c r="G47" s="32">
        <v>1</v>
      </c>
      <c r="H47" s="33">
        <v>23250</v>
      </c>
      <c r="I47" s="33">
        <f t="shared" si="4"/>
        <v>23250</v>
      </c>
    </row>
    <row r="48" spans="1:9" ht="52.5" customHeight="1" x14ac:dyDescent="0.3">
      <c r="A48" s="28">
        <v>21</v>
      </c>
      <c r="B48" s="29">
        <v>41122808</v>
      </c>
      <c r="C48" s="29" t="str">
        <f>IFERROR(VLOOKUP(B48,#REF!,2,FALSE),"")</f>
        <v/>
      </c>
      <c r="D48" s="29" t="str">
        <f>IFERROR(VLOOKUP(B48,#REF!,3,FALSE),"")</f>
        <v/>
      </c>
      <c r="E48" s="34" t="s">
        <v>74</v>
      </c>
      <c r="F48" s="31" t="s">
        <v>51</v>
      </c>
      <c r="G48" s="32">
        <v>1</v>
      </c>
      <c r="H48" s="33">
        <v>2790</v>
      </c>
      <c r="I48" s="33">
        <f t="shared" si="4"/>
        <v>2790</v>
      </c>
    </row>
    <row r="49" spans="1:9" ht="52.5" customHeight="1" x14ac:dyDescent="0.3">
      <c r="A49" s="28">
        <v>22</v>
      </c>
      <c r="B49" s="29">
        <v>42295129</v>
      </c>
      <c r="C49" s="29" t="str">
        <f>IFERROR(VLOOKUP(B49,#REF!,2,FALSE),"")</f>
        <v/>
      </c>
      <c r="D49" s="29" t="str">
        <f>IFERROR(VLOOKUP(B49,#REF!,3,FALSE),"")</f>
        <v/>
      </c>
      <c r="E49" s="30" t="s">
        <v>75</v>
      </c>
      <c r="F49" s="31" t="s">
        <v>51</v>
      </c>
      <c r="G49" s="32">
        <v>1</v>
      </c>
      <c r="H49" s="33">
        <v>16490</v>
      </c>
      <c r="I49" s="33">
        <f t="shared" si="4"/>
        <v>16490</v>
      </c>
    </row>
    <row r="50" spans="1:9" ht="52.5" customHeight="1" x14ac:dyDescent="0.3">
      <c r="A50" s="28">
        <v>23</v>
      </c>
      <c r="B50" s="29">
        <v>42271802</v>
      </c>
      <c r="C50" s="29" t="str">
        <f>IFERROR(VLOOKUP(B50,#REF!,2,FALSE),"")</f>
        <v/>
      </c>
      <c r="D50" s="29" t="str">
        <f>IFERROR(VLOOKUP(B50,#REF!,3,FALSE),"")</f>
        <v/>
      </c>
      <c r="E50" s="30" t="s">
        <v>76</v>
      </c>
      <c r="F50" s="31" t="s">
        <v>51</v>
      </c>
      <c r="G50" s="32">
        <v>2</v>
      </c>
      <c r="H50" s="33">
        <v>3390</v>
      </c>
      <c r="I50" s="33">
        <f t="shared" si="4"/>
        <v>6780</v>
      </c>
    </row>
    <row r="51" spans="1:9" ht="52.5" customHeight="1" x14ac:dyDescent="0.3">
      <c r="A51" s="28">
        <v>24</v>
      </c>
      <c r="B51" s="29">
        <v>42152009</v>
      </c>
      <c r="C51" s="29" t="str">
        <f>IFERROR(VLOOKUP(B51,#REF!,2,FALSE),"")</f>
        <v/>
      </c>
      <c r="D51" s="35" t="str">
        <f>IFERROR(VLOOKUP(B51,#REF!,3,FALSE),"")</f>
        <v/>
      </c>
      <c r="E51" s="30" t="s">
        <v>77</v>
      </c>
      <c r="F51" s="31" t="s">
        <v>51</v>
      </c>
      <c r="G51" s="32">
        <v>1</v>
      </c>
      <c r="H51" s="33">
        <v>13100.01</v>
      </c>
      <c r="I51" s="33">
        <f t="shared" si="4"/>
        <v>13100.01</v>
      </c>
    </row>
    <row r="52" spans="1:9" ht="52.5" customHeight="1" x14ac:dyDescent="0.3">
      <c r="A52" s="28">
        <v>25</v>
      </c>
      <c r="B52" s="29">
        <v>42222104</v>
      </c>
      <c r="C52" s="29" t="str">
        <f>IFERROR(VLOOKUP(B52,#REF!,2,FALSE),"")</f>
        <v/>
      </c>
      <c r="D52" s="29" t="str">
        <f>IFERROR(VLOOKUP(B52,#REF!,3,FALSE),"")</f>
        <v/>
      </c>
      <c r="E52" s="30" t="s">
        <v>78</v>
      </c>
      <c r="F52" s="31" t="s">
        <v>51</v>
      </c>
      <c r="G52" s="32">
        <v>1</v>
      </c>
      <c r="H52" s="33">
        <v>4830</v>
      </c>
      <c r="I52" s="33">
        <f t="shared" si="4"/>
        <v>4830</v>
      </c>
    </row>
    <row r="53" spans="1:9" ht="52.5" customHeight="1" x14ac:dyDescent="0.3">
      <c r="A53" s="28">
        <v>26</v>
      </c>
      <c r="B53" s="29">
        <v>42181801</v>
      </c>
      <c r="C53" s="29" t="str">
        <f>IFERROR(VLOOKUP(B53,#REF!,2,FALSE),"")</f>
        <v/>
      </c>
      <c r="D53" s="29" t="str">
        <f>IFERROR(VLOOKUP(B53,#REF!,3,FALSE),"")</f>
        <v/>
      </c>
      <c r="E53" s="30" t="s">
        <v>79</v>
      </c>
      <c r="F53" s="31" t="s">
        <v>51</v>
      </c>
      <c r="G53" s="32">
        <v>2</v>
      </c>
      <c r="H53" s="33">
        <v>2599</v>
      </c>
      <c r="I53" s="33">
        <f t="shared" si="4"/>
        <v>5198</v>
      </c>
    </row>
    <row r="54" spans="1:9" ht="52.5" customHeight="1" x14ac:dyDescent="0.3">
      <c r="A54" s="28">
        <v>27</v>
      </c>
      <c r="B54" s="29">
        <v>41103311</v>
      </c>
      <c r="C54" s="29" t="str">
        <f>IFERROR(VLOOKUP(B54,#REF!,2,FALSE),"")</f>
        <v/>
      </c>
      <c r="D54" s="29" t="str">
        <f>IFERROR(VLOOKUP(B54,#REF!,3,FALSE),"")</f>
        <v/>
      </c>
      <c r="E54" s="30" t="s">
        <v>80</v>
      </c>
      <c r="F54" s="31" t="s">
        <v>51</v>
      </c>
      <c r="G54" s="32">
        <v>1</v>
      </c>
      <c r="H54" s="33">
        <v>8159.99</v>
      </c>
      <c r="I54" s="33">
        <f t="shared" si="4"/>
        <v>8159.99</v>
      </c>
    </row>
    <row r="55" spans="1:9" ht="52.5" customHeight="1" x14ac:dyDescent="0.3">
      <c r="A55" s="28">
        <v>28</v>
      </c>
      <c r="B55" s="29">
        <v>42272219</v>
      </c>
      <c r="C55" s="29" t="str">
        <f>IFERROR(VLOOKUP(B55,#REF!,2,FALSE),"")</f>
        <v/>
      </c>
      <c r="D55" s="29" t="str">
        <f>IFERROR(VLOOKUP(B55,#REF!,3,FALSE),"")</f>
        <v/>
      </c>
      <c r="E55" s="30" t="s">
        <v>81</v>
      </c>
      <c r="F55" s="31" t="s">
        <v>51</v>
      </c>
      <c r="G55" s="32">
        <v>1</v>
      </c>
      <c r="H55" s="33">
        <v>275</v>
      </c>
      <c r="I55" s="33">
        <f t="shared" si="4"/>
        <v>275</v>
      </c>
    </row>
    <row r="56" spans="1:9" ht="52.5" customHeight="1" x14ac:dyDescent="0.3">
      <c r="A56" s="28">
        <v>29</v>
      </c>
      <c r="B56" s="29">
        <v>42191710</v>
      </c>
      <c r="C56" s="29" t="str">
        <f>IFERROR(VLOOKUP(B56,#REF!,2,FALSE),"")</f>
        <v/>
      </c>
      <c r="D56" s="29" t="str">
        <f>IFERROR(VLOOKUP(B56,#REF!,3,FALSE),"")</f>
        <v/>
      </c>
      <c r="E56" s="30" t="s">
        <v>82</v>
      </c>
      <c r="F56" s="31" t="s">
        <v>51</v>
      </c>
      <c r="G56" s="32">
        <v>1</v>
      </c>
      <c r="H56" s="33">
        <v>3290.01</v>
      </c>
      <c r="I56" s="33">
        <f t="shared" si="4"/>
        <v>3290.01</v>
      </c>
    </row>
    <row r="57" spans="1:9" ht="52.5" customHeight="1" x14ac:dyDescent="0.3">
      <c r="A57" s="28">
        <v>30</v>
      </c>
      <c r="B57" s="29">
        <v>42191711</v>
      </c>
      <c r="C57" s="29" t="str">
        <f>IFERROR(VLOOKUP(B57,#REF!,2,FALSE),"")</f>
        <v/>
      </c>
      <c r="D57" s="29" t="str">
        <f>IFERROR(VLOOKUP(B57,#REF!,3,FALSE),"")</f>
        <v/>
      </c>
      <c r="E57" s="30" t="s">
        <v>83</v>
      </c>
      <c r="F57" s="31" t="s">
        <v>51</v>
      </c>
      <c r="G57" s="32">
        <v>1</v>
      </c>
      <c r="H57" s="33">
        <v>10790</v>
      </c>
      <c r="I57" s="33">
        <f t="shared" si="4"/>
        <v>10790</v>
      </c>
    </row>
    <row r="58" spans="1:9" ht="52.5" customHeight="1" x14ac:dyDescent="0.3">
      <c r="A58" s="28">
        <v>31</v>
      </c>
      <c r="B58" s="29">
        <v>41112210</v>
      </c>
      <c r="C58" s="29" t="str">
        <f>IFERROR(VLOOKUP(B58,#REF!,2,FALSE),"")</f>
        <v/>
      </c>
      <c r="D58" s="29" t="str">
        <f>IFERROR(VLOOKUP(B58,#REF!,3,FALSE),"")</f>
        <v/>
      </c>
      <c r="E58" s="30" t="s">
        <v>84</v>
      </c>
      <c r="F58" s="31" t="s">
        <v>51</v>
      </c>
      <c r="G58" s="32">
        <v>2</v>
      </c>
      <c r="H58" s="33">
        <v>1770</v>
      </c>
      <c r="I58" s="33">
        <f t="shared" si="4"/>
        <v>3540</v>
      </c>
    </row>
    <row r="59" spans="1:9" ht="52.5" customHeight="1" x14ac:dyDescent="0.3">
      <c r="A59" s="28">
        <v>32</v>
      </c>
      <c r="B59" s="29">
        <v>56101705</v>
      </c>
      <c r="C59" s="29" t="str">
        <f>IFERROR(VLOOKUP(B59,#REF!,2,FALSE),"")</f>
        <v/>
      </c>
      <c r="D59" s="29" t="str">
        <f>IFERROR(VLOOKUP(B59,#REF!,3,FALSE),"")</f>
        <v/>
      </c>
      <c r="E59" s="30" t="s">
        <v>85</v>
      </c>
      <c r="F59" s="31" t="s">
        <v>51</v>
      </c>
      <c r="G59" s="32">
        <v>1</v>
      </c>
      <c r="H59" s="33">
        <v>23200</v>
      </c>
      <c r="I59" s="33">
        <f t="shared" si="4"/>
        <v>23200</v>
      </c>
    </row>
    <row r="60" spans="1:9" ht="60" customHeight="1" x14ac:dyDescent="0.3">
      <c r="A60" s="28">
        <v>33</v>
      </c>
      <c r="B60" s="29">
        <v>42192210</v>
      </c>
      <c r="C60" s="29" t="str">
        <f>IFERROR(VLOOKUP(B60,#REF!,2,FALSE),"")</f>
        <v/>
      </c>
      <c r="D60" s="29" t="str">
        <f>IFERROR(VLOOKUP(B60,#REF!,3,FALSE),"")</f>
        <v/>
      </c>
      <c r="E60" s="30" t="s">
        <v>86</v>
      </c>
      <c r="F60" s="31" t="s">
        <v>51</v>
      </c>
      <c r="G60" s="32">
        <v>1</v>
      </c>
      <c r="H60" s="33">
        <v>8790</v>
      </c>
      <c r="I60" s="33">
        <f>H60*G60</f>
        <v>8790</v>
      </c>
    </row>
    <row r="61" spans="1:9" ht="35.25" customHeight="1" x14ac:dyDescent="0.3">
      <c r="A61" s="104"/>
      <c r="B61" s="104"/>
      <c r="C61" s="104"/>
      <c r="D61" s="104"/>
      <c r="E61" s="104"/>
      <c r="F61" s="104"/>
      <c r="G61" s="104"/>
      <c r="H61" s="28" t="s">
        <v>87</v>
      </c>
      <c r="I61" s="36">
        <f>SUM(I28:I60)</f>
        <v>359249.85000000003</v>
      </c>
    </row>
    <row r="62" spans="1:9" ht="30" customHeight="1" x14ac:dyDescent="0.3">
      <c r="A62" s="105" t="s">
        <v>88</v>
      </c>
      <c r="B62" s="106"/>
      <c r="C62" s="106"/>
      <c r="D62" s="106"/>
      <c r="E62" s="106"/>
      <c r="F62" s="106"/>
      <c r="G62" s="106"/>
      <c r="H62" s="106"/>
      <c r="I62" s="107"/>
    </row>
    <row r="63" spans="1:9" ht="30" customHeight="1" x14ac:dyDescent="0.3">
      <c r="A63" s="37" t="s">
        <v>89</v>
      </c>
      <c r="B63" s="37"/>
      <c r="C63" s="37"/>
      <c r="D63" s="38"/>
      <c r="E63" s="38"/>
      <c r="F63" s="38"/>
      <c r="G63" s="38"/>
      <c r="H63" s="38"/>
      <c r="I63" s="38"/>
    </row>
    <row r="76" spans="1:9" ht="17.399999999999999" x14ac:dyDescent="0.3">
      <c r="A76" s="108" t="s">
        <v>90</v>
      </c>
      <c r="B76" s="108"/>
      <c r="C76" s="108"/>
      <c r="D76" s="108"/>
      <c r="E76" s="108"/>
      <c r="F76" s="108"/>
      <c r="G76" s="108"/>
      <c r="H76" s="108"/>
      <c r="I76" s="108"/>
    </row>
  </sheetData>
  <mergeCells count="15">
    <mergeCell ref="A10:C10"/>
    <mergeCell ref="A5:I5"/>
    <mergeCell ref="A6:C6"/>
    <mergeCell ref="A7:C7"/>
    <mergeCell ref="A8:G8"/>
    <mergeCell ref="A9:C9"/>
    <mergeCell ref="A61:G61"/>
    <mergeCell ref="A62:I62"/>
    <mergeCell ref="A76:I76"/>
    <mergeCell ref="A11:C11"/>
    <mergeCell ref="A12:I12"/>
    <mergeCell ref="A13:C13"/>
    <mergeCell ref="A24:C24"/>
    <mergeCell ref="A25:C25"/>
    <mergeCell ref="A26:I26"/>
  </mergeCells>
  <pageMargins left="0.31496062992125984" right="0.31496062992125984" top="0.74803149606299213" bottom="0.74803149606299213" header="0.31496062992125984" footer="0.31496062992125984"/>
  <pageSetup paperSize="9" scale="45" orientation="portrait"/>
  <headerFooter>
    <oddHeader>&amp;R&amp;"Times New Roman,Negrita"&amp;12Página &amp;P de &amp;N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20f11722fe1a84d1925c4c1a9ce84658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d1d602ce4393c9539f2c6fcf928280f3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n proceso"/>
          <xsd:enumeration value="Publicado"/>
          <xsd:enumeration value="En Evaluación"/>
          <xsd:enumeration value="Adjudicado"/>
          <xsd:enumeration value="Desierto"/>
          <xsd:enumeration value="Cancelado"/>
          <xsd:enumeration value="Rescindido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B47DE0-D134-4A84-9F1B-D00692A940CF}">
  <ds:schemaRefs>
    <ds:schemaRef ds:uri="http://purl.org/dc/dcmitype/"/>
    <ds:schemaRef ds:uri="http://purl.org/dc/elements/1.1/"/>
    <ds:schemaRef ds:uri="http://schemas.microsoft.com/office/infopath/2007/PartnerControls"/>
    <ds:schemaRef ds:uri="209cd0db-1aa9-466c-8933-4493a1504f63"/>
    <ds:schemaRef ds:uri="23968453-7404-4c66-b04b-c533b279d534"/>
    <ds:schemaRef ds:uri="http://schemas.microsoft.com/office/2006/documentManagement/types"/>
    <ds:schemaRef ds:uri="ef3d409c-51e8-4a1c-b238-cf9f3673307b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0797503-F834-4C38-8D79-C5F1C9D9E0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Landscape</vt:lpstr>
      <vt:lpstr>Solicitud</vt:lpstr>
      <vt:lpstr>Hoja1</vt:lpstr>
      <vt:lpstr>Landscape!Área_de_impresión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Sonia M. Guerrero V.</cp:lastModifiedBy>
  <cp:revision/>
  <dcterms:created xsi:type="dcterms:W3CDTF">2014-12-15T12:59:31Z</dcterms:created>
  <dcterms:modified xsi:type="dcterms:W3CDTF">2025-06-18T15:24:34Z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25779600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