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ranrosario_poderjudicial_gob_do/Documents/Escritorio/SIGEF 2.0/SIGEF 2026/"/>
    </mc:Choice>
  </mc:AlternateContent>
  <xr:revisionPtr revIDLastSave="103" documentId="8_{4BACB504-8622-4EC4-9B9C-65DF62AF5E69}" xr6:coauthVersionLast="47" xr6:coauthVersionMax="47" xr10:uidLastSave="{25222DEB-7C51-48D1-BCED-4B630EB44628}"/>
  <bookViews>
    <workbookView xWindow="-76920" yWindow="-1155" windowWidth="38640" windowHeight="21120" xr2:uid="{00000000-000D-0000-FFFF-FFFF00000000}"/>
  </bookViews>
  <sheets>
    <sheet name="Presupuesto aprob.2025pag.web." sheetId="1" r:id="rId1"/>
    <sheet name="Programación indicativa 2025" sheetId="7" r:id="rId2"/>
    <sheet name="PRESUP.APROB-DISTRIBUCIÓN 2023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aa">#REF!</definedName>
    <definedName name="AAAAAAAAAAAAAA">#REF!</definedName>
    <definedName name="AME">#REF!</definedName>
    <definedName name="años">#REF!</definedName>
    <definedName name="_xlnm.Print_Area" localSheetId="1">'Programación indicativa 2025'!$A$1:$M$10</definedName>
    <definedName name="areas">#REF!</definedName>
    <definedName name="areas2">#REF!</definedName>
    <definedName name="categoria">#REF!</definedName>
    <definedName name="Conssssssss">[1]listas!$G$36:$G$39</definedName>
    <definedName name="CONTABILIDAD">#REF!</definedName>
    <definedName name="CTAACUM">#REF!</definedName>
    <definedName name="CTAMES">#REF!</definedName>
    <definedName name="cuentas">[2]listas!$B$5:$C$183</definedName>
    <definedName name="Inicial">#REF!</definedName>
    <definedName name="J">#REF!</definedName>
    <definedName name="JH">#REF!</definedName>
    <definedName name="jjj">#REF!</definedName>
    <definedName name="LA.2">#REF!</definedName>
    <definedName name="LA.3">#REF!</definedName>
    <definedName name="LA.4">#REF!</definedName>
    <definedName name="LA.5">#REF!</definedName>
    <definedName name="LA.6">#REF!</definedName>
    <definedName name="LA.7">#REF!</definedName>
    <definedName name="MONEDA">#REF!</definedName>
    <definedName name="OBJ">#REF!</definedName>
    <definedName name="objetivo">#REF!</definedName>
    <definedName name="OE">#REF!</definedName>
    <definedName name="OTRO">#REF!</definedName>
    <definedName name="PEDRO">#REF!</definedName>
    <definedName name="priori">#REF!</definedName>
    <definedName name="prioridad">#REF!</definedName>
    <definedName name="qq">#REF!</definedName>
    <definedName name="qqq">#REF!</definedName>
    <definedName name="qwsqwqws">#REF!</definedName>
    <definedName name="rererter">#REF!</definedName>
    <definedName name="sdfgsrg">[1]listas!$G$9:$G$17</definedName>
    <definedName name="SISI">#REF!</definedName>
    <definedName name="solicitado">[1]Solicitado!$E$12:$E$5000</definedName>
    <definedName name="sssssss">[3]listas!$C$12:$C$14</definedName>
    <definedName name="SUM">#REF!</definedName>
    <definedName name="SUMAACUM">#REF!</definedName>
    <definedName name="SUMAMES">#REF!</definedName>
    <definedName name="valores">#REF!</definedName>
    <definedName name="vvvvvvvvvvvvvvvvvvvvvvvvvvvv">[3]listas!$C$12:$C$14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D10" i="7"/>
  <c r="D8" i="7"/>
  <c r="D9" i="7"/>
  <c r="B41" i="1" l="1"/>
  <c r="B39" i="1"/>
  <c r="M9" i="7" l="1"/>
  <c r="K9" i="7"/>
  <c r="I9" i="7"/>
  <c r="G9" i="7"/>
  <c r="M8" i="7"/>
  <c r="K8" i="7"/>
  <c r="I8" i="7"/>
  <c r="M10" i="7"/>
  <c r="K10" i="7"/>
  <c r="I10" i="7"/>
  <c r="G10" i="7"/>
  <c r="G8" i="7"/>
  <c r="B31" i="1" l="1"/>
  <c r="B21" i="1"/>
  <c r="R372" i="6" l="1"/>
  <c r="R371" i="6" s="1"/>
  <c r="R370" i="6" s="1"/>
  <c r="D372" i="6"/>
  <c r="I371" i="6"/>
  <c r="I370" i="6" s="1"/>
  <c r="I369" i="6" s="1"/>
  <c r="H371" i="6"/>
  <c r="G371" i="6"/>
  <c r="G370" i="6" s="1"/>
  <c r="G369" i="6" s="1"/>
  <c r="G368" i="6" s="1"/>
  <c r="G367" i="6" s="1"/>
  <c r="G366" i="6" s="1"/>
  <c r="G365" i="6" s="1"/>
  <c r="G364" i="6" s="1"/>
  <c r="F371" i="6"/>
  <c r="F370" i="6" s="1"/>
  <c r="F369" i="6" s="1"/>
  <c r="F368" i="6" s="1"/>
  <c r="F367" i="6" s="1"/>
  <c r="F366" i="6" s="1"/>
  <c r="F365" i="6" s="1"/>
  <c r="F364" i="6" s="1"/>
  <c r="E371" i="6"/>
  <c r="E370" i="6" s="1"/>
  <c r="E369" i="6" s="1"/>
  <c r="E368" i="6" s="1"/>
  <c r="E367" i="6" s="1"/>
  <c r="E366" i="6" s="1"/>
  <c r="E365" i="6" s="1"/>
  <c r="E364" i="6" s="1"/>
  <c r="D371" i="6"/>
  <c r="D370" i="6" s="1"/>
  <c r="D369" i="6" s="1"/>
  <c r="D368" i="6" s="1"/>
  <c r="D367" i="6" s="1"/>
  <c r="D366" i="6" s="1"/>
  <c r="D365" i="6" s="1"/>
  <c r="D364" i="6" s="1"/>
  <c r="Q370" i="6"/>
  <c r="Q369" i="6" s="1"/>
  <c r="Q368" i="6" s="1"/>
  <c r="Q367" i="6" s="1"/>
  <c r="Q366" i="6" s="1"/>
  <c r="Q365" i="6" s="1"/>
  <c r="Q364" i="6" s="1"/>
  <c r="P370" i="6"/>
  <c r="P369" i="6" s="1"/>
  <c r="P368" i="6" s="1"/>
  <c r="O370" i="6"/>
  <c r="O369" i="6" s="1"/>
  <c r="O368" i="6" s="1"/>
  <c r="O367" i="6" s="1"/>
  <c r="O366" i="6" s="1"/>
  <c r="O365" i="6" s="1"/>
  <c r="O364" i="6" s="1"/>
  <c r="N370" i="6"/>
  <c r="N369" i="6" s="1"/>
  <c r="N368" i="6" s="1"/>
  <c r="N367" i="6" s="1"/>
  <c r="N366" i="6" s="1"/>
  <c r="N365" i="6" s="1"/>
  <c r="N364" i="6" s="1"/>
  <c r="M370" i="6"/>
  <c r="M369" i="6" s="1"/>
  <c r="M368" i="6" s="1"/>
  <c r="M367" i="6" s="1"/>
  <c r="M366" i="6" s="1"/>
  <c r="M365" i="6" s="1"/>
  <c r="M364" i="6" s="1"/>
  <c r="L370" i="6"/>
  <c r="L369" i="6" s="1"/>
  <c r="L368" i="6" s="1"/>
  <c r="L367" i="6" s="1"/>
  <c r="L366" i="6" s="1"/>
  <c r="L365" i="6" s="1"/>
  <c r="L364" i="6" s="1"/>
  <c r="K370" i="6"/>
  <c r="K369" i="6" s="1"/>
  <c r="K368" i="6" s="1"/>
  <c r="K367" i="6" s="1"/>
  <c r="K366" i="6" s="1"/>
  <c r="K365" i="6" s="1"/>
  <c r="K364" i="6" s="1"/>
  <c r="J370" i="6"/>
  <c r="J369" i="6" s="1"/>
  <c r="J368" i="6" s="1"/>
  <c r="J367" i="6" s="1"/>
  <c r="J366" i="6" s="1"/>
  <c r="J365" i="6" s="1"/>
  <c r="J364" i="6" s="1"/>
  <c r="H370" i="6"/>
  <c r="H369" i="6" s="1"/>
  <c r="H368" i="6" s="1"/>
  <c r="H367" i="6" s="1"/>
  <c r="H366" i="6" s="1"/>
  <c r="H365" i="6" s="1"/>
  <c r="H364" i="6" s="1"/>
  <c r="R369" i="6"/>
  <c r="R368" i="6" s="1"/>
  <c r="R367" i="6" s="1"/>
  <c r="R366" i="6" s="1"/>
  <c r="R365" i="6" s="1"/>
  <c r="R364" i="6" s="1"/>
  <c r="I368" i="6"/>
  <c r="I367" i="6" s="1"/>
  <c r="I366" i="6" s="1"/>
  <c r="I365" i="6" s="1"/>
  <c r="I364" i="6" s="1"/>
  <c r="P367" i="6"/>
  <c r="P366" i="6" s="1"/>
  <c r="P365" i="6" s="1"/>
  <c r="P364" i="6" s="1"/>
  <c r="R363" i="6"/>
  <c r="R362" i="6" s="1"/>
  <c r="R361" i="6" s="1"/>
  <c r="R360" i="6" s="1"/>
  <c r="R359" i="6" s="1"/>
  <c r="R358" i="6" s="1"/>
  <c r="R357" i="6" s="1"/>
  <c r="D363" i="6"/>
  <c r="D362" i="6" s="1"/>
  <c r="D361" i="6" s="1"/>
  <c r="D360" i="6" s="1"/>
  <c r="D359" i="6" s="1"/>
  <c r="D358" i="6" s="1"/>
  <c r="D357" i="6" s="1"/>
  <c r="Q362" i="6"/>
  <c r="Q361" i="6" s="1"/>
  <c r="P362" i="6"/>
  <c r="O362" i="6"/>
  <c r="O361" i="6" s="1"/>
  <c r="N362" i="6"/>
  <c r="N361" i="6" s="1"/>
  <c r="M362" i="6"/>
  <c r="M361" i="6" s="1"/>
  <c r="L362" i="6"/>
  <c r="L361" i="6" s="1"/>
  <c r="K362" i="6"/>
  <c r="K361" i="6" s="1"/>
  <c r="J362" i="6"/>
  <c r="J361" i="6" s="1"/>
  <c r="I362" i="6"/>
  <c r="H362" i="6"/>
  <c r="G362" i="6"/>
  <c r="G361" i="6" s="1"/>
  <c r="F362" i="6"/>
  <c r="F361" i="6" s="1"/>
  <c r="E362" i="6"/>
  <c r="E361" i="6" s="1"/>
  <c r="E360" i="6" s="1"/>
  <c r="E359" i="6" s="1"/>
  <c r="E358" i="6" s="1"/>
  <c r="E357" i="6" s="1"/>
  <c r="P361" i="6"/>
  <c r="H361" i="6"/>
  <c r="Q359" i="6"/>
  <c r="P359" i="6"/>
  <c r="O359" i="6"/>
  <c r="N359" i="6"/>
  <c r="M359" i="6"/>
  <c r="L359" i="6"/>
  <c r="K359" i="6"/>
  <c r="J359" i="6"/>
  <c r="I359" i="6"/>
  <c r="H359" i="6"/>
  <c r="H358" i="6" s="1"/>
  <c r="H357" i="6" s="1"/>
  <c r="G359" i="6"/>
  <c r="G358" i="6" s="1"/>
  <c r="G357" i="6" s="1"/>
  <c r="F359" i="6"/>
  <c r="F358" i="6" s="1"/>
  <c r="F357" i="6" s="1"/>
  <c r="Q357" i="6"/>
  <c r="P357" i="6"/>
  <c r="O357" i="6"/>
  <c r="N357" i="6"/>
  <c r="M357" i="6"/>
  <c r="L357" i="6"/>
  <c r="K357" i="6"/>
  <c r="J357" i="6"/>
  <c r="I357" i="6"/>
  <c r="D356" i="6"/>
  <c r="D355" i="6" s="1"/>
  <c r="D354" i="6" s="1"/>
  <c r="R355" i="6"/>
  <c r="R354" i="6" s="1"/>
  <c r="Q355" i="6"/>
  <c r="Q354" i="6" s="1"/>
  <c r="P355" i="6"/>
  <c r="P354" i="6" s="1"/>
  <c r="O355" i="6"/>
  <c r="O354" i="6" s="1"/>
  <c r="N355" i="6"/>
  <c r="N354" i="6" s="1"/>
  <c r="M355" i="6"/>
  <c r="M354" i="6" s="1"/>
  <c r="L355" i="6"/>
  <c r="L354" i="6" s="1"/>
  <c r="K355" i="6"/>
  <c r="K354" i="6" s="1"/>
  <c r="J355" i="6"/>
  <c r="J354" i="6" s="1"/>
  <c r="I355" i="6"/>
  <c r="H355" i="6"/>
  <c r="H354" i="6" s="1"/>
  <c r="G355" i="6"/>
  <c r="G354" i="6" s="1"/>
  <c r="F355" i="6"/>
  <c r="F354" i="6" s="1"/>
  <c r="E355" i="6"/>
  <c r="E354" i="6" s="1"/>
  <c r="I354" i="6"/>
  <c r="R353" i="6"/>
  <c r="R352" i="6" s="1"/>
  <c r="R351" i="6" s="1"/>
  <c r="D353" i="6"/>
  <c r="D352" i="6" s="1"/>
  <c r="D351" i="6" s="1"/>
  <c r="Q352" i="6"/>
  <c r="Q351" i="6" s="1"/>
  <c r="P352" i="6"/>
  <c r="P351" i="6" s="1"/>
  <c r="O352" i="6"/>
  <c r="O351" i="6" s="1"/>
  <c r="N352" i="6"/>
  <c r="N351" i="6" s="1"/>
  <c r="M352" i="6"/>
  <c r="M351" i="6" s="1"/>
  <c r="L352" i="6"/>
  <c r="L351" i="6" s="1"/>
  <c r="K352" i="6"/>
  <c r="K351" i="6" s="1"/>
  <c r="J352" i="6"/>
  <c r="J351" i="6" s="1"/>
  <c r="I352" i="6"/>
  <c r="I351" i="6" s="1"/>
  <c r="H352" i="6"/>
  <c r="H351" i="6" s="1"/>
  <c r="G352" i="6"/>
  <c r="G351" i="6" s="1"/>
  <c r="F352" i="6"/>
  <c r="F351" i="6" s="1"/>
  <c r="E352" i="6"/>
  <c r="E351" i="6" s="1"/>
  <c r="R350" i="6"/>
  <c r="R349" i="6" s="1"/>
  <c r="D350" i="6"/>
  <c r="D349" i="6" s="1"/>
  <c r="Q349" i="6"/>
  <c r="P349" i="6"/>
  <c r="O349" i="6"/>
  <c r="N349" i="6"/>
  <c r="M349" i="6"/>
  <c r="L349" i="6"/>
  <c r="K349" i="6"/>
  <c r="J349" i="6"/>
  <c r="I349" i="6"/>
  <c r="H349" i="6"/>
  <c r="G349" i="6"/>
  <c r="F349" i="6"/>
  <c r="E349" i="6"/>
  <c r="G348" i="6"/>
  <c r="G347" i="6" s="1"/>
  <c r="F348" i="6"/>
  <c r="R348" i="6" s="1"/>
  <c r="R347" i="6" s="1"/>
  <c r="D348" i="6"/>
  <c r="D347" i="6" s="1"/>
  <c r="Q347" i="6"/>
  <c r="P347" i="6"/>
  <c r="O347" i="6"/>
  <c r="N347" i="6"/>
  <c r="M347" i="6"/>
  <c r="L347" i="6"/>
  <c r="K347" i="6"/>
  <c r="J347" i="6"/>
  <c r="I347" i="6"/>
  <c r="H347" i="6"/>
  <c r="E347" i="6"/>
  <c r="R346" i="6"/>
  <c r="R345" i="6" s="1"/>
  <c r="D346" i="6"/>
  <c r="D345" i="6" s="1"/>
  <c r="Q345" i="6"/>
  <c r="P345" i="6"/>
  <c r="O345" i="6"/>
  <c r="N345" i="6"/>
  <c r="M345" i="6"/>
  <c r="L345" i="6"/>
  <c r="K345" i="6"/>
  <c r="J345" i="6"/>
  <c r="I345" i="6"/>
  <c r="H345" i="6"/>
  <c r="G345" i="6"/>
  <c r="F345" i="6"/>
  <c r="E345" i="6"/>
  <c r="R344" i="6"/>
  <c r="R343" i="6" s="1"/>
  <c r="D344" i="6"/>
  <c r="D343" i="6" s="1"/>
  <c r="Q343" i="6"/>
  <c r="P343" i="6"/>
  <c r="O343" i="6"/>
  <c r="N343" i="6"/>
  <c r="M343" i="6"/>
  <c r="L343" i="6"/>
  <c r="K343" i="6"/>
  <c r="J343" i="6"/>
  <c r="I343" i="6"/>
  <c r="H343" i="6"/>
  <c r="G343" i="6"/>
  <c r="F343" i="6"/>
  <c r="E343" i="6"/>
  <c r="R341" i="6"/>
  <c r="R340" i="6" s="1"/>
  <c r="D341" i="6"/>
  <c r="D340" i="6" s="1"/>
  <c r="Q340" i="6"/>
  <c r="P340" i="6"/>
  <c r="O340" i="6"/>
  <c r="N340" i="6"/>
  <c r="M340" i="6"/>
  <c r="L340" i="6"/>
  <c r="K340" i="6"/>
  <c r="J340" i="6"/>
  <c r="I340" i="6"/>
  <c r="H340" i="6"/>
  <c r="G340" i="6"/>
  <c r="F340" i="6"/>
  <c r="E340" i="6"/>
  <c r="R339" i="6"/>
  <c r="R338" i="6" s="1"/>
  <c r="D339" i="6"/>
  <c r="D338" i="6" s="1"/>
  <c r="Q338" i="6"/>
  <c r="P338" i="6"/>
  <c r="O338" i="6"/>
  <c r="N338" i="6"/>
  <c r="M338" i="6"/>
  <c r="L338" i="6"/>
  <c r="K338" i="6"/>
  <c r="J338" i="6"/>
  <c r="I338" i="6"/>
  <c r="H338" i="6"/>
  <c r="G338" i="6"/>
  <c r="F338" i="6"/>
  <c r="E338" i="6"/>
  <c r="R337" i="6"/>
  <c r="R336" i="6" s="1"/>
  <c r="D337" i="6"/>
  <c r="D336" i="6" s="1"/>
  <c r="Q336" i="6"/>
  <c r="P336" i="6"/>
  <c r="O336" i="6"/>
  <c r="N336" i="6"/>
  <c r="M336" i="6"/>
  <c r="L336" i="6"/>
  <c r="K336" i="6"/>
  <c r="J336" i="6"/>
  <c r="I336" i="6"/>
  <c r="H336" i="6"/>
  <c r="G336" i="6"/>
  <c r="F336" i="6"/>
  <c r="E336" i="6"/>
  <c r="R335" i="6"/>
  <c r="D335" i="6"/>
  <c r="R334" i="6"/>
  <c r="D334" i="6"/>
  <c r="Q333" i="6"/>
  <c r="P333" i="6"/>
  <c r="O333" i="6"/>
  <c r="N333" i="6"/>
  <c r="M333" i="6"/>
  <c r="L333" i="6"/>
  <c r="K333" i="6"/>
  <c r="J333" i="6"/>
  <c r="I333" i="6"/>
  <c r="H333" i="6"/>
  <c r="G333" i="6"/>
  <c r="F333" i="6"/>
  <c r="E333" i="6"/>
  <c r="H332" i="6"/>
  <c r="H331" i="6" s="1"/>
  <c r="G332" i="6"/>
  <c r="D332" i="6"/>
  <c r="Q331" i="6"/>
  <c r="P331" i="6"/>
  <c r="O331" i="6"/>
  <c r="N331" i="6"/>
  <c r="M331" i="6"/>
  <c r="L331" i="6"/>
  <c r="K331" i="6"/>
  <c r="J331" i="6"/>
  <c r="I331" i="6"/>
  <c r="F331" i="6"/>
  <c r="E331" i="6"/>
  <c r="D331" i="6"/>
  <c r="H330" i="6"/>
  <c r="H329" i="6" s="1"/>
  <c r="G330" i="6"/>
  <c r="G329" i="6" s="1"/>
  <c r="D330" i="6"/>
  <c r="D329" i="6" s="1"/>
  <c r="Q329" i="6"/>
  <c r="P329" i="6"/>
  <c r="O329" i="6"/>
  <c r="N329" i="6"/>
  <c r="M329" i="6"/>
  <c r="L329" i="6"/>
  <c r="K329" i="6"/>
  <c r="J329" i="6"/>
  <c r="I329" i="6"/>
  <c r="F329" i="6"/>
  <c r="E329" i="6"/>
  <c r="H328" i="6"/>
  <c r="H327" i="6" s="1"/>
  <c r="G328" i="6"/>
  <c r="R328" i="6" s="1"/>
  <c r="R327" i="6" s="1"/>
  <c r="D328" i="6"/>
  <c r="D327" i="6" s="1"/>
  <c r="Q327" i="6"/>
  <c r="P327" i="6"/>
  <c r="O327" i="6"/>
  <c r="N327" i="6"/>
  <c r="M327" i="6"/>
  <c r="L327" i="6"/>
  <c r="K327" i="6"/>
  <c r="J327" i="6"/>
  <c r="I327" i="6"/>
  <c r="F327" i="6"/>
  <c r="E327" i="6"/>
  <c r="R326" i="6"/>
  <c r="D326" i="6"/>
  <c r="R325" i="6"/>
  <c r="D325" i="6"/>
  <c r="R324" i="6"/>
  <c r="D324" i="6"/>
  <c r="R323" i="6"/>
  <c r="D323" i="6"/>
  <c r="R322" i="6"/>
  <c r="D322" i="6"/>
  <c r="Q321" i="6"/>
  <c r="P321" i="6"/>
  <c r="O321" i="6"/>
  <c r="N321" i="6"/>
  <c r="M321" i="6"/>
  <c r="L321" i="6"/>
  <c r="K321" i="6"/>
  <c r="J321" i="6"/>
  <c r="I321" i="6"/>
  <c r="H321" i="6"/>
  <c r="G321" i="6"/>
  <c r="F321" i="6"/>
  <c r="E321" i="6"/>
  <c r="N319" i="6"/>
  <c r="I319" i="6"/>
  <c r="D319" i="6"/>
  <c r="Q318" i="6"/>
  <c r="P318" i="6"/>
  <c r="O318" i="6"/>
  <c r="M318" i="6"/>
  <c r="L318" i="6"/>
  <c r="K318" i="6"/>
  <c r="J318" i="6"/>
  <c r="I318" i="6"/>
  <c r="H318" i="6"/>
  <c r="G318" i="6"/>
  <c r="F318" i="6"/>
  <c r="E318" i="6"/>
  <c r="D318" i="6"/>
  <c r="N317" i="6"/>
  <c r="D317" i="6"/>
  <c r="D316" i="6" s="1"/>
  <c r="Q316" i="6"/>
  <c r="P316" i="6"/>
  <c r="O316" i="6"/>
  <c r="M316" i="6"/>
  <c r="L316" i="6"/>
  <c r="K316" i="6"/>
  <c r="J316" i="6"/>
  <c r="I316" i="6"/>
  <c r="H316" i="6"/>
  <c r="G316" i="6"/>
  <c r="F316" i="6"/>
  <c r="E316" i="6"/>
  <c r="N315" i="6"/>
  <c r="R315" i="6" s="1"/>
  <c r="R314" i="6" s="1"/>
  <c r="D315" i="6"/>
  <c r="Q314" i="6"/>
  <c r="P314" i="6"/>
  <c r="O314" i="6"/>
  <c r="M314" i="6"/>
  <c r="L314" i="6"/>
  <c r="K314" i="6"/>
  <c r="J314" i="6"/>
  <c r="I314" i="6"/>
  <c r="H314" i="6"/>
  <c r="G314" i="6"/>
  <c r="F314" i="6"/>
  <c r="F308" i="6" s="1"/>
  <c r="E314" i="6"/>
  <c r="D314" i="6"/>
  <c r="N313" i="6"/>
  <c r="R313" i="6" s="1"/>
  <c r="D313" i="6"/>
  <c r="O312" i="6"/>
  <c r="O309" i="6" s="1"/>
  <c r="N312" i="6"/>
  <c r="D312" i="6"/>
  <c r="Q311" i="6"/>
  <c r="Q309" i="6" s="1"/>
  <c r="H311" i="6"/>
  <c r="H309" i="6" s="1"/>
  <c r="G311" i="6"/>
  <c r="G309" i="6" s="1"/>
  <c r="D311" i="6"/>
  <c r="P310" i="6"/>
  <c r="R310" i="6" s="1"/>
  <c r="D310" i="6"/>
  <c r="M309" i="6"/>
  <c r="L309" i="6"/>
  <c r="K309" i="6"/>
  <c r="J309" i="6"/>
  <c r="I309" i="6"/>
  <c r="F309" i="6"/>
  <c r="E309" i="6"/>
  <c r="R304" i="6"/>
  <c r="R303" i="6" s="1"/>
  <c r="D304" i="6"/>
  <c r="D303" i="6" s="1"/>
  <c r="Q303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R302" i="6"/>
  <c r="D302" i="6"/>
  <c r="D301" i="6" s="1"/>
  <c r="R301" i="6"/>
  <c r="Q301" i="6"/>
  <c r="P301" i="6"/>
  <c r="O301" i="6"/>
  <c r="N301" i="6"/>
  <c r="M301" i="6"/>
  <c r="L301" i="6"/>
  <c r="K301" i="6"/>
  <c r="K300" i="6" s="1"/>
  <c r="J301" i="6"/>
  <c r="I301" i="6"/>
  <c r="H301" i="6"/>
  <c r="H300" i="6" s="1"/>
  <c r="G301" i="6"/>
  <c r="F301" i="6"/>
  <c r="F300" i="6" s="1"/>
  <c r="E301" i="6"/>
  <c r="R299" i="6"/>
  <c r="D299" i="6"/>
  <c r="R298" i="6"/>
  <c r="R297" i="6" s="1"/>
  <c r="D298" i="6"/>
  <c r="D297" i="6" s="1"/>
  <c r="Q297" i="6"/>
  <c r="P297" i="6"/>
  <c r="O297" i="6"/>
  <c r="N297" i="6"/>
  <c r="M297" i="6"/>
  <c r="L297" i="6"/>
  <c r="K297" i="6"/>
  <c r="J297" i="6"/>
  <c r="I297" i="6"/>
  <c r="H297" i="6"/>
  <c r="G297" i="6"/>
  <c r="F297" i="6"/>
  <c r="E297" i="6"/>
  <c r="R296" i="6"/>
  <c r="R295" i="6" s="1"/>
  <c r="D296" i="6"/>
  <c r="D295" i="6" s="1"/>
  <c r="Q295" i="6"/>
  <c r="P295" i="6"/>
  <c r="O295" i="6"/>
  <c r="N295" i="6"/>
  <c r="M295" i="6"/>
  <c r="L295" i="6"/>
  <c r="K295" i="6"/>
  <c r="J295" i="6"/>
  <c r="I295" i="6"/>
  <c r="H295" i="6"/>
  <c r="G295" i="6"/>
  <c r="F295" i="6"/>
  <c r="E295" i="6"/>
  <c r="R294" i="6"/>
  <c r="R293" i="6" s="1"/>
  <c r="D294" i="6"/>
  <c r="D293" i="6" s="1"/>
  <c r="Q293" i="6"/>
  <c r="P293" i="6"/>
  <c r="O293" i="6"/>
  <c r="N293" i="6"/>
  <c r="M293" i="6"/>
  <c r="L293" i="6"/>
  <c r="K293" i="6"/>
  <c r="J293" i="6"/>
  <c r="I293" i="6"/>
  <c r="H293" i="6"/>
  <c r="G293" i="6"/>
  <c r="F293" i="6"/>
  <c r="E293" i="6"/>
  <c r="R292" i="6"/>
  <c r="R291" i="6" s="1"/>
  <c r="D292" i="6"/>
  <c r="D291" i="6" s="1"/>
  <c r="Q291" i="6"/>
  <c r="P291" i="6"/>
  <c r="O291" i="6"/>
  <c r="N291" i="6"/>
  <c r="M291" i="6"/>
  <c r="L291" i="6"/>
  <c r="K291" i="6"/>
  <c r="J291" i="6"/>
  <c r="I291" i="6"/>
  <c r="H291" i="6"/>
  <c r="G291" i="6"/>
  <c r="F291" i="6"/>
  <c r="E291" i="6"/>
  <c r="R290" i="6"/>
  <c r="R289" i="6" s="1"/>
  <c r="D290" i="6"/>
  <c r="D289" i="6" s="1"/>
  <c r="Q289" i="6"/>
  <c r="P289" i="6"/>
  <c r="O289" i="6"/>
  <c r="N289" i="6"/>
  <c r="M289" i="6"/>
  <c r="L289" i="6"/>
  <c r="K289" i="6"/>
  <c r="J289" i="6"/>
  <c r="I289" i="6"/>
  <c r="H289" i="6"/>
  <c r="G289" i="6"/>
  <c r="F289" i="6"/>
  <c r="E289" i="6"/>
  <c r="R288" i="6"/>
  <c r="D288" i="6"/>
  <c r="R287" i="6"/>
  <c r="D287" i="6"/>
  <c r="R286" i="6"/>
  <c r="D286" i="6"/>
  <c r="Q285" i="6"/>
  <c r="P285" i="6"/>
  <c r="O285" i="6"/>
  <c r="N285" i="6"/>
  <c r="M285" i="6"/>
  <c r="L285" i="6"/>
  <c r="K285" i="6"/>
  <c r="J285" i="6"/>
  <c r="I285" i="6"/>
  <c r="H285" i="6"/>
  <c r="H284" i="6" s="1"/>
  <c r="G285" i="6"/>
  <c r="F285" i="6"/>
  <c r="E285" i="6"/>
  <c r="R283" i="6"/>
  <c r="D283" i="6"/>
  <c r="L282" i="6"/>
  <c r="I282" i="6"/>
  <c r="I281" i="6" s="1"/>
  <c r="D282" i="6"/>
  <c r="D281" i="6" s="1"/>
  <c r="Q281" i="6"/>
  <c r="P281" i="6"/>
  <c r="O281" i="6"/>
  <c r="N281" i="6"/>
  <c r="M281" i="6"/>
  <c r="K281" i="6"/>
  <c r="J281" i="6"/>
  <c r="H281" i="6"/>
  <c r="G281" i="6"/>
  <c r="F281" i="6"/>
  <c r="E281" i="6"/>
  <c r="R280" i="6"/>
  <c r="D280" i="6"/>
  <c r="R279" i="6"/>
  <c r="D279" i="6"/>
  <c r="Q278" i="6"/>
  <c r="P278" i="6"/>
  <c r="O278" i="6"/>
  <c r="N278" i="6"/>
  <c r="M278" i="6"/>
  <c r="L278" i="6"/>
  <c r="K278" i="6"/>
  <c r="J278" i="6"/>
  <c r="I278" i="6"/>
  <c r="H278" i="6"/>
  <c r="G278" i="6"/>
  <c r="F278" i="6"/>
  <c r="E278" i="6"/>
  <c r="R277" i="6"/>
  <c r="D277" i="6"/>
  <c r="R276" i="6"/>
  <c r="D276" i="6"/>
  <c r="R275" i="6"/>
  <c r="D275" i="6"/>
  <c r="R274" i="6"/>
  <c r="D274" i="6"/>
  <c r="R273" i="6"/>
  <c r="D273" i="6"/>
  <c r="Q272" i="6"/>
  <c r="P272" i="6"/>
  <c r="O272" i="6"/>
  <c r="N272" i="6"/>
  <c r="M272" i="6"/>
  <c r="L272" i="6"/>
  <c r="K272" i="6"/>
  <c r="J272" i="6"/>
  <c r="I272" i="6"/>
  <c r="H272" i="6"/>
  <c r="G272" i="6"/>
  <c r="F272" i="6"/>
  <c r="E272" i="6"/>
  <c r="R271" i="6"/>
  <c r="D271" i="6"/>
  <c r="R270" i="6"/>
  <c r="D270" i="6"/>
  <c r="R269" i="6"/>
  <c r="D269" i="6"/>
  <c r="R268" i="6"/>
  <c r="D268" i="6"/>
  <c r="R267" i="6"/>
  <c r="D267" i="6"/>
  <c r="R266" i="6"/>
  <c r="D266" i="6"/>
  <c r="Q265" i="6"/>
  <c r="P265" i="6"/>
  <c r="O265" i="6"/>
  <c r="N265" i="6"/>
  <c r="M265" i="6"/>
  <c r="L265" i="6"/>
  <c r="K265" i="6"/>
  <c r="K264" i="6" s="1"/>
  <c r="J265" i="6"/>
  <c r="I265" i="6"/>
  <c r="H265" i="6"/>
  <c r="G265" i="6"/>
  <c r="F265" i="6"/>
  <c r="E265" i="6"/>
  <c r="R260" i="6"/>
  <c r="R259" i="6" s="1"/>
  <c r="R258" i="6" s="1"/>
  <c r="D260" i="6"/>
  <c r="D259" i="6" s="1"/>
  <c r="D258" i="6" s="1"/>
  <c r="Q259" i="6"/>
  <c r="Q258" i="6" s="1"/>
  <c r="P259" i="6"/>
  <c r="O259" i="6"/>
  <c r="O258" i="6" s="1"/>
  <c r="N259" i="6"/>
  <c r="N258" i="6" s="1"/>
  <c r="M259" i="6"/>
  <c r="M258" i="6" s="1"/>
  <c r="L259" i="6"/>
  <c r="L258" i="6" s="1"/>
  <c r="K259" i="6"/>
  <c r="K258" i="6" s="1"/>
  <c r="J259" i="6"/>
  <c r="J258" i="6" s="1"/>
  <c r="I259" i="6"/>
  <c r="I258" i="6" s="1"/>
  <c r="H259" i="6"/>
  <c r="G259" i="6"/>
  <c r="F259" i="6"/>
  <c r="F258" i="6" s="1"/>
  <c r="E259" i="6"/>
  <c r="E258" i="6" s="1"/>
  <c r="P258" i="6"/>
  <c r="H258" i="6"/>
  <c r="G258" i="6"/>
  <c r="P257" i="6"/>
  <c r="P256" i="6" s="1"/>
  <c r="P253" i="6" s="1"/>
  <c r="G257" i="6"/>
  <c r="G256" i="6" s="1"/>
  <c r="F257" i="6"/>
  <c r="D257" i="6"/>
  <c r="D256" i="6" s="1"/>
  <c r="Q256" i="6"/>
  <c r="O256" i="6"/>
  <c r="N256" i="6"/>
  <c r="M256" i="6"/>
  <c r="L256" i="6"/>
  <c r="K256" i="6"/>
  <c r="J256" i="6"/>
  <c r="I256" i="6"/>
  <c r="H256" i="6"/>
  <c r="E256" i="6"/>
  <c r="R255" i="6"/>
  <c r="R254" i="6" s="1"/>
  <c r="D255" i="6"/>
  <c r="D254" i="6" s="1"/>
  <c r="Q254" i="6"/>
  <c r="Q253" i="6" s="1"/>
  <c r="P254" i="6"/>
  <c r="O254" i="6"/>
  <c r="N254" i="6"/>
  <c r="M254" i="6"/>
  <c r="L254" i="6"/>
  <c r="K254" i="6"/>
  <c r="J254" i="6"/>
  <c r="I254" i="6"/>
  <c r="I253" i="6" s="1"/>
  <c r="H254" i="6"/>
  <c r="G254" i="6"/>
  <c r="F254" i="6"/>
  <c r="E254" i="6"/>
  <c r="R252" i="6"/>
  <c r="D252" i="6"/>
  <c r="R251" i="6"/>
  <c r="D251" i="6"/>
  <c r="Q250" i="6"/>
  <c r="P250" i="6"/>
  <c r="P249" i="6" s="1"/>
  <c r="O250" i="6"/>
  <c r="O249" i="6" s="1"/>
  <c r="N250" i="6"/>
  <c r="N249" i="6" s="1"/>
  <c r="M250" i="6"/>
  <c r="M249" i="6" s="1"/>
  <c r="L250" i="6"/>
  <c r="L249" i="6" s="1"/>
  <c r="K250" i="6"/>
  <c r="K249" i="6" s="1"/>
  <c r="J250" i="6"/>
  <c r="I250" i="6"/>
  <c r="I249" i="6" s="1"/>
  <c r="H250" i="6"/>
  <c r="H249" i="6" s="1"/>
  <c r="G250" i="6"/>
  <c r="G249" i="6" s="1"/>
  <c r="F250" i="6"/>
  <c r="F249" i="6" s="1"/>
  <c r="E250" i="6"/>
  <c r="E249" i="6" s="1"/>
  <c r="Q249" i="6"/>
  <c r="J249" i="6"/>
  <c r="R248" i="6"/>
  <c r="D248" i="6"/>
  <c r="R247" i="6"/>
  <c r="D247" i="6"/>
  <c r="Q246" i="6"/>
  <c r="P246" i="6"/>
  <c r="O246" i="6"/>
  <c r="N246" i="6"/>
  <c r="M246" i="6"/>
  <c r="L246" i="6"/>
  <c r="K246" i="6"/>
  <c r="J246" i="6"/>
  <c r="I246" i="6"/>
  <c r="H246" i="6"/>
  <c r="G246" i="6"/>
  <c r="F246" i="6"/>
  <c r="E246" i="6"/>
  <c r="R245" i="6"/>
  <c r="D245" i="6"/>
  <c r="R244" i="6"/>
  <c r="R243" i="6" s="1"/>
  <c r="D244" i="6"/>
  <c r="Q243" i="6"/>
  <c r="P243" i="6"/>
  <c r="O243" i="6"/>
  <c r="N243" i="6"/>
  <c r="M243" i="6"/>
  <c r="L243" i="6"/>
  <c r="K243" i="6"/>
  <c r="J243" i="6"/>
  <c r="I243" i="6"/>
  <c r="H243" i="6"/>
  <c r="G243" i="6"/>
  <c r="F243" i="6"/>
  <c r="E243" i="6"/>
  <c r="R242" i="6"/>
  <c r="R241" i="6" s="1"/>
  <c r="D242" i="6"/>
  <c r="D241" i="6" s="1"/>
  <c r="Q241" i="6"/>
  <c r="P241" i="6"/>
  <c r="O241" i="6"/>
  <c r="N241" i="6"/>
  <c r="M241" i="6"/>
  <c r="L241" i="6"/>
  <c r="K241" i="6"/>
  <c r="J241" i="6"/>
  <c r="I241" i="6"/>
  <c r="H241" i="6"/>
  <c r="G241" i="6"/>
  <c r="F241" i="6"/>
  <c r="E241" i="6"/>
  <c r="R240" i="6"/>
  <c r="D240" i="6"/>
  <c r="D239" i="6" s="1"/>
  <c r="R239" i="6"/>
  <c r="Q239" i="6"/>
  <c r="P239" i="6"/>
  <c r="O239" i="6"/>
  <c r="N239" i="6"/>
  <c r="M239" i="6"/>
  <c r="L239" i="6"/>
  <c r="K239" i="6"/>
  <c r="J239" i="6"/>
  <c r="I239" i="6"/>
  <c r="H239" i="6"/>
  <c r="G239" i="6"/>
  <c r="F239" i="6"/>
  <c r="E239" i="6"/>
  <c r="R238" i="6"/>
  <c r="R237" i="6" s="1"/>
  <c r="D238" i="6"/>
  <c r="Q237" i="6"/>
  <c r="P237" i="6"/>
  <c r="O237" i="6"/>
  <c r="N237" i="6"/>
  <c r="M237" i="6"/>
  <c r="L237" i="6"/>
  <c r="K237" i="6"/>
  <c r="J237" i="6"/>
  <c r="I237" i="6"/>
  <c r="E237" i="6"/>
  <c r="D237" i="6"/>
  <c r="R236" i="6"/>
  <c r="D236" i="6"/>
  <c r="R235" i="6"/>
  <c r="Q235" i="6"/>
  <c r="P235" i="6"/>
  <c r="O235" i="6"/>
  <c r="N235" i="6"/>
  <c r="M235" i="6"/>
  <c r="M232" i="6" s="1"/>
  <c r="L235" i="6"/>
  <c r="K235" i="6"/>
  <c r="J235" i="6"/>
  <c r="I235" i="6"/>
  <c r="H235" i="6"/>
  <c r="G235" i="6"/>
  <c r="F235" i="6"/>
  <c r="E235" i="6"/>
  <c r="D235" i="6"/>
  <c r="R234" i="6"/>
  <c r="D234" i="6"/>
  <c r="D233" i="6" s="1"/>
  <c r="R233" i="6"/>
  <c r="Q233" i="6"/>
  <c r="P233" i="6"/>
  <c r="O233" i="6"/>
  <c r="N233" i="6"/>
  <c r="M233" i="6"/>
  <c r="L233" i="6"/>
  <c r="K233" i="6"/>
  <c r="J233" i="6"/>
  <c r="I233" i="6"/>
  <c r="H233" i="6"/>
  <c r="G233" i="6"/>
  <c r="F233" i="6"/>
  <c r="E233" i="6"/>
  <c r="R231" i="6"/>
  <c r="D231" i="6"/>
  <c r="R230" i="6"/>
  <c r="D230" i="6"/>
  <c r="R229" i="6"/>
  <c r="D229" i="6"/>
  <c r="R228" i="6"/>
  <c r="D228" i="6"/>
  <c r="Q227" i="6"/>
  <c r="P227" i="6"/>
  <c r="O227" i="6"/>
  <c r="N227" i="6"/>
  <c r="M227" i="6"/>
  <c r="L227" i="6"/>
  <c r="K227" i="6"/>
  <c r="J227" i="6"/>
  <c r="I227" i="6"/>
  <c r="H227" i="6"/>
  <c r="G227" i="6"/>
  <c r="F227" i="6"/>
  <c r="E227" i="6"/>
  <c r="R226" i="6"/>
  <c r="D226" i="6"/>
  <c r="R225" i="6"/>
  <c r="R223" i="6" s="1"/>
  <c r="D225" i="6"/>
  <c r="R224" i="6"/>
  <c r="D224" i="6"/>
  <c r="Q223" i="6"/>
  <c r="P223" i="6"/>
  <c r="O223" i="6"/>
  <c r="N223" i="6"/>
  <c r="M223" i="6"/>
  <c r="L223" i="6"/>
  <c r="K223" i="6"/>
  <c r="J223" i="6"/>
  <c r="I223" i="6"/>
  <c r="H223" i="6"/>
  <c r="G223" i="6"/>
  <c r="F223" i="6"/>
  <c r="E223" i="6"/>
  <c r="R222" i="6"/>
  <c r="D222" i="6"/>
  <c r="D221" i="6" s="1"/>
  <c r="R221" i="6"/>
  <c r="Q221" i="6"/>
  <c r="P221" i="6"/>
  <c r="O221" i="6"/>
  <c r="N221" i="6"/>
  <c r="M221" i="6"/>
  <c r="L221" i="6"/>
  <c r="K221" i="6"/>
  <c r="J221" i="6"/>
  <c r="I221" i="6"/>
  <c r="H221" i="6"/>
  <c r="G221" i="6"/>
  <c r="F221" i="6"/>
  <c r="E221" i="6"/>
  <c r="R220" i="6"/>
  <c r="D220" i="6"/>
  <c r="R219" i="6"/>
  <c r="D219" i="6"/>
  <c r="R218" i="6"/>
  <c r="D218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E217" i="6"/>
  <c r="R216" i="6"/>
  <c r="D216" i="6"/>
  <c r="R215" i="6"/>
  <c r="R214" i="6" s="1"/>
  <c r="D215" i="6"/>
  <c r="Q214" i="6"/>
  <c r="P214" i="6"/>
  <c r="O214" i="6"/>
  <c r="N214" i="6"/>
  <c r="M214" i="6"/>
  <c r="L214" i="6"/>
  <c r="K214" i="6"/>
  <c r="J214" i="6"/>
  <c r="I214" i="6"/>
  <c r="H214" i="6"/>
  <c r="G214" i="6"/>
  <c r="E214" i="6"/>
  <c r="R213" i="6"/>
  <c r="R212" i="6" s="1"/>
  <c r="D213" i="6"/>
  <c r="D212" i="6" s="1"/>
  <c r="Q212" i="6"/>
  <c r="P212" i="6"/>
  <c r="O212" i="6"/>
  <c r="N212" i="6"/>
  <c r="M212" i="6"/>
  <c r="L212" i="6"/>
  <c r="K212" i="6"/>
  <c r="J212" i="6"/>
  <c r="I212" i="6"/>
  <c r="H212" i="6"/>
  <c r="G212" i="6"/>
  <c r="F212" i="6"/>
  <c r="E212" i="6"/>
  <c r="R211" i="6"/>
  <c r="R210" i="6" s="1"/>
  <c r="D211" i="6"/>
  <c r="D210" i="6" s="1"/>
  <c r="Q210" i="6"/>
  <c r="P210" i="6"/>
  <c r="O210" i="6"/>
  <c r="N210" i="6"/>
  <c r="M210" i="6"/>
  <c r="L210" i="6"/>
  <c r="K210" i="6"/>
  <c r="J210" i="6"/>
  <c r="I210" i="6"/>
  <c r="H210" i="6"/>
  <c r="G210" i="6"/>
  <c r="F210" i="6"/>
  <c r="E210" i="6"/>
  <c r="R209" i="6"/>
  <c r="D209" i="6"/>
  <c r="R208" i="6"/>
  <c r="D208" i="6"/>
  <c r="R207" i="6"/>
  <c r="D207" i="6"/>
  <c r="R206" i="6"/>
  <c r="D206" i="6"/>
  <c r="R205" i="6"/>
  <c r="D205" i="6"/>
  <c r="R204" i="6"/>
  <c r="D204" i="6"/>
  <c r="R203" i="6"/>
  <c r="D203" i="6"/>
  <c r="Q202" i="6"/>
  <c r="P202" i="6"/>
  <c r="O202" i="6"/>
  <c r="N202" i="6"/>
  <c r="M202" i="6"/>
  <c r="L202" i="6"/>
  <c r="K202" i="6"/>
  <c r="J202" i="6"/>
  <c r="I202" i="6"/>
  <c r="H202" i="6"/>
  <c r="G202" i="6"/>
  <c r="F202" i="6"/>
  <c r="E202" i="6"/>
  <c r="R200" i="6"/>
  <c r="D200" i="6"/>
  <c r="R199" i="6"/>
  <c r="R198" i="6" s="1"/>
  <c r="D199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F180" i="6" s="1"/>
  <c r="E198" i="6"/>
  <c r="R197" i="6"/>
  <c r="D197" i="6"/>
  <c r="R196" i="6"/>
  <c r="D196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R194" i="6"/>
  <c r="D194" i="6"/>
  <c r="R193" i="6"/>
  <c r="D193" i="6"/>
  <c r="R192" i="6"/>
  <c r="D192" i="6"/>
  <c r="R191" i="6"/>
  <c r="D191" i="6"/>
  <c r="R190" i="6"/>
  <c r="D190" i="6"/>
  <c r="R189" i="6"/>
  <c r="D189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R187" i="6"/>
  <c r="D187" i="6"/>
  <c r="R186" i="6"/>
  <c r="D186" i="6"/>
  <c r="R185" i="6"/>
  <c r="D185" i="6"/>
  <c r="R184" i="6"/>
  <c r="D184" i="6"/>
  <c r="R183" i="6"/>
  <c r="D183" i="6"/>
  <c r="R182" i="6"/>
  <c r="D182" i="6"/>
  <c r="Q181" i="6"/>
  <c r="P181" i="6"/>
  <c r="O181" i="6"/>
  <c r="N181" i="6"/>
  <c r="M181" i="6"/>
  <c r="L181" i="6"/>
  <c r="K181" i="6"/>
  <c r="K180" i="6" s="1"/>
  <c r="J181" i="6"/>
  <c r="I181" i="6"/>
  <c r="H181" i="6"/>
  <c r="G181" i="6"/>
  <c r="F181" i="6"/>
  <c r="E181" i="6"/>
  <c r="R176" i="6"/>
  <c r="R175" i="6" s="1"/>
  <c r="D176" i="6"/>
  <c r="D175" i="6" s="1"/>
  <c r="Q175" i="6"/>
  <c r="P175" i="6"/>
  <c r="O175" i="6"/>
  <c r="N175" i="6"/>
  <c r="M175" i="6"/>
  <c r="L175" i="6"/>
  <c r="K175" i="6"/>
  <c r="J175" i="6"/>
  <c r="I175" i="6"/>
  <c r="H175" i="6"/>
  <c r="G175" i="6"/>
  <c r="F175" i="6"/>
  <c r="E175" i="6"/>
  <c r="R174" i="6"/>
  <c r="D174" i="6"/>
  <c r="R173" i="6"/>
  <c r="D173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R171" i="6"/>
  <c r="R170" i="6" s="1"/>
  <c r="D171" i="6"/>
  <c r="D170" i="6" s="1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R169" i="6"/>
  <c r="D169" i="6"/>
  <c r="R168" i="6"/>
  <c r="R167" i="6" s="1"/>
  <c r="D168" i="6"/>
  <c r="Q167" i="6"/>
  <c r="Q166" i="6" s="1"/>
  <c r="P167" i="6"/>
  <c r="O167" i="6"/>
  <c r="N167" i="6"/>
  <c r="N166" i="6" s="1"/>
  <c r="M167" i="6"/>
  <c r="L167" i="6"/>
  <c r="K167" i="6"/>
  <c r="J167" i="6"/>
  <c r="I167" i="6"/>
  <c r="H167" i="6"/>
  <c r="G167" i="6"/>
  <c r="F167" i="6"/>
  <c r="E167" i="6"/>
  <c r="E166" i="6" s="1"/>
  <c r="R165" i="6"/>
  <c r="D165" i="6"/>
  <c r="R164" i="6"/>
  <c r="R163" i="6" s="1"/>
  <c r="D164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Q162" i="6"/>
  <c r="Q161" i="6" s="1"/>
  <c r="D162" i="6"/>
  <c r="D161" i="6" s="1"/>
  <c r="P161" i="6"/>
  <c r="O161" i="6"/>
  <c r="O160" i="6" s="1"/>
  <c r="N161" i="6"/>
  <c r="N160" i="6" s="1"/>
  <c r="M161" i="6"/>
  <c r="L161" i="6"/>
  <c r="K161" i="6"/>
  <c r="J161" i="6"/>
  <c r="I161" i="6"/>
  <c r="H161" i="6"/>
  <c r="G161" i="6"/>
  <c r="F161" i="6"/>
  <c r="F160" i="6" s="1"/>
  <c r="E161" i="6"/>
  <c r="R159" i="6"/>
  <c r="D159" i="6"/>
  <c r="R158" i="6"/>
  <c r="D158" i="6"/>
  <c r="R157" i="6"/>
  <c r="R156" i="6" s="1"/>
  <c r="D157" i="6"/>
  <c r="P156" i="6"/>
  <c r="H156" i="6"/>
  <c r="G156" i="6"/>
  <c r="F156" i="6"/>
  <c r="E156" i="6"/>
  <c r="R155" i="6"/>
  <c r="R154" i="6" s="1"/>
  <c r="D155" i="6"/>
  <c r="D154" i="6" s="1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R153" i="6"/>
  <c r="R152" i="6" s="1"/>
  <c r="D153" i="6"/>
  <c r="D152" i="6" s="1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R151" i="6"/>
  <c r="D151" i="6"/>
  <c r="D150" i="6" s="1"/>
  <c r="R150" i="6"/>
  <c r="Q150" i="6"/>
  <c r="P150" i="6"/>
  <c r="O150" i="6"/>
  <c r="N150" i="6"/>
  <c r="M150" i="6"/>
  <c r="L150" i="6"/>
  <c r="K150" i="6"/>
  <c r="J150" i="6"/>
  <c r="I150" i="6"/>
  <c r="H150" i="6"/>
  <c r="H138" i="6" s="1"/>
  <c r="G150" i="6"/>
  <c r="F150" i="6"/>
  <c r="E150" i="6"/>
  <c r="R149" i="6"/>
  <c r="R148" i="6" s="1"/>
  <c r="D149" i="6"/>
  <c r="D148" i="6" s="1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R147" i="6"/>
  <c r="D147" i="6"/>
  <c r="R146" i="6"/>
  <c r="D146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R144" i="6"/>
  <c r="D144" i="6"/>
  <c r="R143" i="6"/>
  <c r="D143" i="6"/>
  <c r="R142" i="6"/>
  <c r="D142" i="6"/>
  <c r="R141" i="6"/>
  <c r="D141" i="6"/>
  <c r="R140" i="6"/>
  <c r="D140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R137" i="6"/>
  <c r="D137" i="6"/>
  <c r="R136" i="6"/>
  <c r="R135" i="6" s="1"/>
  <c r="D136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R134" i="6"/>
  <c r="D134" i="6"/>
  <c r="R133" i="6"/>
  <c r="D133" i="6"/>
  <c r="Q132" i="6"/>
  <c r="P132" i="6"/>
  <c r="O132" i="6"/>
  <c r="N132" i="6"/>
  <c r="M132" i="6"/>
  <c r="L132" i="6"/>
  <c r="L123" i="6" s="1"/>
  <c r="K132" i="6"/>
  <c r="J132" i="6"/>
  <c r="I132" i="6"/>
  <c r="H132" i="6"/>
  <c r="G132" i="6"/>
  <c r="F132" i="6"/>
  <c r="E132" i="6"/>
  <c r="H131" i="6"/>
  <c r="G131" i="6"/>
  <c r="D131" i="6"/>
  <c r="H130" i="6"/>
  <c r="G130" i="6"/>
  <c r="R130" i="6" s="1"/>
  <c r="D130" i="6"/>
  <c r="Q129" i="6"/>
  <c r="P129" i="6"/>
  <c r="O129" i="6"/>
  <c r="N129" i="6"/>
  <c r="M129" i="6"/>
  <c r="L129" i="6"/>
  <c r="K129" i="6"/>
  <c r="J129" i="6"/>
  <c r="I129" i="6"/>
  <c r="F129" i="6"/>
  <c r="E129" i="6"/>
  <c r="R128" i="6"/>
  <c r="D128" i="6"/>
  <c r="R127" i="6"/>
  <c r="D127" i="6"/>
  <c r="R126" i="6"/>
  <c r="D126" i="6"/>
  <c r="R125" i="6"/>
  <c r="D125" i="6"/>
  <c r="Q124" i="6"/>
  <c r="P124" i="6"/>
  <c r="O124" i="6"/>
  <c r="N124" i="6"/>
  <c r="N123" i="6" s="1"/>
  <c r="M124" i="6"/>
  <c r="L124" i="6"/>
  <c r="K124" i="6"/>
  <c r="J124" i="6"/>
  <c r="I124" i="6"/>
  <c r="H124" i="6"/>
  <c r="G124" i="6"/>
  <c r="F124" i="6"/>
  <c r="E124" i="6"/>
  <c r="R121" i="6"/>
  <c r="R120" i="6" s="1"/>
  <c r="D121" i="6"/>
  <c r="D120" i="6" s="1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R119" i="6"/>
  <c r="D119" i="6"/>
  <c r="R118" i="6"/>
  <c r="D118" i="6"/>
  <c r="R117" i="6"/>
  <c r="R116" i="6" s="1"/>
  <c r="D117" i="6"/>
  <c r="D116" i="6" s="1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R115" i="6"/>
  <c r="D115" i="6"/>
  <c r="R114" i="6"/>
  <c r="R113" i="6" s="1"/>
  <c r="D114" i="6"/>
  <c r="D113" i="6" s="1"/>
  <c r="H113" i="6"/>
  <c r="G113" i="6"/>
  <c r="F113" i="6"/>
  <c r="E113" i="6"/>
  <c r="R112" i="6"/>
  <c r="R111" i="6" s="1"/>
  <c r="D112" i="6"/>
  <c r="D111" i="6" s="1"/>
  <c r="Q111" i="6"/>
  <c r="Q106" i="6" s="1"/>
  <c r="P111" i="6"/>
  <c r="O111" i="6"/>
  <c r="N111" i="6"/>
  <c r="M111" i="6"/>
  <c r="L111" i="6"/>
  <c r="K111" i="6"/>
  <c r="J111" i="6"/>
  <c r="I111" i="6"/>
  <c r="H111" i="6"/>
  <c r="G111" i="6"/>
  <c r="F111" i="6"/>
  <c r="E111" i="6"/>
  <c r="R110" i="6"/>
  <c r="D110" i="6"/>
  <c r="R109" i="6"/>
  <c r="D109" i="6"/>
  <c r="R108" i="6"/>
  <c r="R107" i="6" s="1"/>
  <c r="D108" i="6"/>
  <c r="Q107" i="6"/>
  <c r="P107" i="6"/>
  <c r="O107" i="6"/>
  <c r="N107" i="6"/>
  <c r="M107" i="6"/>
  <c r="L107" i="6"/>
  <c r="K107" i="6"/>
  <c r="J107" i="6"/>
  <c r="I107" i="6"/>
  <c r="I106" i="6" s="1"/>
  <c r="H107" i="6"/>
  <c r="G107" i="6"/>
  <c r="F107" i="6"/>
  <c r="E107" i="6"/>
  <c r="R105" i="6"/>
  <c r="D105" i="6"/>
  <c r="R104" i="6"/>
  <c r="R103" i="6" s="1"/>
  <c r="R102" i="6" s="1"/>
  <c r="D104" i="6"/>
  <c r="Q103" i="6"/>
  <c r="P103" i="6"/>
  <c r="O103" i="6"/>
  <c r="O102" i="6" s="1"/>
  <c r="N103" i="6"/>
  <c r="N102" i="6" s="1"/>
  <c r="M103" i="6"/>
  <c r="M102" i="6" s="1"/>
  <c r="L103" i="6"/>
  <c r="L102" i="6" s="1"/>
  <c r="K103" i="6"/>
  <c r="K102" i="6" s="1"/>
  <c r="J103" i="6"/>
  <c r="J102" i="6" s="1"/>
  <c r="I103" i="6"/>
  <c r="H103" i="6"/>
  <c r="H102" i="6" s="1"/>
  <c r="G103" i="6"/>
  <c r="G102" i="6" s="1"/>
  <c r="F103" i="6"/>
  <c r="F102" i="6" s="1"/>
  <c r="E103" i="6"/>
  <c r="E102" i="6" s="1"/>
  <c r="Q102" i="6"/>
  <c r="P102" i="6"/>
  <c r="I102" i="6"/>
  <c r="R101" i="6"/>
  <c r="D101" i="6"/>
  <c r="R100" i="6"/>
  <c r="D100" i="6"/>
  <c r="R99" i="6"/>
  <c r="D99" i="6"/>
  <c r="R98" i="6"/>
  <c r="D98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R96" i="6"/>
  <c r="D96" i="6"/>
  <c r="D93" i="6" s="1"/>
  <c r="R95" i="6"/>
  <c r="D95" i="6"/>
  <c r="R94" i="6"/>
  <c r="D94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R92" i="6"/>
  <c r="D92" i="6"/>
  <c r="R91" i="6"/>
  <c r="D91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R89" i="6"/>
  <c r="D89" i="6"/>
  <c r="R88" i="6"/>
  <c r="D88" i="6"/>
  <c r="Q87" i="6"/>
  <c r="Q85" i="6" s="1"/>
  <c r="O87" i="6"/>
  <c r="O85" i="6" s="1"/>
  <c r="D87" i="6"/>
  <c r="R86" i="6"/>
  <c r="D86" i="6"/>
  <c r="P85" i="6"/>
  <c r="N85" i="6"/>
  <c r="M85" i="6"/>
  <c r="L85" i="6"/>
  <c r="K85" i="6"/>
  <c r="J85" i="6"/>
  <c r="I85" i="6"/>
  <c r="H85" i="6"/>
  <c r="G85" i="6"/>
  <c r="F85" i="6"/>
  <c r="E85" i="6"/>
  <c r="R84" i="6"/>
  <c r="R83" i="6" s="1"/>
  <c r="D84" i="6"/>
  <c r="D83" i="6" s="1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R82" i="6"/>
  <c r="D82" i="6"/>
  <c r="R81" i="6"/>
  <c r="D81" i="6"/>
  <c r="R80" i="6"/>
  <c r="D80" i="6"/>
  <c r="Q79" i="6"/>
  <c r="P79" i="6"/>
  <c r="O79" i="6"/>
  <c r="N79" i="6"/>
  <c r="M79" i="6"/>
  <c r="L79" i="6"/>
  <c r="K79" i="6"/>
  <c r="J79" i="6"/>
  <c r="I79" i="6"/>
  <c r="I78" i="6" s="1"/>
  <c r="H79" i="6"/>
  <c r="G79" i="6"/>
  <c r="F79" i="6"/>
  <c r="E79" i="6"/>
  <c r="R77" i="6"/>
  <c r="D77" i="6"/>
  <c r="R76" i="6"/>
  <c r="D76" i="6"/>
  <c r="R75" i="6"/>
  <c r="D75" i="6"/>
  <c r="R74" i="6"/>
  <c r="D74" i="6"/>
  <c r="R73" i="6"/>
  <c r="D73" i="6"/>
  <c r="R72" i="6"/>
  <c r="D72" i="6"/>
  <c r="R71" i="6"/>
  <c r="D71" i="6"/>
  <c r="R70" i="6"/>
  <c r="D70" i="6"/>
  <c r="R69" i="6"/>
  <c r="D69" i="6"/>
  <c r="R68" i="6"/>
  <c r="D68" i="6"/>
  <c r="R67" i="6"/>
  <c r="D67" i="6"/>
  <c r="R66" i="6"/>
  <c r="D66" i="6"/>
  <c r="R65" i="6"/>
  <c r="D65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R63" i="6"/>
  <c r="D63" i="6"/>
  <c r="R62" i="6"/>
  <c r="D62" i="6"/>
  <c r="R61" i="6"/>
  <c r="D61" i="6"/>
  <c r="R60" i="6"/>
  <c r="D60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N58" i="6"/>
  <c r="N56" i="6" s="1"/>
  <c r="D58" i="6"/>
  <c r="R57" i="6"/>
  <c r="D57" i="6"/>
  <c r="Q56" i="6"/>
  <c r="P56" i="6"/>
  <c r="O56" i="6"/>
  <c r="M56" i="6"/>
  <c r="L56" i="6"/>
  <c r="K56" i="6"/>
  <c r="J56" i="6"/>
  <c r="I56" i="6"/>
  <c r="H56" i="6"/>
  <c r="G56" i="6"/>
  <c r="F56" i="6"/>
  <c r="E56" i="6"/>
  <c r="R55" i="6"/>
  <c r="D55" i="6"/>
  <c r="R54" i="6"/>
  <c r="D54" i="6"/>
  <c r="R53" i="6"/>
  <c r="D53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R51" i="6"/>
  <c r="D51" i="6"/>
  <c r="R50" i="6"/>
  <c r="R49" i="6" s="1"/>
  <c r="D50" i="6"/>
  <c r="D49" i="6" s="1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R48" i="6"/>
  <c r="D48" i="6"/>
  <c r="R47" i="6"/>
  <c r="R46" i="6" s="1"/>
  <c r="D47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R45" i="6"/>
  <c r="D45" i="6"/>
  <c r="R44" i="6"/>
  <c r="R43" i="6" s="1"/>
  <c r="D44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R42" i="6"/>
  <c r="D42" i="6"/>
  <c r="R41" i="6"/>
  <c r="D41" i="6"/>
  <c r="D35" i="6" s="1"/>
  <c r="R40" i="6"/>
  <c r="D40" i="6"/>
  <c r="R39" i="6"/>
  <c r="D39" i="6"/>
  <c r="R38" i="6"/>
  <c r="D38" i="6"/>
  <c r="R37" i="6"/>
  <c r="D37" i="6"/>
  <c r="N36" i="6"/>
  <c r="N35" i="6" s="1"/>
  <c r="D36" i="6"/>
  <c r="Q35" i="6"/>
  <c r="P35" i="6"/>
  <c r="O35" i="6"/>
  <c r="M35" i="6"/>
  <c r="L35" i="6"/>
  <c r="K35" i="6"/>
  <c r="J35" i="6"/>
  <c r="I35" i="6"/>
  <c r="H35" i="6"/>
  <c r="G35" i="6"/>
  <c r="F35" i="6"/>
  <c r="E35" i="6"/>
  <c r="R33" i="6"/>
  <c r="D33" i="6"/>
  <c r="R32" i="6"/>
  <c r="D32" i="6"/>
  <c r="R31" i="6"/>
  <c r="D31" i="6"/>
  <c r="R30" i="6"/>
  <c r="D30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R28" i="6"/>
  <c r="D28" i="6"/>
  <c r="R27" i="6"/>
  <c r="D27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R25" i="6"/>
  <c r="D25" i="6"/>
  <c r="R24" i="6"/>
  <c r="D24" i="6"/>
  <c r="R23" i="6"/>
  <c r="D23" i="6"/>
  <c r="R22" i="6"/>
  <c r="D22" i="6"/>
  <c r="N21" i="6"/>
  <c r="R21" i="6" s="1"/>
  <c r="D21" i="6"/>
  <c r="R20" i="6"/>
  <c r="D20" i="6"/>
  <c r="Q19" i="6"/>
  <c r="P19" i="6"/>
  <c r="O19" i="6"/>
  <c r="M19" i="6"/>
  <c r="L19" i="6"/>
  <c r="K19" i="6"/>
  <c r="J19" i="6"/>
  <c r="I19" i="6"/>
  <c r="H19" i="6"/>
  <c r="G19" i="6"/>
  <c r="F19" i="6"/>
  <c r="E19" i="6"/>
  <c r="N18" i="6"/>
  <c r="N12" i="6" s="1"/>
  <c r="D18" i="6"/>
  <c r="R17" i="6"/>
  <c r="D17" i="6"/>
  <c r="R16" i="6"/>
  <c r="D16" i="6"/>
  <c r="R15" i="6"/>
  <c r="D15" i="6"/>
  <c r="R14" i="6"/>
  <c r="D14" i="6"/>
  <c r="R13" i="6"/>
  <c r="D13" i="6"/>
  <c r="Q12" i="6"/>
  <c r="P12" i="6"/>
  <c r="O12" i="6"/>
  <c r="M12" i="6"/>
  <c r="L12" i="6"/>
  <c r="K12" i="6"/>
  <c r="J12" i="6"/>
  <c r="J11" i="6" s="1"/>
  <c r="I12" i="6"/>
  <c r="H12" i="6"/>
  <c r="H11" i="6" s="1"/>
  <c r="G12" i="6"/>
  <c r="F12" i="6"/>
  <c r="E12" i="6"/>
  <c r="K78" i="6" l="1"/>
  <c r="O138" i="6"/>
  <c r="D26" i="6"/>
  <c r="J160" i="6"/>
  <c r="G129" i="6"/>
  <c r="G123" i="6" s="1"/>
  <c r="D202" i="6"/>
  <c r="J78" i="6"/>
  <c r="R97" i="6"/>
  <c r="H106" i="6"/>
  <c r="O11" i="6"/>
  <c r="K34" i="6"/>
  <c r="P106" i="6"/>
  <c r="P123" i="6"/>
  <c r="D227" i="6"/>
  <c r="P78" i="6"/>
  <c r="J284" i="6"/>
  <c r="E123" i="6"/>
  <c r="P138" i="6"/>
  <c r="R285" i="6"/>
  <c r="R284" i="6" s="1"/>
  <c r="H129" i="6"/>
  <c r="H123" i="6" s="1"/>
  <c r="D56" i="6"/>
  <c r="L106" i="6"/>
  <c r="G300" i="6"/>
  <c r="H78" i="6"/>
  <c r="L11" i="6"/>
  <c r="N106" i="6"/>
  <c r="P201" i="6"/>
  <c r="J34" i="6"/>
  <c r="P11" i="6"/>
  <c r="L34" i="6"/>
  <c r="R79" i="6"/>
  <c r="E106" i="6"/>
  <c r="G160" i="6"/>
  <c r="E160" i="6"/>
  <c r="E122" i="6" s="1"/>
  <c r="N314" i="6"/>
  <c r="D85" i="6"/>
  <c r="D78" i="6" s="1"/>
  <c r="J264" i="6"/>
  <c r="M106" i="6"/>
  <c r="I166" i="6"/>
  <c r="K253" i="6"/>
  <c r="N300" i="6"/>
  <c r="F106" i="6"/>
  <c r="M123" i="6"/>
  <c r="M122" i="6" s="1"/>
  <c r="D129" i="6"/>
  <c r="M166" i="6"/>
  <c r="H201" i="6"/>
  <c r="D300" i="6"/>
  <c r="J138" i="6"/>
  <c r="R59" i="6"/>
  <c r="G34" i="6"/>
  <c r="I34" i="6"/>
  <c r="R58" i="6"/>
  <c r="R56" i="6" s="1"/>
  <c r="F123" i="6"/>
  <c r="F122" i="6" s="1"/>
  <c r="K11" i="6"/>
  <c r="H34" i="6"/>
  <c r="D46" i="6"/>
  <c r="D52" i="6"/>
  <c r="G78" i="6"/>
  <c r="O78" i="6"/>
  <c r="Q78" i="6"/>
  <c r="O123" i="6"/>
  <c r="K123" i="6"/>
  <c r="E138" i="6"/>
  <c r="M138" i="6"/>
  <c r="I201" i="6"/>
  <c r="Q201" i="6"/>
  <c r="I232" i="6"/>
  <c r="D246" i="6"/>
  <c r="M253" i="6"/>
  <c r="R330" i="6"/>
  <c r="R329" i="6" s="1"/>
  <c r="D333" i="6"/>
  <c r="D19" i="6"/>
  <c r="N78" i="6"/>
  <c r="D29" i="6"/>
  <c r="R52" i="6"/>
  <c r="J106" i="6"/>
  <c r="F138" i="6"/>
  <c r="N138" i="6"/>
  <c r="N122" i="6" s="1"/>
  <c r="K160" i="6"/>
  <c r="M160" i="6"/>
  <c r="J166" i="6"/>
  <c r="D195" i="6"/>
  <c r="R246" i="6"/>
  <c r="N253" i="6"/>
  <c r="H253" i="6"/>
  <c r="D265" i="6"/>
  <c r="G264" i="6"/>
  <c r="O264" i="6"/>
  <c r="R272" i="6"/>
  <c r="L300" i="6"/>
  <c r="D309" i="6"/>
  <c r="D308" i="6" s="1"/>
  <c r="O308" i="6"/>
  <c r="R333" i="6"/>
  <c r="O34" i="6"/>
  <c r="Q34" i="6"/>
  <c r="F78" i="6"/>
  <c r="M11" i="6"/>
  <c r="I11" i="6"/>
  <c r="I10" i="6" s="1"/>
  <c r="Q11" i="6"/>
  <c r="R29" i="6"/>
  <c r="N34" i="6"/>
  <c r="F34" i="6"/>
  <c r="D64" i="6"/>
  <c r="D90" i="6"/>
  <c r="K106" i="6"/>
  <c r="K10" i="6" s="1"/>
  <c r="D107" i="6"/>
  <c r="D106" i="6" s="1"/>
  <c r="I123" i="6"/>
  <c r="Q123" i="6"/>
  <c r="D132" i="6"/>
  <c r="G138" i="6"/>
  <c r="K166" i="6"/>
  <c r="D167" i="6"/>
  <c r="D166" i="6" s="1"/>
  <c r="D172" i="6"/>
  <c r="R195" i="6"/>
  <c r="K201" i="6"/>
  <c r="O253" i="6"/>
  <c r="M300" i="6"/>
  <c r="G342" i="6"/>
  <c r="G11" i="6"/>
  <c r="P34" i="6"/>
  <c r="L138" i="6"/>
  <c r="E11" i="6"/>
  <c r="F11" i="6"/>
  <c r="N19" i="6"/>
  <c r="N11" i="6" s="1"/>
  <c r="N10" i="6" s="1"/>
  <c r="R26" i="6"/>
  <c r="R36" i="6"/>
  <c r="R35" i="6" s="1"/>
  <c r="R90" i="6"/>
  <c r="D103" i="6"/>
  <c r="D102" i="6" s="1"/>
  <c r="G106" i="6"/>
  <c r="G10" i="6" s="1"/>
  <c r="J123" i="6"/>
  <c r="J122" i="6" s="1"/>
  <c r="D124" i="6"/>
  <c r="R132" i="6"/>
  <c r="I138" i="6"/>
  <c r="Q138" i="6"/>
  <c r="D156" i="6"/>
  <c r="R172" i="6"/>
  <c r="R166" i="6" s="1"/>
  <c r="N180" i="6"/>
  <c r="L201" i="6"/>
  <c r="D214" i="6"/>
  <c r="D253" i="6"/>
  <c r="D278" i="6"/>
  <c r="O300" i="6"/>
  <c r="E34" i="6"/>
  <c r="M34" i="6"/>
  <c r="D43" i="6"/>
  <c r="D59" i="6"/>
  <c r="L78" i="6"/>
  <c r="D79" i="6"/>
  <c r="D97" i="6"/>
  <c r="R145" i="6"/>
  <c r="R138" i="6" s="1"/>
  <c r="I160" i="6"/>
  <c r="I122" i="6" s="1"/>
  <c r="I9" i="6" s="1"/>
  <c r="I8" i="6" s="1"/>
  <c r="F166" i="6"/>
  <c r="D181" i="6"/>
  <c r="G232" i="6"/>
  <c r="D243" i="6"/>
  <c r="L284" i="6"/>
  <c r="I300" i="6"/>
  <c r="Q300" i="6"/>
  <c r="P300" i="6"/>
  <c r="H308" i="6"/>
  <c r="E308" i="6"/>
  <c r="M308" i="6"/>
  <c r="G327" i="6"/>
  <c r="O342" i="6"/>
  <c r="D12" i="6"/>
  <c r="E78" i="6"/>
  <c r="M78" i="6"/>
  <c r="O106" i="6"/>
  <c r="R139" i="6"/>
  <c r="D145" i="6"/>
  <c r="D188" i="6"/>
  <c r="J300" i="6"/>
  <c r="J263" i="6" s="1"/>
  <c r="J262" i="6" s="1"/>
  <c r="J261" i="6" s="1"/>
  <c r="F10" i="6"/>
  <c r="D34" i="6"/>
  <c r="J10" i="6"/>
  <c r="F320" i="6"/>
  <c r="R106" i="6"/>
  <c r="H166" i="6"/>
  <c r="P166" i="6"/>
  <c r="H232" i="6"/>
  <c r="G284" i="6"/>
  <c r="O284" i="6"/>
  <c r="R342" i="6"/>
  <c r="R64" i="6"/>
  <c r="R131" i="6"/>
  <c r="R129" i="6" s="1"/>
  <c r="R162" i="6"/>
  <c r="R161" i="6" s="1"/>
  <c r="R160" i="6" s="1"/>
  <c r="L160" i="6"/>
  <c r="D163" i="6"/>
  <c r="R181" i="6"/>
  <c r="J201" i="6"/>
  <c r="G201" i="6"/>
  <c r="O201" i="6"/>
  <c r="F347" i="6"/>
  <c r="F342" i="6" s="1"/>
  <c r="F307" i="6" s="1"/>
  <c r="F306" i="6" s="1"/>
  <c r="F305" i="6" s="1"/>
  <c r="N342" i="6"/>
  <c r="L180" i="6"/>
  <c r="R265" i="6"/>
  <c r="R264" i="6" s="1"/>
  <c r="P284" i="6"/>
  <c r="I320" i="6"/>
  <c r="O320" i="6"/>
  <c r="M342" i="6"/>
  <c r="L342" i="6"/>
  <c r="D285" i="6"/>
  <c r="D135" i="6"/>
  <c r="D123" i="6" s="1"/>
  <c r="R188" i="6"/>
  <c r="J180" i="6"/>
  <c r="J253" i="6"/>
  <c r="F284" i="6"/>
  <c r="N284" i="6"/>
  <c r="D284" i="6"/>
  <c r="I308" i="6"/>
  <c r="Q308" i="6"/>
  <c r="D321" i="6"/>
  <c r="N320" i="6"/>
  <c r="D223" i="6"/>
  <c r="R232" i="6"/>
  <c r="G308" i="6"/>
  <c r="Q320" i="6"/>
  <c r="E342" i="6"/>
  <c r="R18" i="6"/>
  <c r="R12" i="6" s="1"/>
  <c r="R124" i="6"/>
  <c r="G166" i="6"/>
  <c r="O166" i="6"/>
  <c r="L166" i="6"/>
  <c r="E201" i="6"/>
  <c r="M201" i="6"/>
  <c r="D217" i="6"/>
  <c r="D250" i="6"/>
  <c r="D249" i="6" s="1"/>
  <c r="L253" i="6"/>
  <c r="G253" i="6"/>
  <c r="R278" i="6"/>
  <c r="K284" i="6"/>
  <c r="K263" i="6" s="1"/>
  <c r="K262" i="6" s="1"/>
  <c r="K261" i="6" s="1"/>
  <c r="J308" i="6"/>
  <c r="K320" i="6"/>
  <c r="R321" i="6"/>
  <c r="R202" i="6"/>
  <c r="Q232" i="6"/>
  <c r="M284" i="6"/>
  <c r="R87" i="6"/>
  <c r="R85" i="6" s="1"/>
  <c r="R93" i="6"/>
  <c r="K138" i="6"/>
  <c r="K122" i="6" s="1"/>
  <c r="D139" i="6"/>
  <c r="D138" i="6" s="1"/>
  <c r="H160" i="6"/>
  <c r="P160" i="6"/>
  <c r="P122" i="6" s="1"/>
  <c r="G180" i="6"/>
  <c r="O180" i="6"/>
  <c r="F201" i="6"/>
  <c r="N201" i="6"/>
  <c r="R217" i="6"/>
  <c r="R227" i="6"/>
  <c r="R250" i="6"/>
  <c r="R249" i="6" s="1"/>
  <c r="D272" i="6"/>
  <c r="R319" i="6"/>
  <c r="R318" i="6" s="1"/>
  <c r="L320" i="6"/>
  <c r="J342" i="6"/>
  <c r="J232" i="6"/>
  <c r="E284" i="6"/>
  <c r="R19" i="6"/>
  <c r="Q160" i="6"/>
  <c r="H180" i="6"/>
  <c r="P180" i="6"/>
  <c r="D198" i="6"/>
  <c r="F232" i="6"/>
  <c r="N232" i="6"/>
  <c r="E232" i="6"/>
  <c r="E253" i="6"/>
  <c r="F264" i="6"/>
  <c r="N264" i="6"/>
  <c r="I284" i="6"/>
  <c r="Q284" i="6"/>
  <c r="E300" i="6"/>
  <c r="K308" i="6"/>
  <c r="M320" i="6"/>
  <c r="J320" i="6"/>
  <c r="I342" i="6"/>
  <c r="I307" i="6" s="1"/>
  <c r="I306" i="6" s="1"/>
  <c r="I305" i="6" s="1"/>
  <c r="Q342" i="6"/>
  <c r="D342" i="6"/>
  <c r="H342" i="6"/>
  <c r="P342" i="6"/>
  <c r="D160" i="6"/>
  <c r="L281" i="6"/>
  <c r="L264" i="6" s="1"/>
  <c r="R282" i="6"/>
  <c r="R281" i="6" s="1"/>
  <c r="K232" i="6"/>
  <c r="K179" i="6" s="1"/>
  <c r="K178" i="6" s="1"/>
  <c r="K177" i="6" s="1"/>
  <c r="O232" i="6"/>
  <c r="O179" i="6" s="1"/>
  <c r="O178" i="6" s="1"/>
  <c r="O177" i="6" s="1"/>
  <c r="D232" i="6"/>
  <c r="L232" i="6"/>
  <c r="P232" i="6"/>
  <c r="H264" i="6"/>
  <c r="H263" i="6" s="1"/>
  <c r="H262" i="6" s="1"/>
  <c r="H261" i="6" s="1"/>
  <c r="P264" i="6"/>
  <c r="K342" i="6"/>
  <c r="E180" i="6"/>
  <c r="I180" i="6"/>
  <c r="M180" i="6"/>
  <c r="Q180" i="6"/>
  <c r="Q179" i="6" s="1"/>
  <c r="Q178" i="6" s="1"/>
  <c r="Q177" i="6" s="1"/>
  <c r="D201" i="6"/>
  <c r="E264" i="6"/>
  <c r="E263" i="6" s="1"/>
  <c r="E262" i="6" s="1"/>
  <c r="E261" i="6" s="1"/>
  <c r="I264" i="6"/>
  <c r="M264" i="6"/>
  <c r="M263" i="6" s="1"/>
  <c r="M262" i="6" s="1"/>
  <c r="M261" i="6" s="1"/>
  <c r="Q264" i="6"/>
  <c r="R257" i="6"/>
  <c r="R256" i="6" s="1"/>
  <c r="R253" i="6" s="1"/>
  <c r="F256" i="6"/>
  <c r="F253" i="6" s="1"/>
  <c r="E320" i="6"/>
  <c r="R300" i="6"/>
  <c r="P309" i="6"/>
  <c r="P308" i="6" s="1"/>
  <c r="N318" i="6"/>
  <c r="H320" i="6"/>
  <c r="P320" i="6"/>
  <c r="G331" i="6"/>
  <c r="G320" i="6" s="1"/>
  <c r="R332" i="6"/>
  <c r="R331" i="6" s="1"/>
  <c r="L308" i="6"/>
  <c r="R311" i="6"/>
  <c r="R312" i="6"/>
  <c r="N309" i="6"/>
  <c r="N316" i="6"/>
  <c r="R317" i="6"/>
  <c r="R316" i="6" s="1"/>
  <c r="R78" i="6" l="1"/>
  <c r="G263" i="6"/>
  <c r="G262" i="6" s="1"/>
  <c r="G261" i="6" s="1"/>
  <c r="M179" i="6"/>
  <c r="M178" i="6" s="1"/>
  <c r="M177" i="6" s="1"/>
  <c r="H10" i="6"/>
  <c r="H9" i="6" s="1"/>
  <c r="H8" i="6" s="1"/>
  <c r="H7" i="6" s="1"/>
  <c r="H6" i="6" s="1"/>
  <c r="H5" i="6" s="1"/>
  <c r="H4" i="6" s="1"/>
  <c r="H373" i="6" s="1"/>
  <c r="R201" i="6"/>
  <c r="D320" i="6"/>
  <c r="D307" i="6" s="1"/>
  <c r="D306" i="6" s="1"/>
  <c r="D305" i="6" s="1"/>
  <c r="D180" i="6"/>
  <c r="D11" i="6"/>
  <c r="D10" i="6" s="1"/>
  <c r="R34" i="6"/>
  <c r="R10" i="6" s="1"/>
  <c r="D264" i="6"/>
  <c r="M307" i="6"/>
  <c r="M306" i="6" s="1"/>
  <c r="M305" i="6" s="1"/>
  <c r="Q122" i="6"/>
  <c r="L10" i="6"/>
  <c r="O122" i="6"/>
  <c r="G122" i="6"/>
  <c r="G9" i="6" s="1"/>
  <c r="G8" i="6" s="1"/>
  <c r="O307" i="6"/>
  <c r="O306" i="6" s="1"/>
  <c r="O305" i="6" s="1"/>
  <c r="O10" i="6"/>
  <c r="O9" i="6" s="1"/>
  <c r="O8" i="6" s="1"/>
  <c r="G307" i="6"/>
  <c r="G306" i="6" s="1"/>
  <c r="G305" i="6" s="1"/>
  <c r="F9" i="6"/>
  <c r="F8" i="6" s="1"/>
  <c r="F263" i="6"/>
  <c r="F262" i="6" s="1"/>
  <c r="F261" i="6" s="1"/>
  <c r="J307" i="6"/>
  <c r="J306" i="6" s="1"/>
  <c r="J305" i="6" s="1"/>
  <c r="P10" i="6"/>
  <c r="P179" i="6"/>
  <c r="P178" i="6" s="1"/>
  <c r="P177" i="6" s="1"/>
  <c r="H122" i="6"/>
  <c r="H307" i="6"/>
  <c r="H306" i="6" s="1"/>
  <c r="H305" i="6" s="1"/>
  <c r="I179" i="6"/>
  <c r="I178" i="6" s="1"/>
  <c r="I177" i="6" s="1"/>
  <c r="L179" i="6"/>
  <c r="L178" i="6" s="1"/>
  <c r="L177" i="6" s="1"/>
  <c r="N263" i="6"/>
  <c r="N262" i="6" s="1"/>
  <c r="N261" i="6" s="1"/>
  <c r="H179" i="6"/>
  <c r="H178" i="6" s="1"/>
  <c r="H177" i="6" s="1"/>
  <c r="M10" i="6"/>
  <c r="M9" i="6" s="1"/>
  <c r="M8" i="6" s="1"/>
  <c r="M7" i="6" s="1"/>
  <c r="M6" i="6" s="1"/>
  <c r="M5" i="6" s="1"/>
  <c r="M4" i="6" s="1"/>
  <c r="M373" i="6" s="1"/>
  <c r="Q263" i="6"/>
  <c r="Q262" i="6" s="1"/>
  <c r="Q261" i="6" s="1"/>
  <c r="D263" i="6"/>
  <c r="D262" i="6" s="1"/>
  <c r="D261" i="6" s="1"/>
  <c r="P9" i="6"/>
  <c r="P8" i="6" s="1"/>
  <c r="R123" i="6"/>
  <c r="R122" i="6" s="1"/>
  <c r="R11" i="6"/>
  <c r="Q307" i="6"/>
  <c r="Q306" i="6" s="1"/>
  <c r="Q305" i="6" s="1"/>
  <c r="R180" i="6"/>
  <c r="L307" i="6"/>
  <c r="L306" i="6" s="1"/>
  <c r="L305" i="6" s="1"/>
  <c r="K307" i="6"/>
  <c r="K306" i="6" s="1"/>
  <c r="K305" i="6" s="1"/>
  <c r="N179" i="6"/>
  <c r="N178" i="6" s="1"/>
  <c r="N177" i="6" s="1"/>
  <c r="N9" i="6"/>
  <c r="N8" i="6" s="1"/>
  <c r="E10" i="6"/>
  <c r="E9" i="6" s="1"/>
  <c r="E8" i="6" s="1"/>
  <c r="I263" i="6"/>
  <c r="I262" i="6" s="1"/>
  <c r="I261" i="6" s="1"/>
  <c r="I7" i="6" s="1"/>
  <c r="I6" i="6" s="1"/>
  <c r="I5" i="6" s="1"/>
  <c r="I4" i="6" s="1"/>
  <c r="I373" i="6" s="1"/>
  <c r="F179" i="6"/>
  <c r="F178" i="6" s="1"/>
  <c r="F177" i="6" s="1"/>
  <c r="P263" i="6"/>
  <c r="P262" i="6" s="1"/>
  <c r="P261" i="6" s="1"/>
  <c r="L263" i="6"/>
  <c r="L262" i="6" s="1"/>
  <c r="L261" i="6" s="1"/>
  <c r="K9" i="6"/>
  <c r="K8" i="6" s="1"/>
  <c r="O263" i="6"/>
  <c r="O262" i="6" s="1"/>
  <c r="O261" i="6" s="1"/>
  <c r="Q10" i="6"/>
  <c r="Q9" i="6" s="1"/>
  <c r="Q8" i="6" s="1"/>
  <c r="J179" i="6"/>
  <c r="J178" i="6" s="1"/>
  <c r="J177" i="6" s="1"/>
  <c r="R309" i="6"/>
  <c r="R308" i="6" s="1"/>
  <c r="L122" i="6"/>
  <c r="L9" i="6" s="1"/>
  <c r="L8" i="6" s="1"/>
  <c r="L7" i="6" s="1"/>
  <c r="L6" i="6" s="1"/>
  <c r="L5" i="6" s="1"/>
  <c r="L4" i="6" s="1"/>
  <c r="L373" i="6" s="1"/>
  <c r="D179" i="6"/>
  <c r="D178" i="6" s="1"/>
  <c r="D177" i="6" s="1"/>
  <c r="E179" i="6"/>
  <c r="E178" i="6" s="1"/>
  <c r="E177" i="6" s="1"/>
  <c r="J9" i="6"/>
  <c r="J8" i="6" s="1"/>
  <c r="E307" i="6"/>
  <c r="E306" i="6" s="1"/>
  <c r="E305" i="6" s="1"/>
  <c r="R320" i="6"/>
  <c r="D122" i="6"/>
  <c r="G179" i="6"/>
  <c r="G178" i="6" s="1"/>
  <c r="G177" i="6" s="1"/>
  <c r="R179" i="6"/>
  <c r="R178" i="6" s="1"/>
  <c r="R177" i="6" s="1"/>
  <c r="N308" i="6"/>
  <c r="N307" i="6" s="1"/>
  <c r="N306" i="6" s="1"/>
  <c r="N305" i="6" s="1"/>
  <c r="P307" i="6"/>
  <c r="P306" i="6" s="1"/>
  <c r="P305" i="6" s="1"/>
  <c r="R263" i="6"/>
  <c r="R262" i="6" s="1"/>
  <c r="R261" i="6" s="1"/>
  <c r="Q7" i="6" l="1"/>
  <c r="Q6" i="6" s="1"/>
  <c r="Q5" i="6" s="1"/>
  <c r="Q4" i="6" s="1"/>
  <c r="Q373" i="6" s="1"/>
  <c r="O7" i="6"/>
  <c r="O6" i="6" s="1"/>
  <c r="O5" i="6" s="1"/>
  <c r="O4" i="6" s="1"/>
  <c r="O373" i="6" s="1"/>
  <c r="K7" i="6"/>
  <c r="K6" i="6" s="1"/>
  <c r="K5" i="6" s="1"/>
  <c r="K4" i="6" s="1"/>
  <c r="K373" i="6" s="1"/>
  <c r="G7" i="6"/>
  <c r="G6" i="6" s="1"/>
  <c r="G5" i="6" s="1"/>
  <c r="G4" i="6" s="1"/>
  <c r="G373" i="6" s="1"/>
  <c r="P7" i="6"/>
  <c r="P6" i="6" s="1"/>
  <c r="P5" i="6" s="1"/>
  <c r="P4" i="6" s="1"/>
  <c r="P373" i="6" s="1"/>
  <c r="D9" i="6"/>
  <c r="D8" i="6" s="1"/>
  <c r="D7" i="6" s="1"/>
  <c r="D6" i="6" s="1"/>
  <c r="D5" i="6" s="1"/>
  <c r="D4" i="6" s="1"/>
  <c r="D373" i="6" s="1"/>
  <c r="F7" i="6"/>
  <c r="F6" i="6" s="1"/>
  <c r="F5" i="6" s="1"/>
  <c r="F4" i="6" s="1"/>
  <c r="F373" i="6" s="1"/>
  <c r="R307" i="6"/>
  <c r="R306" i="6" s="1"/>
  <c r="R305" i="6" s="1"/>
  <c r="N7" i="6"/>
  <c r="N6" i="6" s="1"/>
  <c r="N5" i="6" s="1"/>
  <c r="N4" i="6" s="1"/>
  <c r="N373" i="6" s="1"/>
  <c r="J7" i="6"/>
  <c r="J6" i="6" s="1"/>
  <c r="J5" i="6" s="1"/>
  <c r="J4" i="6" s="1"/>
  <c r="J373" i="6" s="1"/>
  <c r="R9" i="6"/>
  <c r="R8" i="6" s="1"/>
  <c r="R7" i="6" s="1"/>
  <c r="R6" i="6" s="1"/>
  <c r="R5" i="6" s="1"/>
  <c r="R4" i="6" s="1"/>
  <c r="R373" i="6" s="1"/>
  <c r="E7" i="6"/>
  <c r="E6" i="6" s="1"/>
  <c r="E5" i="6" s="1"/>
  <c r="E4" i="6" s="1"/>
  <c r="E373" i="6" s="1"/>
  <c r="C41" i="1" l="1"/>
  <c r="C68" i="1"/>
  <c r="C58" i="1"/>
  <c r="C31" i="1"/>
  <c r="C21" i="1"/>
  <c r="C15" i="1"/>
  <c r="B68" i="1"/>
  <c r="B58" i="1"/>
  <c r="B89" i="1" l="1"/>
  <c r="C8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jtaveras\OneDrive - Direccion General de Presupuesto\Documentos\Mis archivos de origen de datos\BI CICLO FORMULACION CONSOLIDACION PROY- EJEC Y FORMU.odc" keepAlive="1" name="BI CICLO FORMULACION CONSOLIDACION PROY- EJEC Y FORMU" description="Consolidación de los Ambientes de Proyección, Ejecución y Formulación" type="5" refreshedVersion="8" background="1">
    <dbPr connection="Provider=MSOLAP.8;Integrated Security=SSPI;Persist Security Info=True;Initial Catalog=CICLO FORMULACION;Data Source=BI;MDX Compatibility=1;Safety Options=2;MDX Missing Member Mode=Error;Update Isolation Level=2" command="CONSOLIDACION PROY- EJEC Y FORMU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BI CICLO FORMULACION CONSOLIDACION PROY- EJEC Y FORMU"/>
    <s v="{[CLASIFICADOR CONSOLIDADO  PROY- EJEC Y FORMU].[01-COD PERIODO].&amp;[2023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<sst xmlns="http://schemas.openxmlformats.org/spreadsheetml/2006/main" count="524" uniqueCount="277">
  <si>
    <t xml:space="preserve">CONSEJO DEL PODER JUDICIAL </t>
  </si>
  <si>
    <t>DIRECCIÓN GENERAL TÉCNICA</t>
  </si>
  <si>
    <t xml:space="preserve">DIRECCIÓN DE PLANIFICACIÓN </t>
  </si>
  <si>
    <t xml:space="preserve"> PRESUPUESTO APROBADO POR PARTIDAS DEL GASTO</t>
  </si>
  <si>
    <t>(Valores en RD$)</t>
  </si>
  <si>
    <t>DETALLE</t>
  </si>
  <si>
    <t xml:space="preserve">PRESUPUESTO APROBADO     </t>
  </si>
  <si>
    <t xml:space="preserve">PRESUPUESTO MODIFICADO    </t>
  </si>
  <si>
    <t>2 - GASTOS</t>
  </si>
  <si>
    <t>2.1 - REMUNERACIONES Y CONTRIBUCIONES</t>
  </si>
  <si>
    <t xml:space="preserve">    2.1.1 - REMUNERACIONES</t>
  </si>
  <si>
    <t xml:space="preserve">    2.1.2 - SOBRESUELDOS</t>
  </si>
  <si>
    <t xml:space="preserve">    2.1.3 - DIETAS Y GASTOS DE REPRESENTACIÓN</t>
  </si>
  <si>
    <t xml:space="preserve">    2.1.4 - GRATIFICACIONES Y BONIFICACIONES</t>
  </si>
  <si>
    <t xml:space="preserve">    2.1.5 - CONTRIBUCIONES A LA SEGURIDAD SOCIAL</t>
  </si>
  <si>
    <t>-</t>
  </si>
  <si>
    <t>2.2 - CONTRATACIÓN DE SERVICIOS</t>
  </si>
  <si>
    <t xml:space="preserve">   2.2.1 - SERVICIOS BÁSICOS</t>
  </si>
  <si>
    <t xml:space="preserve">   2.2.2 - PUBLICIDAD, IMPRESIÓN Y ENCUADERNACIÓN</t>
  </si>
  <si>
    <t xml:space="preserve">   2.2.3 - VIÁTICOS</t>
  </si>
  <si>
    <t xml:space="preserve">   2.2.4 - TRANSPORTE Y ALMACENAJE</t>
  </si>
  <si>
    <t xml:space="preserve">   2.2.5 - ALQUILERES Y RENTAS</t>
  </si>
  <si>
    <t xml:space="preserve">   2.2.6 - SEGUROS</t>
  </si>
  <si>
    <t xml:space="preserve">   2.2.7 - SERVICIOS DE CONSERV., REPARACIONES MENORES E  INSTALACIONES TEMPORALES</t>
  </si>
  <si>
    <t xml:space="preserve">  2.2.8 - OTROS SERVICIOS NO INCLUIDOS EN CONCEPTOS ANTERIORES</t>
  </si>
  <si>
    <t xml:space="preserve">  2.2.9 - OTRAS CONTRATACIONES DE SERVICIOS</t>
  </si>
  <si>
    <t>2.3 - MATERIALES Y SUMINISTROS</t>
  </si>
  <si>
    <t xml:space="preserve">   2.3.1 - ALIMENTOS Y PRODUCTOS AGROFORESTALES</t>
  </si>
  <si>
    <t xml:space="preserve">   2.3.2 - TEXTILES Y VESTUARIOS</t>
  </si>
  <si>
    <t xml:space="preserve">   2.3.3 - PRODUCTOS DE PAPEL, CARTÓN E IMPRESOS</t>
  </si>
  <si>
    <t xml:space="preserve">   2.3.4 - PRODUCTOS FARMACÉUTICOS</t>
  </si>
  <si>
    <t xml:space="preserve">   2.3.5 - PRODUCTOS DE CUERO, CAUCHO Y PLÁSTICO</t>
  </si>
  <si>
    <t xml:space="preserve">   2.3.6 - PRODUCTOS DE MINERALES, METÁLICOS Y NO METÁLICOS</t>
  </si>
  <si>
    <t xml:space="preserve">   2.3.7 - COMBUSTIBLES, LUBRICANTES, PRODUCTOS QUÍMICOS Y CONEXOS</t>
  </si>
  <si>
    <t xml:space="preserve">   2.3.8 - GASTOS QUE SE ASIGNARÁN DURANTE EL EJERCICIO (ART. 32 Y 33 LEY 423-06)</t>
  </si>
  <si>
    <t xml:space="preserve">   2.3.9 - PRODUCTOS Y ÚTILES VARIOS</t>
  </si>
  <si>
    <t>2.4 - TRANSFERENCIAS CORRIENTES</t>
  </si>
  <si>
    <t xml:space="preserve">   2.4.1 - TRANSFERENCIAS CORRIENTES  (Aportes al fondo de pensiones y jubilaciones y becas de estudios)</t>
  </si>
  <si>
    <t xml:space="preserve">   2.4.2 - TRANSFERENCIAS CORRIENTES AL  GOBIERNO GENERAL NACIONAL( Oficina Nac. De la Defensa Pública programa 99)</t>
  </si>
  <si>
    <t xml:space="preserve">   2.4.3 - TRANSFERENCIAS CORRIENTES A GOBIERNOS GENERALES LOCALES</t>
  </si>
  <si>
    <t xml:space="preserve">   2.4.4 - TRANSFERENCIAS CORRIENTES A EMPRESAS PÚBLICAS NO FINANCIERAS</t>
  </si>
  <si>
    <t xml:space="preserve">   2.4.5 - TRANSFERENCIAS CORRIENTES A INSTITUCIONES PÚBLICAS FINANCIERAS</t>
  </si>
  <si>
    <t xml:space="preserve">   2.4.6 - SUBVENCIONES</t>
  </si>
  <si>
    <t xml:space="preserve">   2.4.7 - TRANSFERENCIAS CORRIENTES AL SECTOR EXTERNO</t>
  </si>
  <si>
    <t xml:space="preserve">   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</si>
  <si>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</si>
  <si>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</si>
  <si>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</si>
  <si>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</si>
  <si>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</si>
  <si>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</si>
  <si>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</si>
  <si>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</si>
  <si>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</si>
  <si>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  2.6.1 - MOBILIARIO Y EQUIPO</t>
  </si>
  <si>
    <t xml:space="preserve">   2.6.2 - MOBILIARIO Y EQUIPO EDUCACIONAL Y RECREATIVO</t>
  </si>
  <si>
    <t xml:space="preserve">   2.6.3 - EQUIPO E INSTRUMENTAL, CIENTÍFICO Y LABORATORIO</t>
  </si>
  <si>
    <t xml:space="preserve">  2.6.4 - VEHICULOS Y EQUIPO DE TRANSPORTE, TRACCION Y ELEVACIÓN</t>
  </si>
  <si>
    <t xml:space="preserve">  2.6.5 - MAQUINARIA, OTROS EQUIPOS Y HERRAMIENTAS</t>
  </si>
  <si>
    <t xml:space="preserve">  2.6.7 - ACTIVOS BIOLÓGICOS</t>
  </si>
  <si>
    <t xml:space="preserve">  2.6.8 - BIENES INTANGIBLES</t>
  </si>
  <si>
    <t xml:space="preserve"> 2.6.9 - EDIFICIOS, ESTRUCTURAS, TIERRAS, TERRENOS Y OBJETOS DE VALOR</t>
  </si>
  <si>
    <t>2.7 - OBRAS</t>
  </si>
  <si>
    <t xml:space="preserve">   2.7.1 - OBRAS EN EDIFICACIONES</t>
  </si>
  <si>
    <t xml:space="preserve">   2.7.2 - INFRAESTRUCTURA</t>
  </si>
  <si>
    <t xml:space="preserve">   2.7.3 - CONSTRUCCIONES EN BIENES CONCESIONADOS</t>
  </si>
  <si>
    <t xml:space="preserve">  2.7.4 - GASTOS QUE SE ASIGNARÁN DURANTE EL EJERCICIO PARA INVERSIÓN (ART. 32 Y 33 LEY 423-06)</t>
  </si>
  <si>
    <t>2.8 - ADQUISICION DE ACTIVOS FINANCIEROS CON FINES DE POLÍTICA</t>
  </si>
  <si>
    <t xml:space="preserve">   2.8.1 - CONCESIÓN DE PRESTAMOS</t>
  </si>
  <si>
    <t xml:space="preserve">   2.8.2 - ADQUISICIÓN DE TÍTULOS VALORES REPRESENTATIVOS DE DEUDA</t>
  </si>
  <si>
    <t>2.9 - GASTOS FINANCIEROS</t>
  </si>
  <si>
    <t xml:space="preserve">   2.9.1 - INTERESES DE LA DEUDA PÚBLICA INTERNA</t>
  </si>
  <si>
    <t xml:space="preserve">   2.9.4 - COMISIONES Y OTROS GASTOS BANCARIOS DE LA DEUDA PÚBLICA</t>
  </si>
  <si>
    <t>4 - APLICACIONES FINANCIERAS</t>
  </si>
  <si>
    <t>4.1 - INCREMENTO DE ACTIVOS FINANCIEROS</t>
  </si>
  <si>
    <t xml:space="preserve">  4.1.1 - INCREMENTO DE ACTIVOS FINANCIEROS CORRIENTES</t>
  </si>
  <si>
    <t xml:space="preserve">  4.1.2 - INCREMENTO DE ACTIVOS FINANCIEROS NO CORRIENTES</t>
  </si>
  <si>
    <t>4.2 - DISMINUCIÓN DE PASIVOS</t>
  </si>
  <si>
    <t xml:space="preserve">    4.2.1 - DISMINUCIÓN DE PASIVOS CORRIENTES</t>
  </si>
  <si>
    <t xml:space="preserve">   4.2.2 - DISMINUCIÓN DE PASIVOS NO CORRIENTES</t>
  </si>
  <si>
    <t>4.3 - DISMINUCIÓN DE FONDOS DE TERCEROS</t>
  </si>
  <si>
    <t xml:space="preserve">    4.3.5 - DISMINUCIÓN DEPÓSITOS FONDOS DE TERCEROS</t>
  </si>
  <si>
    <t>TOTALES</t>
  </si>
  <si>
    <t>Fuente: Dirección de Planificación</t>
  </si>
  <si>
    <t>Definiciones:</t>
  </si>
  <si>
    <r>
      <rPr>
        <b/>
        <sz val="11"/>
        <color theme="1"/>
        <rFont val="Montserrat"/>
      </rPr>
      <t>Presupuesto aprobado:</t>
    </r>
    <r>
      <rPr>
        <sz val="11"/>
        <color theme="1"/>
        <rFont val="Montserrat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</si>
  <si>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Montserrat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</si>
  <si>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Montserrat"/>
      </rPr>
      <t>Devengado:</t>
    </r>
    <r>
      <rPr>
        <sz val="11"/>
        <color theme="1"/>
        <rFont val="Montserrat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</si>
  <si>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Isnelda R. Guzmán</t>
  </si>
  <si>
    <t>Directora de Planificación y Desarrollo</t>
  </si>
  <si>
    <t>PROGRAMACIÓN INDICATIVA ANUAL 2025</t>
  </si>
  <si>
    <t>Capítulo:</t>
  </si>
  <si>
    <t>0301 Poder Judicial</t>
  </si>
  <si>
    <t>Sub-Capítulo:</t>
  </si>
  <si>
    <t>01 Poder Judicial</t>
  </si>
  <si>
    <t>Unidad Ejecutora:</t>
  </si>
  <si>
    <t>0001 Consejo del Poder Judicial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</si>
  <si>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</si>
  <si>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</si>
  <si>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</si>
  <si>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</si>
  <si>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</si>
  <si>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</si>
  <si>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</si>
  <si>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</si>
  <si>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Meta Fisica</t>
  </si>
  <si>
    <t>Monto Financiera</t>
  </si>
  <si>
    <t xml:space="preserve">Programación física </t>
  </si>
  <si>
    <t xml:space="preserve">Programación financiera </t>
  </si>
  <si>
    <t>(UM)</t>
  </si>
  <si>
    <t>(RD$)</t>
  </si>
  <si>
    <t xml:space="preserve">Usuarios del Sistema de Administración de Justicia con Decisiones Emitidas </t>
  </si>
  <si>
    <t>No. De desiciones  emitidas a nivel nacional</t>
  </si>
  <si>
    <t xml:space="preserve">Certificados de Títulos Expedidos a Propietarios </t>
  </si>
  <si>
    <t>No. de Certificados de Títulos expedidos</t>
  </si>
  <si>
    <t xml:space="preserve">Jueces del Sistema Judicial y Aspirantes a Juez de paz reciben Capacitación y Formación Intergral </t>
  </si>
  <si>
    <t>No. de Aspirante a Juez de Paz   formados</t>
  </si>
  <si>
    <t>01-COD PERIODO</t>
  </si>
  <si>
    <t>2023</t>
  </si>
  <si>
    <t>Ejecución Mensual C=(B/12)</t>
  </si>
  <si>
    <t>GASTOS RECURRENTES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</si>
  <si>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</si>
  <si>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</si>
  <si>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</si>
  <si>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</si>
  <si>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</si>
  <si>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</si>
  <si>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</si>
  <si>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</si>
  <si>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</si>
  <si>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</si>
  <si>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</si>
  <si>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</si>
  <si>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BALANCE </t>
  </si>
  <si>
    <t xml:space="preserve">CAP. 0301 PODER JUDICIAL </t>
  </si>
  <si>
    <t xml:space="preserve">Capitulos </t>
  </si>
  <si>
    <t xml:space="preserve"> VERSION PROY 147 ULTIMA</t>
  </si>
  <si>
    <t>0301 - PODER JUDICIAL</t>
  </si>
  <si>
    <t>0100 - FONDO GENERAL</t>
  </si>
  <si>
    <t>100 - TESORO NACIONAL</t>
  </si>
  <si>
    <t>11 - Administración de Justicia</t>
  </si>
  <si>
    <t>01 - Acciones comunes</t>
  </si>
  <si>
    <t>00 - N/A</t>
  </si>
  <si>
    <t>0001 - Gestión Administrativa, Financiera, Humana, Investigación y Control Interno</t>
  </si>
  <si>
    <t>2.1.1 - REMUNERACIONES</t>
  </si>
  <si>
    <t>2.1.1.1.01 - Sueldos empleados fijos</t>
  </si>
  <si>
    <t>2.1.1.2.03 - Suplencias</t>
  </si>
  <si>
    <t>2.1.1.2.08 - Empleados temporales</t>
  </si>
  <si>
    <t>2.1.1.3.01 - Sueldos al personal fijo en trámite de pensiones</t>
  </si>
  <si>
    <t>2.1.1.4.01 - Sueldo Anual No. 13</t>
  </si>
  <si>
    <t>2.1.1.6.01 - Vacaciones</t>
  </si>
  <si>
    <t>2.1.2 - SOBRESUELDOS</t>
  </si>
  <si>
    <t>2.1.2.1.01 - Primas por antigüedad</t>
  </si>
  <si>
    <t>2.1.2.2.01 - Compensación por gastos de alimentación</t>
  </si>
  <si>
    <t>2.1.2.2.03 - Pago de horas extraordinarias</t>
  </si>
  <si>
    <t>2.1.2.2.04 - Prima de transporte</t>
  </si>
  <si>
    <t>2.1.2.2.05 - Compensación servicios de seguridad</t>
  </si>
  <si>
    <t>2.1.2.2.09 - Bono por desempeño a servidores de carrera</t>
  </si>
  <si>
    <t>2.1.3 - DIETAS Y GASTOS DE REPRESENTACIÓN</t>
  </si>
  <si>
    <t>2.1.3.1.01 - Dietas en el país</t>
  </si>
  <si>
    <t>2.1.3.2.01 - Gastos de representación en el país</t>
  </si>
  <si>
    <t>2.1.4 - GRATIFICACIONES Y BONIFICACIONES</t>
  </si>
  <si>
    <t>2.1.4.2.01 - Bono escolar</t>
  </si>
  <si>
    <t>2.1.4.2.02 - Gratificaciones por pasantías</t>
  </si>
  <si>
    <t>2.1.4.2.03 - Gratificaciones por aniversario de institución</t>
  </si>
  <si>
    <t>2.1.4.2.04 - Otras gratificaciones</t>
  </si>
  <si>
    <t>2.2.1 - SERVICIOS BÁSICOS</t>
  </si>
  <si>
    <t>2.2.1.2.01 - Servicios telefónico de larga distancia</t>
  </si>
  <si>
    <t>2.2.1.3.01 - Teléfono local</t>
  </si>
  <si>
    <t>2.2.1.4.01 - Telefax y correos</t>
  </si>
  <si>
    <t>2.2.1.5.01 - Servicio de internet y televisión por cable</t>
  </si>
  <si>
    <t>2.2.1.6.01 - Energía eléctrica</t>
  </si>
  <si>
    <t>2.2.1.7.01 - Agua</t>
  </si>
  <si>
    <t>2.2.1.8.01 - Recolección de residuos</t>
  </si>
  <si>
    <t>2.2.2 - PUBLICIDAD, IMPRESIÓN Y ENCUADERNACIÓN</t>
  </si>
  <si>
    <t>2.2.2.1.01 - Publicidad y propaganda</t>
  </si>
  <si>
    <t>2.2.2.2.01 - Impresión, encuadernación y rotulación</t>
  </si>
  <si>
    <t>2.2.3 - VIÁTICOS</t>
  </si>
  <si>
    <t>2.2.3.1.01 - Viáticos dentro del país</t>
  </si>
  <si>
    <t>2.2.3.2.01 - Viaticos fuera del país</t>
  </si>
  <si>
    <t>2.2.4 - TRANSPORTE Y ALMACENAJE</t>
  </si>
  <si>
    <t>2.2.4.1.01 - Pasajes y gastos de transporte</t>
  </si>
  <si>
    <t>2.2.4.4.01 - Peaje</t>
  </si>
  <si>
    <t>2.2.5 - ALQUILERES Y RENTAS</t>
  </si>
  <si>
    <t>2.2.5.1.01 - Alquileres y rentas de edificaciones y locales</t>
  </si>
  <si>
    <t>2.2.5.4.01 - Alquileres de equipos de transporte, tracción y elevación</t>
  </si>
  <si>
    <t>2.2.5.9.01 - Licencias Informáticas</t>
  </si>
  <si>
    <t>2.2.6 - SEGUROS</t>
  </si>
  <si>
    <t>2.2.6.1.01 - Seguro de bienes inmuebles e infraestructura</t>
  </si>
  <si>
    <t>2.2.6.3.01 - Seguros de personas</t>
  </si>
  <si>
    <t>2.2.7 - SERVICIOS DE CONSERVACIÓN, REPARACIONES MENORES E INSTALACIONES TEMPORALES</t>
  </si>
  <si>
    <t>2.2.7.1.01 - Reparaciones y mantenimientos menores en edificaciones</t>
  </si>
  <si>
    <t>2.2.7.1.02 - Mantenimientos y reparaciones especiales</t>
  </si>
  <si>
    <t>2.2.7.2.06 - Mantenimiento y reparación de equipos de transporte, tracción y elevación</t>
  </si>
  <si>
    <t>2.2.7.2.08 - Servicios de mantenimiento, reparación, desmonte e instalación</t>
  </si>
  <si>
    <t>2.2.8 - OTROS SERVICIOS NO INCLUIDOS EN CONCEPTOS ANTERIORES</t>
  </si>
  <si>
    <t>2.2.8.2.01 - Comisiones y gastos</t>
  </si>
  <si>
    <t>2.2.8.3.01 - Servicios sanitarios médicos y veterinarios</t>
  </si>
  <si>
    <t>2.2.8.5.01 - Fumigación</t>
  </si>
  <si>
    <t>2.2.8.5.02 - Lavandería</t>
  </si>
  <si>
    <t>2.2.8.5.03 - Limpieza e higiene</t>
  </si>
  <si>
    <t>2.2.8.6.01 - Eventos generales</t>
  </si>
  <si>
    <t>2.2.8.6.02 - Festividades</t>
  </si>
  <si>
    <t>2.2.8.7.01 - Servicios técnicos y profesionales</t>
  </si>
  <si>
    <t>2.2.8.7.02 - Servicios jurídicos</t>
  </si>
  <si>
    <t>2.2.8.7.04 - Servicios de capacitación</t>
  </si>
  <si>
    <t>2.2.8.7.05 - Servicios de informática y sistemas computarizados</t>
  </si>
  <si>
    <t>2.2.8.7.06 - Otros servicios técnicos profesionales</t>
  </si>
  <si>
    <t>2.2.8.8.01 - Impuestos</t>
  </si>
  <si>
    <t>2.3.1 - ALIMENTOS Y PRODUCTOS AGROFORESTALES</t>
  </si>
  <si>
    <t>2.3.1.1.01 - Alimentos y bebidas para personas</t>
  </si>
  <si>
    <t>2.3.1.3.03 - Productos forestales</t>
  </si>
  <si>
    <t>2.3.1.4.01 - Madera, corcho y sus manufacturas</t>
  </si>
  <si>
    <t>2.3.2 - TEXTILES Y VESTUARIOS</t>
  </si>
  <si>
    <t>2.3.2.3.01 - Prendas y accesorios de vestir</t>
  </si>
  <si>
    <t>2.3.3 - PAPEL, CARTÓN E IMPRESOS</t>
  </si>
  <si>
    <t>2.3.3.1.01 - Papel de escritorio</t>
  </si>
  <si>
    <t>2.3.3.2.01 - Papel y cartón</t>
  </si>
  <si>
    <t>2.3.3.3.01 - Productos de artes gráficas</t>
  </si>
  <si>
    <t>2.3.3.4.01 - Libros, revistas y periódicos</t>
  </si>
  <si>
    <t>2.3.5 - CUERO, CAUCHO Y PLÁSTICO</t>
  </si>
  <si>
    <t>2.3.5.3.01 - Llantas y neumáticos</t>
  </si>
  <si>
    <t>2.3.5.5.01 - Plástico</t>
  </si>
  <si>
    <t>2.3.7 - COMBUSTIBLES, LUBRICANTES, PRODUCTOS QUÍMICOS Y CONEXOS</t>
  </si>
  <si>
    <t>2.3.7.1.01 - Gasolina</t>
  </si>
  <si>
    <t>2.3.7.1.02 - Gasoil</t>
  </si>
  <si>
    <t>2.3.7.2.03 - Productos químicos de uso personal y de laboratorios</t>
  </si>
  <si>
    <t>2.3.9 - PRODUCTOS Y ÚTILES VARIOS</t>
  </si>
  <si>
    <t>2.3.9.1.01 - Útiles y materiales de limpieza e higiene</t>
  </si>
  <si>
    <t>2.3.9.2.01 - Útiles  y materiales de escritorio, oficina e informática</t>
  </si>
  <si>
    <t>2.3.9.3.01 - Útiles menores médico, quirúrgicos o de laboratorio</t>
  </si>
  <si>
    <t>2.3.9.6.01 - Productos eléctricos y afines</t>
  </si>
  <si>
    <t>2.4.1 - TRANSFERENCIAS CORRIENTES AL SECTOR PRIVADO</t>
  </si>
  <si>
    <t>2.4.1.2.01 - Ayudas y donaciones programadas a hogares y personas</t>
  </si>
  <si>
    <t>2.4.1.4.01 - Becas nacionales</t>
  </si>
  <si>
    <t>2.6.1 - MOBILIARIO Y EQUIPO</t>
  </si>
  <si>
    <t>2.6.1.1.01 - Muebles, equipos de oficina y estantería</t>
  </si>
  <si>
    <t>2.6.1.3.01 - Equipos de tecnología de la información y comunicación</t>
  </si>
  <si>
    <t>2.6.1.9.01 - Otros Mobiliarios y Equipos no Identificados Precedentemente</t>
  </si>
  <si>
    <t>2.6.2 - MOBILIARIO Y EQUIPO DE AUDIO, AUDIOVISUAL, RECREATIVO Y EDUCACIONAL</t>
  </si>
  <si>
    <t>2.6.2.4.01 - Mobiliario y equipo educacional y recreativo</t>
  </si>
  <si>
    <t>2.6.4 - VEHÍCULOS Y EQUIPO DE TRANSPORTE, TRACCIÓN Y ELEVACIÓN</t>
  </si>
  <si>
    <t>2.6.4.1.01 - Automóviles y camiones</t>
  </si>
  <si>
    <t>2.6.4.7.01 - Equipo de elevación</t>
  </si>
  <si>
    <t>2.6.5 - MAQUINARIA, OTROS EQUIPOS Y HERRAMIENTAS</t>
  </si>
  <si>
    <t>2.6.5.4.01 - Sistemas y equipos de climatización</t>
  </si>
  <si>
    <t>2.6.5.5.01 - Equipo de comunicación, telecomunicaciones y señalamiento</t>
  </si>
  <si>
    <t>2.6.5.6.01 - Equipo de generación eléctrica y a fines</t>
  </si>
  <si>
    <t>2.6.6 - EQUIPOS DE DEFENSA Y SEGURIDAD</t>
  </si>
  <si>
    <t>2.6.6.2.01 - Equipos de seguridad</t>
  </si>
  <si>
    <t>0002 - Servicios de Planificación, Tecnologia e Información</t>
  </si>
  <si>
    <t>2.6.2.1.01 - Equipos y Aparatos Audiovisuales</t>
  </si>
  <si>
    <t>02 - Usuarios del Sistema de Administración de Justicia con Decisiones Emitidas</t>
  </si>
  <si>
    <t>0001 - Servicios de Administración de Justicia a Usuarios</t>
  </si>
  <si>
    <t>2.3.6 - PRODUCTOS DE MINERALES, METÁLICOS Y NO METÁLICOS</t>
  </si>
  <si>
    <t>2.3.6.3.06 - Productos metálicos</t>
  </si>
  <si>
    <t>2.4.1.2.02 - Ayudas y donaciones ocasionales a hogares y personas</t>
  </si>
  <si>
    <t>2.6.8 - BIENES INTANGIBLES</t>
  </si>
  <si>
    <t>2.6.8.3.01 - Programas de informática</t>
  </si>
  <si>
    <t>2.7.1 - OBRAS EN EDIFICACIONES</t>
  </si>
  <si>
    <t>2.7.1.2.01 - Obras para edificación no residencial</t>
  </si>
  <si>
    <t>03 - Personas Físicas y Jurídicas con Certificados de Títulos Inmobiliarios Expedidos</t>
  </si>
  <si>
    <t>0001 - Registro Inmobiliario</t>
  </si>
  <si>
    <t>04 - Jueces del Sistema Judicial y Aspirantes a Juez de Paz reciben Capacitación y Formación Integral</t>
  </si>
  <si>
    <t>0001 - Capacitación a Jueces y Aspirantes a Jueces de Paz</t>
  </si>
  <si>
    <t>2.2.5.8.01 - Otros alquileres y arrendamientos por derechos de usos</t>
  </si>
  <si>
    <t>98 - Administracion de contribuciones especiales</t>
  </si>
  <si>
    <t>00 - Acciones que no generan producción</t>
  </si>
  <si>
    <t>0000 - Administracion de Contribuciones Especiales</t>
  </si>
  <si>
    <t>2.4.1.1.01 - Pensiones</t>
  </si>
  <si>
    <t>0900 - FONDO PARA  DONACIONES EXTERNAS</t>
  </si>
  <si>
    <t>206 - AGENCIA ESPAÑOLA DE COOPERACIÓN INTERNACIONAL Y DESARROLLO (AECID)</t>
  </si>
  <si>
    <t>2.3.9.9.05 - Productos y útiles diversos</t>
  </si>
  <si>
    <t>Total general</t>
  </si>
  <si>
    <t>AÑO 2026</t>
  </si>
  <si>
    <t xml:space="preserve">  2.6.6 - EQUIPOS  DE DEFENSA Y SEGURIDAD</t>
  </si>
  <si>
    <t xml:space="preserve">   2.9.2 - INTERESES DE LA DEUDA PÚBLICA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</si>
</sst>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 ;[Red]\-#,##0.00\ "/>
    <numFmt numFmtId="165" formatCode="[$-10409]#,##0;\-#,##0"/>
    <numFmt numFmtId="166" formatCode="[$-10409]#,##0.00;\-#,##0.00"/>
    <numFmt numFmtId="167" formatCode="[$-10409]0.0%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7"/>
      <color rgb="FF4D4D4D"/>
      <name val="Calibri"/>
      <family val="2"/>
    </font>
    <font>
      <sz val="11"/>
      <color theme="0"/>
      <name val="Montserrat"/>
    </font>
    <font>
      <b/>
      <sz val="12"/>
      <color rgb="FF000000"/>
      <name val="Montserrat"/>
    </font>
    <font>
      <sz val="12"/>
      <color rgb="FF000000"/>
      <name val="Montserrat"/>
    </font>
    <font>
      <b/>
      <sz val="11"/>
      <color rgb="FF000000"/>
      <name val="Montserrat"/>
    </font>
    <font>
      <sz val="12"/>
      <name val="Montserrat"/>
    </font>
    <font>
      <sz val="11"/>
      <name val="Montserrat"/>
    </font>
    <font>
      <sz val="11"/>
      <color theme="1"/>
      <name val="Montserrat"/>
    </font>
    <font>
      <b/>
      <sz val="22"/>
      <name val="Montserrat"/>
    </font>
    <font>
      <b/>
      <sz val="10"/>
      <color theme="1"/>
      <name val="Montserrat"/>
    </font>
    <font>
      <b/>
      <sz val="11"/>
      <color theme="0"/>
      <name val="Montserrat"/>
    </font>
    <font>
      <b/>
      <u/>
      <sz val="11"/>
      <color theme="1"/>
      <name val="Montserrat"/>
    </font>
    <font>
      <sz val="10"/>
      <color theme="1"/>
      <name val="Montserrat"/>
    </font>
    <font>
      <sz val="11"/>
      <color rgb="FF000000"/>
      <name val="Montserrat"/>
    </font>
    <font>
      <sz val="10"/>
      <color rgb="FF000000"/>
      <name val="Montserrat"/>
    </font>
    <font>
      <sz val="10"/>
      <name val="Montserrat"/>
    </font>
    <font>
      <b/>
      <sz val="10"/>
      <color theme="0"/>
      <name val="Montserrat"/>
    </font>
    <font>
      <b/>
      <sz val="11"/>
      <color theme="1"/>
      <name val="Montserrat"/>
    </font>
    <font>
      <b/>
      <sz val="14"/>
      <color rgb="FFFFFFFF"/>
      <name val="Montserrat"/>
    </font>
    <font>
      <sz val="14"/>
      <color theme="1"/>
      <name val="Montserrat"/>
    </font>
    <font>
      <sz val="14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1826D8"/>
        <bgColor indexed="64"/>
      </patternFill>
    </fill>
    <fill>
      <patternFill patternType="solid">
        <fgColor rgb="FF1826D8"/>
        <bgColor rgb="FF000000"/>
      </patternFill>
    </fill>
    <fill>
      <patternFill patternType="solid">
        <fgColor theme="0"/>
        <bgColor rgb="FFDDEBF7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599963377788628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/>
      <right/>
      <top style="thin">
        <color rgb="FFD3D3D3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12">
    <xf numFmtId="0" fontId="0" fillId="0" borderId="0" xfId="0"/>
    <xf numFmtId="0" fontId="2" fillId="2" borderId="0" xfId="2" applyFill="1" applyAlignment="1">
      <alignment horizontal="center" vertical="center"/>
    </xf>
    <xf numFmtId="0" fontId="2" fillId="0" borderId="0" xfId="2">
      <alignment vertical="center"/>
    </xf>
    <xf numFmtId="0" fontId="2" fillId="2" borderId="0" xfId="2" applyFill="1">
      <alignment vertical="center"/>
    </xf>
    <xf numFmtId="0" fontId="3" fillId="0" borderId="0" xfId="2" applyFont="1">
      <alignment vertical="center"/>
    </xf>
    <xf numFmtId="0" fontId="0" fillId="2" borderId="0" xfId="0" applyFill="1"/>
    <xf numFmtId="0" fontId="9" fillId="0" borderId="0" xfId="11"/>
    <xf numFmtId="0" fontId="10" fillId="3" borderId="4" xfId="11" applyFont="1" applyFill="1" applyBorder="1" applyAlignment="1">
      <alignment horizontal="center" vertical="center"/>
    </xf>
    <xf numFmtId="49" fontId="10" fillId="3" borderId="4" xfId="12" applyNumberFormat="1" applyFont="1" applyFill="1" applyBorder="1" applyAlignment="1">
      <alignment horizontal="center"/>
    </xf>
    <xf numFmtId="0" fontId="9" fillId="0" borderId="0" xfId="11" applyAlignment="1">
      <alignment horizontal="center"/>
    </xf>
    <xf numFmtId="0" fontId="9" fillId="0" borderId="0" xfId="11" applyAlignment="1">
      <alignment horizontal="left"/>
    </xf>
    <xf numFmtId="39" fontId="9" fillId="0" borderId="0" xfId="11" applyNumberFormat="1"/>
    <xf numFmtId="40" fontId="8" fillId="4" borderId="2" xfId="11" applyNumberFormat="1" applyFont="1" applyFill="1" applyBorder="1"/>
    <xf numFmtId="0" fontId="9" fillId="0" borderId="0" xfId="11" applyAlignment="1">
      <alignment horizontal="left" indent="1"/>
    </xf>
    <xf numFmtId="40" fontId="1" fillId="5" borderId="7" xfId="11" applyNumberFormat="1" applyFont="1" applyFill="1" applyBorder="1"/>
    <xf numFmtId="0" fontId="9" fillId="0" borderId="0" xfId="11" applyAlignment="1">
      <alignment horizontal="left" indent="2"/>
    </xf>
    <xf numFmtId="40" fontId="1" fillId="0" borderId="2" xfId="11" applyNumberFormat="1" applyFont="1" applyBorder="1"/>
    <xf numFmtId="40" fontId="1" fillId="2" borderId="2" xfId="11" applyNumberFormat="1" applyFont="1" applyFill="1" applyBorder="1"/>
    <xf numFmtId="0" fontId="9" fillId="0" borderId="0" xfId="11" applyAlignment="1">
      <alignment horizontal="left" indent="3"/>
    </xf>
    <xf numFmtId="40" fontId="9" fillId="0" borderId="0" xfId="11" applyNumberFormat="1"/>
    <xf numFmtId="0" fontId="9" fillId="0" borderId="0" xfId="11" applyAlignment="1">
      <alignment horizontal="left" indent="4"/>
    </xf>
    <xf numFmtId="0" fontId="9" fillId="0" borderId="0" xfId="11" applyAlignment="1">
      <alignment horizontal="left" indent="5"/>
    </xf>
    <xf numFmtId="0" fontId="9" fillId="0" borderId="0" xfId="11" applyAlignment="1">
      <alignment horizontal="left" indent="6"/>
    </xf>
    <xf numFmtId="0" fontId="9" fillId="0" borderId="0" xfId="11" applyAlignment="1">
      <alignment horizontal="left" indent="7"/>
    </xf>
    <xf numFmtId="40" fontId="11" fillId="5" borderId="7" xfId="11" applyNumberFormat="1" applyFont="1" applyFill="1" applyBorder="1"/>
    <xf numFmtId="0" fontId="9" fillId="0" borderId="0" xfId="11" applyAlignment="1">
      <alignment horizontal="left" indent="8"/>
    </xf>
    <xf numFmtId="40" fontId="11" fillId="0" borderId="2" xfId="11" applyNumberFormat="1" applyFont="1" applyBorder="1"/>
    <xf numFmtId="0" fontId="9" fillId="0" borderId="0" xfId="11" applyAlignment="1">
      <alignment horizontal="left" indent="9"/>
    </xf>
    <xf numFmtId="43" fontId="0" fillId="0" borderId="0" xfId="12" applyFont="1"/>
    <xf numFmtId="43" fontId="0" fillId="0" borderId="0" xfId="12" applyFont="1" applyFill="1"/>
    <xf numFmtId="0" fontId="9" fillId="2" borderId="0" xfId="11" applyFill="1" applyAlignment="1">
      <alignment horizontal="left" indent="9"/>
    </xf>
    <xf numFmtId="39" fontId="9" fillId="2" borderId="0" xfId="11" applyNumberFormat="1" applyFill="1"/>
    <xf numFmtId="0" fontId="9" fillId="2" borderId="0" xfId="11" applyFill="1"/>
    <xf numFmtId="43" fontId="1" fillId="2" borderId="2" xfId="12" applyFont="1" applyFill="1" applyBorder="1"/>
    <xf numFmtId="0" fontId="9" fillId="2" borderId="0" xfId="11" applyFill="1" applyAlignment="1">
      <alignment horizontal="left" indent="8"/>
    </xf>
    <xf numFmtId="43" fontId="11" fillId="0" borderId="0" xfId="12" applyFont="1"/>
    <xf numFmtId="40" fontId="6" fillId="0" borderId="8" xfId="11" applyNumberFormat="1" applyFont="1" applyBorder="1"/>
    <xf numFmtId="40" fontId="6" fillId="2" borderId="8" xfId="11" applyNumberFormat="1" applyFont="1" applyFill="1" applyBorder="1"/>
    <xf numFmtId="164" fontId="9" fillId="0" borderId="0" xfId="11" applyNumberFormat="1"/>
    <xf numFmtId="43" fontId="0" fillId="2" borderId="0" xfId="12" applyFont="1" applyFill="1"/>
    <xf numFmtId="43" fontId="9" fillId="0" borderId="0" xfId="11" applyNumberFormat="1"/>
    <xf numFmtId="43" fontId="9" fillId="2" borderId="0" xfId="11" applyNumberFormat="1" applyFill="1"/>
    <xf numFmtId="0" fontId="12" fillId="2" borderId="0" xfId="14" applyFont="1" applyFill="1" applyAlignment="1">
      <alignment vertical="center" wrapText="1" readingOrder="1"/>
    </xf>
    <xf numFmtId="165" fontId="13" fillId="2" borderId="0" xfId="14" applyNumberFormat="1" applyFont="1" applyFill="1" applyAlignment="1">
      <alignment horizontal="right" vertical="center" wrapText="1" readingOrder="1"/>
    </xf>
    <xf numFmtId="166" fontId="13" fillId="2" borderId="0" xfId="14" applyNumberFormat="1" applyFont="1" applyFill="1" applyAlignment="1">
      <alignment horizontal="center" vertical="center" wrapText="1" readingOrder="1"/>
    </xf>
    <xf numFmtId="167" fontId="13" fillId="2" borderId="0" xfId="14" applyNumberFormat="1" applyFont="1" applyFill="1" applyAlignment="1">
      <alignment horizontal="center" vertical="center" wrapText="1" readingOrder="1"/>
    </xf>
    <xf numFmtId="0" fontId="12" fillId="2" borderId="0" xfId="14" applyFont="1" applyFill="1" applyAlignment="1">
      <alignment vertical="center" readingOrder="1"/>
    </xf>
    <xf numFmtId="0" fontId="14" fillId="0" borderId="9" xfId="14" applyFont="1" applyBorder="1" applyAlignment="1">
      <alignment vertical="center" wrapText="1" readingOrder="1"/>
    </xf>
    <xf numFmtId="0" fontId="16" fillId="2" borderId="0" xfId="14" applyFont="1" applyFill="1" applyAlignment="1">
      <alignment vertical="center" wrapText="1" readingOrder="1"/>
    </xf>
    <xf numFmtId="0" fontId="17" fillId="2" borderId="0" xfId="14" applyFont="1" applyFill="1" applyAlignment="1">
      <alignment vertical="center" wrapText="1" readingOrder="1"/>
    </xf>
    <xf numFmtId="0" fontId="18" fillId="2" borderId="0" xfId="14" applyFont="1" applyFill="1" applyAlignment="1">
      <alignment vertical="center" wrapText="1" readingOrder="1"/>
    </xf>
    <xf numFmtId="0" fontId="19" fillId="2" borderId="0" xfId="14" applyFont="1" applyFill="1" applyAlignment="1">
      <alignment vertical="center" wrapText="1" readingOrder="1"/>
    </xf>
    <xf numFmtId="0" fontId="15" fillId="2" borderId="0" xfId="14" applyFont="1" applyFill="1" applyAlignment="1">
      <alignment horizontal="right" vertical="center" wrapText="1" readingOrder="1"/>
    </xf>
    <xf numFmtId="0" fontId="22" fillId="2" borderId="0" xfId="2" applyFont="1" applyFill="1" applyAlignment="1">
      <alignment horizontal="center" vertical="center" wrapText="1"/>
    </xf>
    <xf numFmtId="0" fontId="20" fillId="2" borderId="0" xfId="2" applyFont="1" applyFill="1">
      <alignment vertical="center"/>
    </xf>
    <xf numFmtId="0" fontId="20" fillId="0" borderId="0" xfId="2" applyFont="1">
      <alignment vertical="center"/>
    </xf>
    <xf numFmtId="0" fontId="23" fillId="6" borderId="0" xfId="2" applyFont="1" applyFill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43" fontId="25" fillId="2" borderId="0" xfId="1" applyFont="1" applyFill="1" applyBorder="1" applyAlignment="1">
      <alignment horizontal="right" vertical="center"/>
    </xf>
    <xf numFmtId="43" fontId="25" fillId="2" borderId="0" xfId="1" applyFont="1" applyFill="1" applyBorder="1" applyAlignment="1">
      <alignment vertical="center"/>
    </xf>
    <xf numFmtId="0" fontId="25" fillId="2" borderId="0" xfId="2" applyFont="1" applyFill="1" applyAlignment="1">
      <alignment horizontal="left" vertical="center" wrapText="1"/>
    </xf>
    <xf numFmtId="43" fontId="27" fillId="2" borderId="0" xfId="1" applyFont="1" applyFill="1" applyBorder="1" applyAlignment="1">
      <alignment horizontal="right" vertical="center"/>
    </xf>
    <xf numFmtId="43" fontId="28" fillId="2" borderId="0" xfId="1" applyFont="1" applyFill="1" applyBorder="1" applyAlignment="1">
      <alignment horizontal="right" vertical="center"/>
    </xf>
    <xf numFmtId="43" fontId="25" fillId="2" borderId="0" xfId="1" applyFont="1" applyFill="1" applyAlignment="1">
      <alignment horizontal="left" vertical="center" wrapText="1"/>
    </xf>
    <xf numFmtId="43" fontId="26" fillId="2" borderId="0" xfId="7" applyFont="1" applyFill="1" applyBorder="1" applyAlignment="1">
      <alignment horizontal="left" vertical="center"/>
    </xf>
    <xf numFmtId="43" fontId="22" fillId="9" borderId="0" xfId="1" applyFont="1" applyFill="1" applyBorder="1" applyAlignment="1">
      <alignment horizontal="right" vertical="center"/>
    </xf>
    <xf numFmtId="43" fontId="27" fillId="9" borderId="0" xfId="1" applyFont="1" applyFill="1" applyBorder="1" applyAlignment="1">
      <alignment horizontal="right" vertical="center"/>
    </xf>
    <xf numFmtId="0" fontId="20" fillId="9" borderId="0" xfId="2" applyFont="1" applyFill="1">
      <alignment vertical="center"/>
    </xf>
    <xf numFmtId="43" fontId="25" fillId="9" borderId="0" xfId="1" applyFont="1" applyFill="1" applyBorder="1" applyAlignment="1">
      <alignment vertical="center"/>
    </xf>
    <xf numFmtId="43" fontId="27" fillId="9" borderId="0" xfId="1" applyFont="1" applyFill="1" applyBorder="1" applyAlignment="1">
      <alignment vertical="center"/>
    </xf>
    <xf numFmtId="43" fontId="27" fillId="2" borderId="0" xfId="1" applyFont="1" applyFill="1" applyBorder="1" applyAlignment="1">
      <alignment vertical="center"/>
    </xf>
    <xf numFmtId="0" fontId="22" fillId="0" borderId="0" xfId="2" applyFont="1" applyAlignment="1">
      <alignment horizontal="left" vertical="center"/>
    </xf>
    <xf numFmtId="43" fontId="29" fillId="6" borderId="10" xfId="1" applyFont="1" applyFill="1" applyBorder="1" applyAlignment="1">
      <alignment vertical="center"/>
    </xf>
    <xf numFmtId="0" fontId="2" fillId="2" borderId="0" xfId="2" applyFill="1" applyAlignment="1">
      <alignment horizontal="center" vertical="center" wrapText="1"/>
    </xf>
    <xf numFmtId="0" fontId="2" fillId="2" borderId="0" xfId="2" applyFill="1" applyAlignment="1">
      <alignment horizontal="left" vertical="center" wrapText="1"/>
    </xf>
    <xf numFmtId="0" fontId="23" fillId="6" borderId="0" xfId="2" applyFont="1" applyFill="1" applyAlignment="1">
      <alignment horizontal="left" vertical="center" wrapText="1"/>
    </xf>
    <xf numFmtId="0" fontId="22" fillId="2" borderId="1" xfId="2" applyFont="1" applyFill="1" applyBorder="1" applyAlignment="1">
      <alignment horizontal="left" vertical="center" wrapText="1"/>
    </xf>
    <xf numFmtId="0" fontId="22" fillId="9" borderId="0" xfId="2" applyFont="1" applyFill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3" fillId="6" borderId="10" xfId="2" applyFont="1" applyFill="1" applyBorder="1" applyAlignment="1">
      <alignment horizontal="left" vertical="center" wrapText="1"/>
    </xf>
    <xf numFmtId="0" fontId="20" fillId="2" borderId="0" xfId="2" applyFont="1" applyFill="1" applyAlignment="1">
      <alignment horizontal="left" vertical="center" wrapText="1"/>
    </xf>
    <xf numFmtId="0" fontId="24" fillId="2" borderId="0" xfId="2" applyFont="1" applyFill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 applyProtection="1">
      <alignment vertical="center" wrapText="1"/>
      <protection locked="0"/>
    </xf>
    <xf numFmtId="0" fontId="32" fillId="0" borderId="11" xfId="0" applyFont="1" applyBorder="1" applyAlignment="1" applyProtection="1">
      <alignment horizontal="center" vertical="center" wrapText="1"/>
      <protection locked="0"/>
    </xf>
    <xf numFmtId="3" fontId="33" fillId="0" borderId="11" xfId="13" applyNumberFormat="1" applyFont="1" applyFill="1" applyBorder="1" applyAlignment="1">
      <alignment horizontal="center" vertical="center" wrapText="1" readingOrder="1"/>
    </xf>
    <xf numFmtId="43" fontId="33" fillId="0" borderId="11" xfId="8" applyFont="1" applyFill="1" applyBorder="1" applyAlignment="1">
      <alignment vertical="center" wrapText="1" readingOrder="1"/>
    </xf>
    <xf numFmtId="43" fontId="25" fillId="0" borderId="0" xfId="1" applyFont="1" applyFill="1" applyBorder="1" applyAlignment="1">
      <alignment horizontal="right" vertical="center"/>
    </xf>
    <xf numFmtId="43" fontId="25" fillId="0" borderId="0" xfId="1" applyFont="1" applyFill="1" applyBorder="1" applyAlignment="1">
      <alignment vertical="center"/>
    </xf>
    <xf numFmtId="43" fontId="0" fillId="0" borderId="0" xfId="0" applyNumberFormat="1" applyAlignment="1">
      <alignment vertical="center" wrapText="1"/>
    </xf>
    <xf numFmtId="43" fontId="0" fillId="0" borderId="0" xfId="0" applyNumberFormat="1" applyAlignment="1">
      <alignment wrapText="1"/>
    </xf>
    <xf numFmtId="43" fontId="27" fillId="0" borderId="0" xfId="1" applyFont="1" applyFill="1" applyBorder="1" applyAlignment="1">
      <alignment horizontal="right" vertical="center"/>
    </xf>
    <xf numFmtId="0" fontId="25" fillId="0" borderId="0" xfId="2" applyFont="1" applyAlignment="1">
      <alignment horizontal="left" vertical="center" wrapText="1"/>
    </xf>
    <xf numFmtId="43" fontId="27" fillId="0" borderId="0" xfId="1" applyFont="1" applyFill="1" applyBorder="1" applyAlignment="1">
      <alignment vertical="center"/>
    </xf>
    <xf numFmtId="0" fontId="2" fillId="0" borderId="0" xfId="2" applyAlignment="1">
      <alignment horizontal="center" vertical="center"/>
    </xf>
    <xf numFmtId="43" fontId="28" fillId="0" borderId="0" xfId="1" applyFont="1" applyFill="1" applyBorder="1" applyAlignment="1">
      <alignment horizontal="right" vertical="center"/>
    </xf>
    <xf numFmtId="0" fontId="20" fillId="0" borderId="0" xfId="6" applyFont="1" applyAlignment="1">
      <alignment horizontal="left" vertical="center" wrapText="1"/>
    </xf>
    <xf numFmtId="0" fontId="30" fillId="0" borderId="0" xfId="6" applyFont="1" applyAlignment="1">
      <alignment horizontal="left" vertical="center" wrapText="1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top" wrapText="1"/>
    </xf>
    <xf numFmtId="0" fontId="31" fillId="7" borderId="11" xfId="0" applyFont="1" applyFill="1" applyBorder="1" applyAlignment="1">
      <alignment horizontal="center" vertical="center" wrapText="1"/>
    </xf>
    <xf numFmtId="0" fontId="21" fillId="8" borderId="0" xfId="14" applyFont="1" applyFill="1" applyAlignment="1">
      <alignment horizontal="left" vertical="center" wrapText="1" indent="13" readingOrder="1"/>
    </xf>
    <xf numFmtId="0" fontId="31" fillId="7" borderId="11" xfId="0" applyFont="1" applyFill="1" applyBorder="1" applyAlignment="1">
      <alignment horizontal="center" vertical="center"/>
    </xf>
    <xf numFmtId="0" fontId="18" fillId="2" borderId="0" xfId="14" applyFont="1" applyFill="1" applyAlignment="1">
      <alignment horizontal="left" vertical="center" wrapText="1" readingOrder="1"/>
    </xf>
    <xf numFmtId="43" fontId="10" fillId="3" borderId="3" xfId="12" applyFont="1" applyFill="1" applyBorder="1" applyAlignment="1" applyProtection="1">
      <alignment horizontal="center" vertical="center" wrapText="1"/>
    </xf>
    <xf numFmtId="43" fontId="10" fillId="3" borderId="5" xfId="12" applyFont="1" applyFill="1" applyBorder="1" applyAlignment="1" applyProtection="1">
      <alignment horizontal="center" vertical="center" wrapText="1"/>
    </xf>
    <xf numFmtId="43" fontId="10" fillId="3" borderId="6" xfId="12" applyFont="1" applyFill="1" applyBorder="1" applyAlignment="1" applyProtection="1">
      <alignment horizontal="center" vertical="center" wrapText="1"/>
    </xf>
  </cellXfs>
  <cellStyles count="15">
    <cellStyle name="Millares" xfId="1" builtinId="3"/>
    <cellStyle name="Millares 2" xfId="8" xr:uid="{00000000-0005-0000-0000-000001000000}"/>
    <cellStyle name="Millares 2 3" xfId="3" xr:uid="{00000000-0005-0000-0000-000002000000}"/>
    <cellStyle name="Millares 3" xfId="12" xr:uid="{00000000-0005-0000-0000-000003000000}"/>
    <cellStyle name="Millares 3 2" xfId="7" xr:uid="{00000000-0005-0000-0000-000004000000}"/>
    <cellStyle name="Normal" xfId="0" builtinId="0"/>
    <cellStyle name="Normal 10 2" xfId="6" xr:uid="{00000000-0005-0000-0000-000006000000}"/>
    <cellStyle name="Normal 11" xfId="2" xr:uid="{00000000-0005-0000-0000-000007000000}"/>
    <cellStyle name="Normal 2" xfId="9" xr:uid="{00000000-0005-0000-0000-000008000000}"/>
    <cellStyle name="Normal 2 2" xfId="14" xr:uid="{00000000-0005-0000-0000-000009000000}"/>
    <cellStyle name="Normal 3" xfId="11" xr:uid="{00000000-0005-0000-0000-00000A000000}"/>
    <cellStyle name="Normal 3 2" xfId="5" xr:uid="{00000000-0005-0000-0000-00000B000000}"/>
    <cellStyle name="Normal 4 2" xfId="10" xr:uid="{00000000-0005-0000-0000-00000C000000}"/>
    <cellStyle name="Normal 7" xfId="4" xr:uid="{00000000-0005-0000-0000-00000D000000}"/>
    <cellStyle name="Porcentaje" xfId="13" builtinId="5"/>
  </cellStyles>
  <dxfs count="101"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4213436</xdr:colOff>
      <xdr:row>0</xdr:row>
      <xdr:rowOff>28575</xdr:rowOff>
    </xdr:from>
    <xdr:to>
      <xdr:col>1</xdr:col>
      <xdr:colOff>527049</xdr:colOff>
      <xdr:row>5</xdr:row>
      <xdr:rowOff>27778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B9227285-C96E-4523-848F-3E193A3CD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36" y="28575"/>
          <a:ext cx="911013" cy="954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1133475</xdr:colOff>
      <xdr:row>1</xdr:row>
      <xdr:rowOff>19050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0"/>
          <a:ext cx="101917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martinez\Downloads\Presup%202013\SAPRECI%20V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florentino\Escritorio\SAPRECI%2020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opcnpro21\Documents%20and%20Settings\enoviedo\Escritorio\Reunion%202309\POA%202011direcciones\Formularios%20de%20Proyectos%20POA%202011%20(2)DIRECCION%20FINANCIERA%20definitiv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gral por areas"/>
      <sheetName val="Solicitado"/>
      <sheetName val="listas"/>
      <sheetName val="gral por desglose"/>
      <sheetName val="gral por renglones"/>
      <sheetName val="Hoja1"/>
      <sheetName val="Intro"/>
      <sheetName val="Estimado 2011"/>
      <sheetName val="Presup y Proy"/>
      <sheetName val="Est Prog"/>
      <sheetName val="Est Prog Seg"/>
      <sheetName val="Obj Gast"/>
      <sheetName val="Proy Des Inst e Inv"/>
      <sheetName val="Proy de Tecn"/>
      <sheetName val="POA x Dir 2011"/>
      <sheetName val="Cons Dir"/>
      <sheetName val="Cons Far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Cons por Obj del Gasto"/>
      <sheetName val="Cons por Depto Jud"/>
      <sheetName val="Trib. Sala por Dep Jud"/>
      <sheetName val="Detalle Dep Jud"/>
      <sheetName val="Detalle por Trib. Sala"/>
      <sheetName val="Detalle del Cons"/>
      <sheetName val="Base del Detalle"/>
      <sheetName val="Actualiz Mob y Equ"/>
      <sheetName val="Actualiz Seguro Medico"/>
      <sheetName val="Hoja3 (2)"/>
      <sheetName val="Estadisticas"/>
      <sheetName val="Estadistica 2"/>
      <sheetName val="PIB, PGN y PPJ América"/>
      <sheetName val="Hoja5"/>
      <sheetName val="Hoja2"/>
      <sheetName val="Hoja4"/>
    </sheetNames>
    <sheetDataSet>
      <sheetData sheetId="0"/>
      <sheetData sheetId="1"/>
      <sheetData sheetId="2"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  <row r="156">
          <cell r="E156">
            <v>0</v>
          </cell>
        </row>
        <row r="157">
          <cell r="E157">
            <v>0</v>
          </cell>
        </row>
        <row r="158">
          <cell r="E158">
            <v>0</v>
          </cell>
        </row>
        <row r="159">
          <cell r="E159">
            <v>0</v>
          </cell>
        </row>
        <row r="160">
          <cell r="E160">
            <v>0</v>
          </cell>
        </row>
        <row r="161">
          <cell r="E161">
            <v>0</v>
          </cell>
        </row>
        <row r="162">
          <cell r="E162">
            <v>0</v>
          </cell>
        </row>
        <row r="163">
          <cell r="E163">
            <v>0</v>
          </cell>
        </row>
        <row r="164">
          <cell r="E164">
            <v>0</v>
          </cell>
        </row>
        <row r="165">
          <cell r="E165">
            <v>0</v>
          </cell>
        </row>
        <row r="166">
          <cell r="E166">
            <v>0</v>
          </cell>
        </row>
        <row r="167">
          <cell r="E167">
            <v>0</v>
          </cell>
        </row>
        <row r="168">
          <cell r="E168">
            <v>0</v>
          </cell>
        </row>
        <row r="169">
          <cell r="E169">
            <v>0</v>
          </cell>
        </row>
        <row r="170">
          <cell r="E170">
            <v>0</v>
          </cell>
        </row>
        <row r="171">
          <cell r="E171">
            <v>0</v>
          </cell>
        </row>
        <row r="172">
          <cell r="E172">
            <v>0</v>
          </cell>
        </row>
        <row r="173">
          <cell r="E173">
            <v>0</v>
          </cell>
        </row>
        <row r="174">
          <cell r="E174">
            <v>0</v>
          </cell>
        </row>
        <row r="175">
          <cell r="E175">
            <v>0</v>
          </cell>
        </row>
        <row r="176">
          <cell r="E176">
            <v>0</v>
          </cell>
        </row>
        <row r="177">
          <cell r="E177">
            <v>0</v>
          </cell>
        </row>
        <row r="178">
          <cell r="E178">
            <v>0</v>
          </cell>
        </row>
        <row r="179">
          <cell r="E179">
            <v>0</v>
          </cell>
        </row>
        <row r="180">
          <cell r="E180">
            <v>0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184">
          <cell r="E184">
            <v>0</v>
          </cell>
        </row>
        <row r="185">
          <cell r="E185">
            <v>0</v>
          </cell>
        </row>
        <row r="186">
          <cell r="E186">
            <v>0</v>
          </cell>
        </row>
        <row r="187">
          <cell r="E187">
            <v>0</v>
          </cell>
        </row>
        <row r="188">
          <cell r="E188">
            <v>0</v>
          </cell>
        </row>
        <row r="189">
          <cell r="E189">
            <v>0</v>
          </cell>
        </row>
        <row r="190">
          <cell r="E190">
            <v>0</v>
          </cell>
        </row>
        <row r="191">
          <cell r="E191">
            <v>0</v>
          </cell>
        </row>
        <row r="192">
          <cell r="E192">
            <v>0</v>
          </cell>
        </row>
        <row r="193">
          <cell r="E193">
            <v>0</v>
          </cell>
        </row>
        <row r="194">
          <cell r="E194">
            <v>0</v>
          </cell>
        </row>
        <row r="195">
          <cell r="E195">
            <v>0</v>
          </cell>
        </row>
        <row r="196">
          <cell r="E196">
            <v>0</v>
          </cell>
        </row>
        <row r="197">
          <cell r="E197">
            <v>0</v>
          </cell>
        </row>
        <row r="198">
          <cell r="E198">
            <v>0</v>
          </cell>
        </row>
        <row r="199">
          <cell r="E199">
            <v>0</v>
          </cell>
        </row>
        <row r="200">
          <cell r="E200">
            <v>0</v>
          </cell>
        </row>
        <row r="201">
          <cell r="E201">
            <v>0</v>
          </cell>
        </row>
        <row r="202">
          <cell r="E202">
            <v>0</v>
          </cell>
        </row>
        <row r="203">
          <cell r="E203">
            <v>0</v>
          </cell>
        </row>
        <row r="204">
          <cell r="E204">
            <v>0</v>
          </cell>
        </row>
        <row r="205">
          <cell r="E205">
            <v>0</v>
          </cell>
        </row>
        <row r="206">
          <cell r="E206">
            <v>0</v>
          </cell>
        </row>
        <row r="207">
          <cell r="E207">
            <v>0</v>
          </cell>
        </row>
        <row r="208">
          <cell r="E208">
            <v>0</v>
          </cell>
        </row>
        <row r="209">
          <cell r="E209">
            <v>0</v>
          </cell>
        </row>
        <row r="210">
          <cell r="E210">
            <v>0</v>
          </cell>
        </row>
        <row r="211">
          <cell r="E211">
            <v>0</v>
          </cell>
        </row>
        <row r="212">
          <cell r="E212">
            <v>0</v>
          </cell>
        </row>
        <row r="213">
          <cell r="E213">
            <v>0</v>
          </cell>
        </row>
        <row r="214">
          <cell r="E214">
            <v>0</v>
          </cell>
        </row>
        <row r="215">
          <cell r="E215">
            <v>0</v>
          </cell>
        </row>
        <row r="216">
          <cell r="E216">
            <v>0</v>
          </cell>
        </row>
        <row r="217">
          <cell r="E217">
            <v>0</v>
          </cell>
        </row>
        <row r="218">
          <cell r="E218">
            <v>0</v>
          </cell>
        </row>
        <row r="219">
          <cell r="E219">
            <v>0</v>
          </cell>
        </row>
        <row r="220">
          <cell r="E220">
            <v>0</v>
          </cell>
        </row>
        <row r="221">
          <cell r="E221">
            <v>0</v>
          </cell>
        </row>
        <row r="222">
          <cell r="E222">
            <v>0</v>
          </cell>
        </row>
        <row r="223">
          <cell r="E223">
            <v>0</v>
          </cell>
        </row>
        <row r="224">
          <cell r="E224">
            <v>0</v>
          </cell>
        </row>
        <row r="225">
          <cell r="E225">
            <v>0</v>
          </cell>
        </row>
        <row r="226">
          <cell r="E226">
            <v>0</v>
          </cell>
        </row>
        <row r="227">
          <cell r="E227">
            <v>0</v>
          </cell>
        </row>
        <row r="228">
          <cell r="E228">
            <v>0</v>
          </cell>
        </row>
        <row r="229">
          <cell r="E229">
            <v>0</v>
          </cell>
        </row>
        <row r="230">
          <cell r="E230">
            <v>0</v>
          </cell>
        </row>
        <row r="231">
          <cell r="E231">
            <v>0</v>
          </cell>
        </row>
        <row r="232">
          <cell r="E232">
            <v>0</v>
          </cell>
        </row>
        <row r="233">
          <cell r="E233">
            <v>0</v>
          </cell>
        </row>
        <row r="234">
          <cell r="E234">
            <v>0</v>
          </cell>
        </row>
        <row r="235">
          <cell r="E235">
            <v>0</v>
          </cell>
        </row>
        <row r="236">
          <cell r="E236">
            <v>0</v>
          </cell>
        </row>
        <row r="237">
          <cell r="E237">
            <v>0</v>
          </cell>
        </row>
        <row r="238">
          <cell r="E238">
            <v>0</v>
          </cell>
        </row>
        <row r="239">
          <cell r="E239">
            <v>0</v>
          </cell>
        </row>
        <row r="240">
          <cell r="E240">
            <v>0</v>
          </cell>
        </row>
        <row r="241">
          <cell r="E241">
            <v>0</v>
          </cell>
        </row>
        <row r="242">
          <cell r="E242">
            <v>0</v>
          </cell>
        </row>
        <row r="243">
          <cell r="E243">
            <v>0</v>
          </cell>
        </row>
        <row r="244">
          <cell r="E244">
            <v>0</v>
          </cell>
        </row>
        <row r="245">
          <cell r="E245">
            <v>0</v>
          </cell>
        </row>
        <row r="246">
          <cell r="E246">
            <v>0</v>
          </cell>
        </row>
        <row r="247">
          <cell r="E247">
            <v>0</v>
          </cell>
        </row>
        <row r="248">
          <cell r="E248">
            <v>0</v>
          </cell>
        </row>
        <row r="249">
          <cell r="E249">
            <v>0</v>
          </cell>
        </row>
        <row r="250">
          <cell r="E250">
            <v>0</v>
          </cell>
        </row>
        <row r="251">
          <cell r="E251">
            <v>0</v>
          </cell>
        </row>
        <row r="252">
          <cell r="E252">
            <v>0</v>
          </cell>
        </row>
        <row r="253">
          <cell r="E253">
            <v>0</v>
          </cell>
        </row>
        <row r="254">
          <cell r="E254">
            <v>0</v>
          </cell>
        </row>
        <row r="255">
          <cell r="E255">
            <v>0</v>
          </cell>
        </row>
        <row r="256">
          <cell r="E256">
            <v>0</v>
          </cell>
        </row>
        <row r="257">
          <cell r="E257">
            <v>0</v>
          </cell>
        </row>
        <row r="259">
          <cell r="E259">
            <v>0</v>
          </cell>
        </row>
        <row r="260">
          <cell r="E260">
            <v>0</v>
          </cell>
        </row>
        <row r="261">
          <cell r="E261">
            <v>0</v>
          </cell>
        </row>
        <row r="262">
          <cell r="E262">
            <v>0</v>
          </cell>
        </row>
        <row r="263">
          <cell r="E263">
            <v>0</v>
          </cell>
        </row>
        <row r="264">
          <cell r="E264">
            <v>0</v>
          </cell>
        </row>
        <row r="265">
          <cell r="E265">
            <v>0</v>
          </cell>
        </row>
        <row r="266">
          <cell r="E266">
            <v>0</v>
          </cell>
        </row>
        <row r="267">
          <cell r="E267">
            <v>0</v>
          </cell>
        </row>
        <row r="268">
          <cell r="E268">
            <v>0</v>
          </cell>
        </row>
        <row r="269">
          <cell r="E269">
            <v>0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E274">
            <v>0</v>
          </cell>
        </row>
        <row r="275">
          <cell r="E275">
            <v>0</v>
          </cell>
        </row>
        <row r="276">
          <cell r="E276">
            <v>0</v>
          </cell>
        </row>
        <row r="277">
          <cell r="E277">
            <v>0</v>
          </cell>
        </row>
        <row r="278">
          <cell r="E278">
            <v>0</v>
          </cell>
        </row>
        <row r="279">
          <cell r="E279">
            <v>0</v>
          </cell>
        </row>
        <row r="280">
          <cell r="E280">
            <v>0</v>
          </cell>
        </row>
        <row r="281">
          <cell r="E281">
            <v>0</v>
          </cell>
        </row>
        <row r="282">
          <cell r="E282">
            <v>0</v>
          </cell>
        </row>
        <row r="283">
          <cell r="E283">
            <v>0</v>
          </cell>
        </row>
        <row r="284">
          <cell r="E284">
            <v>0</v>
          </cell>
        </row>
        <row r="285">
          <cell r="E285">
            <v>0</v>
          </cell>
        </row>
        <row r="286">
          <cell r="E286">
            <v>0</v>
          </cell>
        </row>
        <row r="287">
          <cell r="E287">
            <v>0</v>
          </cell>
        </row>
        <row r="288">
          <cell r="E288">
            <v>0</v>
          </cell>
        </row>
        <row r="289">
          <cell r="E289">
            <v>0</v>
          </cell>
        </row>
        <row r="290">
          <cell r="E290">
            <v>0</v>
          </cell>
        </row>
        <row r="291">
          <cell r="E291">
            <v>0</v>
          </cell>
        </row>
        <row r="292">
          <cell r="E292">
            <v>0</v>
          </cell>
        </row>
        <row r="293">
          <cell r="E293">
            <v>0</v>
          </cell>
        </row>
        <row r="294">
          <cell r="E294">
            <v>0</v>
          </cell>
        </row>
        <row r="295">
          <cell r="E295">
            <v>0</v>
          </cell>
        </row>
        <row r="296">
          <cell r="E296">
            <v>0</v>
          </cell>
        </row>
        <row r="297">
          <cell r="E297">
            <v>0</v>
          </cell>
        </row>
        <row r="298">
          <cell r="E298">
            <v>0</v>
          </cell>
        </row>
        <row r="299">
          <cell r="E299">
            <v>0</v>
          </cell>
        </row>
        <row r="300">
          <cell r="E300">
            <v>0</v>
          </cell>
        </row>
        <row r="301">
          <cell r="E301">
            <v>0</v>
          </cell>
        </row>
        <row r="302">
          <cell r="E302">
            <v>0</v>
          </cell>
        </row>
        <row r="303">
          <cell r="E303">
            <v>0</v>
          </cell>
        </row>
        <row r="304">
          <cell r="E304">
            <v>0</v>
          </cell>
        </row>
        <row r="305">
          <cell r="E305">
            <v>0</v>
          </cell>
        </row>
        <row r="306">
          <cell r="E306">
            <v>0</v>
          </cell>
        </row>
        <row r="307">
          <cell r="E307">
            <v>0</v>
          </cell>
        </row>
        <row r="308">
          <cell r="E308">
            <v>0</v>
          </cell>
        </row>
        <row r="309">
          <cell r="E309">
            <v>0</v>
          </cell>
        </row>
        <row r="310">
          <cell r="E310">
            <v>0</v>
          </cell>
        </row>
        <row r="311">
          <cell r="E311">
            <v>0</v>
          </cell>
        </row>
        <row r="312">
          <cell r="E312">
            <v>0</v>
          </cell>
        </row>
        <row r="313">
          <cell r="E313">
            <v>0</v>
          </cell>
        </row>
        <row r="314">
          <cell r="E314">
            <v>0</v>
          </cell>
        </row>
        <row r="315">
          <cell r="E315">
            <v>0</v>
          </cell>
        </row>
        <row r="316">
          <cell r="E316">
            <v>0</v>
          </cell>
        </row>
        <row r="317">
          <cell r="E317">
            <v>0</v>
          </cell>
        </row>
        <row r="318">
          <cell r="E318">
            <v>0</v>
          </cell>
        </row>
        <row r="319">
          <cell r="E319">
            <v>0</v>
          </cell>
        </row>
        <row r="320">
          <cell r="E320">
            <v>0</v>
          </cell>
        </row>
        <row r="321">
          <cell r="E321">
            <v>0</v>
          </cell>
        </row>
        <row r="322">
          <cell r="E322">
            <v>0</v>
          </cell>
        </row>
        <row r="323">
          <cell r="E323">
            <v>0</v>
          </cell>
        </row>
        <row r="324">
          <cell r="E324">
            <v>0</v>
          </cell>
        </row>
        <row r="325">
          <cell r="E325">
            <v>0</v>
          </cell>
        </row>
        <row r="326">
          <cell r="E326">
            <v>0</v>
          </cell>
        </row>
        <row r="327">
          <cell r="E327">
            <v>0</v>
          </cell>
        </row>
        <row r="328">
          <cell r="E328">
            <v>0</v>
          </cell>
        </row>
        <row r="329">
          <cell r="E329">
            <v>0</v>
          </cell>
        </row>
        <row r="330">
          <cell r="E330">
            <v>0</v>
          </cell>
        </row>
        <row r="331">
          <cell r="E331">
            <v>0</v>
          </cell>
        </row>
        <row r="332">
          <cell r="E332">
            <v>0</v>
          </cell>
        </row>
        <row r="333">
          <cell r="E333">
            <v>0</v>
          </cell>
        </row>
        <row r="334">
          <cell r="E334">
            <v>0</v>
          </cell>
        </row>
        <row r="335">
          <cell r="E335">
            <v>0</v>
          </cell>
        </row>
        <row r="336">
          <cell r="E336">
            <v>0</v>
          </cell>
        </row>
        <row r="337">
          <cell r="E337">
            <v>0</v>
          </cell>
        </row>
        <row r="338">
          <cell r="E338">
            <v>0</v>
          </cell>
        </row>
        <row r="339">
          <cell r="E339">
            <v>0</v>
          </cell>
        </row>
        <row r="340">
          <cell r="E340">
            <v>0</v>
          </cell>
        </row>
        <row r="341">
          <cell r="E341">
            <v>0</v>
          </cell>
        </row>
        <row r="342">
          <cell r="E342">
            <v>0</v>
          </cell>
        </row>
        <row r="343">
          <cell r="E343">
            <v>0</v>
          </cell>
        </row>
        <row r="344">
          <cell r="E344">
            <v>0</v>
          </cell>
        </row>
        <row r="345">
          <cell r="E345">
            <v>0</v>
          </cell>
        </row>
        <row r="346">
          <cell r="E346">
            <v>0</v>
          </cell>
        </row>
        <row r="347">
          <cell r="E347">
            <v>0</v>
          </cell>
        </row>
        <row r="348">
          <cell r="E348">
            <v>0</v>
          </cell>
        </row>
        <row r="349">
          <cell r="E349">
            <v>0</v>
          </cell>
        </row>
        <row r="350">
          <cell r="E350">
            <v>0</v>
          </cell>
        </row>
        <row r="351">
          <cell r="E351">
            <v>0</v>
          </cell>
        </row>
        <row r="352">
          <cell r="E352">
            <v>0</v>
          </cell>
        </row>
        <row r="353">
          <cell r="E353">
            <v>0</v>
          </cell>
        </row>
        <row r="354">
          <cell r="E354">
            <v>0</v>
          </cell>
        </row>
        <row r="355">
          <cell r="E355">
            <v>0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0</v>
          </cell>
        </row>
        <row r="359">
          <cell r="E359">
            <v>0</v>
          </cell>
        </row>
        <row r="360">
          <cell r="E360">
            <v>0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0</v>
          </cell>
        </row>
        <row r="366">
          <cell r="E366">
            <v>0</v>
          </cell>
        </row>
        <row r="367">
          <cell r="E367">
            <v>0</v>
          </cell>
        </row>
        <row r="368">
          <cell r="E368">
            <v>0</v>
          </cell>
        </row>
        <row r="369">
          <cell r="E369">
            <v>0</v>
          </cell>
        </row>
        <row r="370">
          <cell r="E370">
            <v>0</v>
          </cell>
        </row>
        <row r="371">
          <cell r="E371">
            <v>0</v>
          </cell>
        </row>
        <row r="373">
          <cell r="E373">
            <v>0</v>
          </cell>
        </row>
        <row r="374">
          <cell r="E374">
            <v>0</v>
          </cell>
        </row>
        <row r="375">
          <cell r="E375">
            <v>0</v>
          </cell>
        </row>
        <row r="376">
          <cell r="E376">
            <v>0</v>
          </cell>
        </row>
        <row r="377">
          <cell r="E377">
            <v>0</v>
          </cell>
        </row>
        <row r="378">
          <cell r="E378">
            <v>0</v>
          </cell>
        </row>
        <row r="379">
          <cell r="E379">
            <v>0</v>
          </cell>
        </row>
        <row r="380">
          <cell r="E380">
            <v>0</v>
          </cell>
        </row>
        <row r="381">
          <cell r="E381">
            <v>0</v>
          </cell>
        </row>
        <row r="382">
          <cell r="E382">
            <v>0</v>
          </cell>
        </row>
        <row r="383">
          <cell r="E383">
            <v>0</v>
          </cell>
        </row>
        <row r="384">
          <cell r="E384">
            <v>0</v>
          </cell>
        </row>
        <row r="385">
          <cell r="E385">
            <v>0</v>
          </cell>
        </row>
        <row r="386">
          <cell r="E386">
            <v>0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0</v>
          </cell>
        </row>
        <row r="390">
          <cell r="E390">
            <v>0</v>
          </cell>
        </row>
        <row r="391">
          <cell r="E391">
            <v>0</v>
          </cell>
        </row>
        <row r="392">
          <cell r="E392">
            <v>0</v>
          </cell>
        </row>
        <row r="393">
          <cell r="E393">
            <v>0</v>
          </cell>
        </row>
        <row r="394">
          <cell r="E394">
            <v>0</v>
          </cell>
        </row>
        <row r="395">
          <cell r="E395">
            <v>0</v>
          </cell>
        </row>
        <row r="396">
          <cell r="E396">
            <v>0</v>
          </cell>
        </row>
        <row r="397">
          <cell r="E397">
            <v>0</v>
          </cell>
        </row>
        <row r="398">
          <cell r="E398">
            <v>0</v>
          </cell>
        </row>
        <row r="399">
          <cell r="E399">
            <v>0</v>
          </cell>
        </row>
        <row r="400">
          <cell r="E400">
            <v>0</v>
          </cell>
        </row>
        <row r="401">
          <cell r="E401">
            <v>0</v>
          </cell>
        </row>
        <row r="402">
          <cell r="E402">
            <v>0</v>
          </cell>
        </row>
        <row r="403">
          <cell r="E403">
            <v>0</v>
          </cell>
        </row>
        <row r="404">
          <cell r="E404">
            <v>0</v>
          </cell>
        </row>
        <row r="405">
          <cell r="E405">
            <v>0</v>
          </cell>
        </row>
        <row r="406">
          <cell r="E406">
            <v>0</v>
          </cell>
        </row>
        <row r="407">
          <cell r="E407">
            <v>0</v>
          </cell>
        </row>
        <row r="408">
          <cell r="E408">
            <v>0</v>
          </cell>
        </row>
        <row r="409">
          <cell r="E409">
            <v>0</v>
          </cell>
        </row>
        <row r="410">
          <cell r="E410">
            <v>0</v>
          </cell>
        </row>
        <row r="411">
          <cell r="E411">
            <v>0</v>
          </cell>
        </row>
        <row r="412">
          <cell r="E412">
            <v>0</v>
          </cell>
        </row>
        <row r="413">
          <cell r="E413">
            <v>0</v>
          </cell>
        </row>
        <row r="414">
          <cell r="E414">
            <v>0</v>
          </cell>
        </row>
        <row r="415">
          <cell r="E415">
            <v>0</v>
          </cell>
        </row>
        <row r="416">
          <cell r="E416">
            <v>0</v>
          </cell>
        </row>
        <row r="417">
          <cell r="E417">
            <v>0</v>
          </cell>
        </row>
        <row r="418">
          <cell r="E418">
            <v>0</v>
          </cell>
        </row>
        <row r="419">
          <cell r="E419">
            <v>0</v>
          </cell>
        </row>
        <row r="420">
          <cell r="E420">
            <v>0</v>
          </cell>
        </row>
        <row r="421">
          <cell r="E421">
            <v>0</v>
          </cell>
        </row>
        <row r="422">
          <cell r="E422">
            <v>0</v>
          </cell>
        </row>
        <row r="423">
          <cell r="E423">
            <v>0</v>
          </cell>
        </row>
        <row r="424">
          <cell r="E424">
            <v>0</v>
          </cell>
        </row>
        <row r="425">
          <cell r="E425">
            <v>0</v>
          </cell>
        </row>
        <row r="426">
          <cell r="E426">
            <v>0</v>
          </cell>
        </row>
        <row r="427">
          <cell r="E427">
            <v>0</v>
          </cell>
        </row>
        <row r="428">
          <cell r="E428">
            <v>0</v>
          </cell>
        </row>
        <row r="429">
          <cell r="E429">
            <v>0</v>
          </cell>
        </row>
        <row r="430">
          <cell r="E430">
            <v>0</v>
          </cell>
        </row>
        <row r="431">
          <cell r="E431">
            <v>0</v>
          </cell>
        </row>
        <row r="432">
          <cell r="E432">
            <v>0</v>
          </cell>
        </row>
        <row r="433">
          <cell r="E433">
            <v>0</v>
          </cell>
        </row>
        <row r="434">
          <cell r="E434">
            <v>0</v>
          </cell>
        </row>
        <row r="435">
          <cell r="E435">
            <v>0</v>
          </cell>
        </row>
        <row r="436">
          <cell r="E436">
            <v>0</v>
          </cell>
        </row>
        <row r="437">
          <cell r="E437">
            <v>0</v>
          </cell>
        </row>
        <row r="438">
          <cell r="E438">
            <v>0</v>
          </cell>
        </row>
        <row r="439">
          <cell r="E439">
            <v>0</v>
          </cell>
        </row>
        <row r="440">
          <cell r="E440">
            <v>0</v>
          </cell>
        </row>
        <row r="441">
          <cell r="E441">
            <v>0</v>
          </cell>
        </row>
        <row r="442">
          <cell r="E442">
            <v>0</v>
          </cell>
        </row>
        <row r="443">
          <cell r="E443">
            <v>0</v>
          </cell>
        </row>
        <row r="444">
          <cell r="E444">
            <v>0</v>
          </cell>
        </row>
        <row r="445">
          <cell r="E445">
            <v>0</v>
          </cell>
        </row>
        <row r="446">
          <cell r="E446">
            <v>0</v>
          </cell>
        </row>
        <row r="447">
          <cell r="E447">
            <v>0</v>
          </cell>
        </row>
        <row r="448">
          <cell r="E448">
            <v>0</v>
          </cell>
        </row>
        <row r="449">
          <cell r="E449">
            <v>0</v>
          </cell>
        </row>
        <row r="450">
          <cell r="E450">
            <v>0</v>
          </cell>
        </row>
        <row r="451">
          <cell r="E451">
            <v>0</v>
          </cell>
        </row>
        <row r="452">
          <cell r="E452">
            <v>0</v>
          </cell>
        </row>
        <row r="453">
          <cell r="E453">
            <v>0</v>
          </cell>
        </row>
        <row r="454">
          <cell r="E454">
            <v>0</v>
          </cell>
        </row>
        <row r="455">
          <cell r="E455">
            <v>0</v>
          </cell>
        </row>
        <row r="456">
          <cell r="E456">
            <v>0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5">
          <cell r="E465">
            <v>0</v>
          </cell>
        </row>
        <row r="466">
          <cell r="E466">
            <v>0</v>
          </cell>
        </row>
        <row r="467">
          <cell r="E467">
            <v>0</v>
          </cell>
        </row>
        <row r="468">
          <cell r="E468">
            <v>1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1">
          <cell r="E481">
            <v>0</v>
          </cell>
        </row>
        <row r="482">
          <cell r="E482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5">
          <cell r="E555">
            <v>0</v>
          </cell>
        </row>
        <row r="556">
          <cell r="E556">
            <v>0</v>
          </cell>
        </row>
        <row r="557">
          <cell r="E557">
            <v>0</v>
          </cell>
        </row>
        <row r="558">
          <cell r="E558">
            <v>0</v>
          </cell>
        </row>
        <row r="559">
          <cell r="E559">
            <v>0</v>
          </cell>
        </row>
        <row r="560">
          <cell r="E560">
            <v>0</v>
          </cell>
        </row>
        <row r="561">
          <cell r="E561">
            <v>0</v>
          </cell>
        </row>
        <row r="562">
          <cell r="E562">
            <v>0</v>
          </cell>
        </row>
        <row r="563">
          <cell r="E563">
            <v>0</v>
          </cell>
        </row>
        <row r="564">
          <cell r="E564">
            <v>0</v>
          </cell>
        </row>
        <row r="565">
          <cell r="E565">
            <v>0</v>
          </cell>
        </row>
        <row r="566">
          <cell r="E566">
            <v>0</v>
          </cell>
        </row>
        <row r="567">
          <cell r="E567">
            <v>0</v>
          </cell>
        </row>
        <row r="568">
          <cell r="E568">
            <v>0</v>
          </cell>
        </row>
        <row r="569">
          <cell r="E569">
            <v>0</v>
          </cell>
        </row>
        <row r="570">
          <cell r="E570">
            <v>0</v>
          </cell>
        </row>
        <row r="571">
          <cell r="E571">
            <v>0</v>
          </cell>
        </row>
        <row r="572">
          <cell r="E572">
            <v>0</v>
          </cell>
        </row>
        <row r="573">
          <cell r="E573">
            <v>0</v>
          </cell>
        </row>
        <row r="574">
          <cell r="E574">
            <v>0</v>
          </cell>
        </row>
        <row r="575">
          <cell r="E575">
            <v>0</v>
          </cell>
        </row>
        <row r="576">
          <cell r="E576">
            <v>0</v>
          </cell>
        </row>
        <row r="577">
          <cell r="E577">
            <v>0</v>
          </cell>
        </row>
        <row r="578">
          <cell r="E578">
            <v>0</v>
          </cell>
        </row>
        <row r="579">
          <cell r="E579">
            <v>0</v>
          </cell>
        </row>
        <row r="580">
          <cell r="E580">
            <v>0</v>
          </cell>
        </row>
        <row r="581">
          <cell r="E581">
            <v>0</v>
          </cell>
        </row>
        <row r="582">
          <cell r="E582">
            <v>0</v>
          </cell>
        </row>
        <row r="583">
          <cell r="E583">
            <v>0</v>
          </cell>
        </row>
        <row r="584">
          <cell r="E584">
            <v>0</v>
          </cell>
        </row>
        <row r="585">
          <cell r="E585">
            <v>0</v>
          </cell>
        </row>
        <row r="586">
          <cell r="E586">
            <v>0</v>
          </cell>
        </row>
        <row r="587">
          <cell r="E587">
            <v>0</v>
          </cell>
        </row>
        <row r="588">
          <cell r="E588">
            <v>0</v>
          </cell>
        </row>
        <row r="589">
          <cell r="E589">
            <v>0</v>
          </cell>
        </row>
        <row r="590">
          <cell r="E590">
            <v>0</v>
          </cell>
        </row>
        <row r="591">
          <cell r="E591">
            <v>0</v>
          </cell>
        </row>
        <row r="592">
          <cell r="E592">
            <v>0</v>
          </cell>
        </row>
        <row r="593">
          <cell r="E593">
            <v>0</v>
          </cell>
        </row>
        <row r="594">
          <cell r="E594">
            <v>0</v>
          </cell>
        </row>
        <row r="595">
          <cell r="E595">
            <v>0</v>
          </cell>
        </row>
        <row r="596">
          <cell r="E596">
            <v>0</v>
          </cell>
        </row>
        <row r="597">
          <cell r="E597">
            <v>0</v>
          </cell>
        </row>
        <row r="598">
          <cell r="E598">
            <v>0</v>
          </cell>
        </row>
        <row r="599">
          <cell r="E599">
            <v>0</v>
          </cell>
        </row>
        <row r="601">
          <cell r="E601">
            <v>0</v>
          </cell>
        </row>
        <row r="602">
          <cell r="E602">
            <v>0</v>
          </cell>
        </row>
        <row r="603">
          <cell r="E603">
            <v>0</v>
          </cell>
        </row>
        <row r="604">
          <cell r="E604">
            <v>0</v>
          </cell>
        </row>
        <row r="605">
          <cell r="E605">
            <v>0</v>
          </cell>
        </row>
        <row r="606">
          <cell r="E606">
            <v>0</v>
          </cell>
        </row>
        <row r="607">
          <cell r="E607">
            <v>0</v>
          </cell>
        </row>
        <row r="608">
          <cell r="E608">
            <v>0</v>
          </cell>
        </row>
        <row r="609">
          <cell r="E609">
            <v>0</v>
          </cell>
        </row>
        <row r="610">
          <cell r="E610">
            <v>0</v>
          </cell>
        </row>
        <row r="611">
          <cell r="E611">
            <v>0</v>
          </cell>
        </row>
        <row r="612">
          <cell r="E612">
            <v>0</v>
          </cell>
        </row>
        <row r="613">
          <cell r="E613">
            <v>0</v>
          </cell>
        </row>
        <row r="614">
          <cell r="E614">
            <v>0</v>
          </cell>
        </row>
        <row r="615">
          <cell r="E615">
            <v>0</v>
          </cell>
        </row>
        <row r="616">
          <cell r="E616">
            <v>0</v>
          </cell>
        </row>
        <row r="617">
          <cell r="E617">
            <v>0</v>
          </cell>
        </row>
        <row r="618">
          <cell r="E618">
            <v>0</v>
          </cell>
        </row>
        <row r="619">
          <cell r="E619">
            <v>0</v>
          </cell>
        </row>
        <row r="620">
          <cell r="E620">
            <v>0</v>
          </cell>
        </row>
        <row r="621">
          <cell r="E621">
            <v>0</v>
          </cell>
        </row>
        <row r="622">
          <cell r="E622">
            <v>0</v>
          </cell>
        </row>
        <row r="623">
          <cell r="E623">
            <v>0</v>
          </cell>
        </row>
        <row r="624">
          <cell r="E624">
            <v>0</v>
          </cell>
        </row>
        <row r="625">
          <cell r="E625">
            <v>0</v>
          </cell>
        </row>
        <row r="626">
          <cell r="E626">
            <v>0</v>
          </cell>
        </row>
        <row r="627">
          <cell r="E627">
            <v>0</v>
          </cell>
        </row>
        <row r="628">
          <cell r="E628">
            <v>0</v>
          </cell>
        </row>
        <row r="629">
          <cell r="E629">
            <v>0</v>
          </cell>
        </row>
        <row r="630">
          <cell r="E630">
            <v>0</v>
          </cell>
        </row>
        <row r="631">
          <cell r="E631">
            <v>0</v>
          </cell>
        </row>
        <row r="632">
          <cell r="E632">
            <v>0</v>
          </cell>
        </row>
        <row r="633">
          <cell r="E633">
            <v>0</v>
          </cell>
        </row>
        <row r="634">
          <cell r="E634">
            <v>0</v>
          </cell>
        </row>
        <row r="635">
          <cell r="E635">
            <v>0</v>
          </cell>
        </row>
        <row r="636">
          <cell r="E636">
            <v>0</v>
          </cell>
        </row>
        <row r="637">
          <cell r="E637">
            <v>0</v>
          </cell>
        </row>
        <row r="638">
          <cell r="E638">
            <v>0</v>
          </cell>
        </row>
        <row r="639">
          <cell r="E639">
            <v>0</v>
          </cell>
        </row>
        <row r="640">
          <cell r="E640">
            <v>0</v>
          </cell>
        </row>
        <row r="641">
          <cell r="E641">
            <v>0</v>
          </cell>
        </row>
        <row r="642">
          <cell r="E642">
            <v>0</v>
          </cell>
        </row>
        <row r="643">
          <cell r="E643">
            <v>0</v>
          </cell>
        </row>
        <row r="644">
          <cell r="E644">
            <v>0</v>
          </cell>
        </row>
        <row r="645">
          <cell r="E645">
            <v>0</v>
          </cell>
        </row>
        <row r="646">
          <cell r="E646">
            <v>0</v>
          </cell>
        </row>
        <row r="647">
          <cell r="E647">
            <v>0</v>
          </cell>
        </row>
        <row r="648">
          <cell r="E648">
            <v>0</v>
          </cell>
        </row>
        <row r="649">
          <cell r="E649">
            <v>0</v>
          </cell>
        </row>
        <row r="650">
          <cell r="E650">
            <v>0</v>
          </cell>
        </row>
        <row r="651">
          <cell r="E651">
            <v>0</v>
          </cell>
        </row>
        <row r="652">
          <cell r="E652">
            <v>0</v>
          </cell>
        </row>
        <row r="653">
          <cell r="E653">
            <v>0</v>
          </cell>
        </row>
        <row r="654">
          <cell r="E654">
            <v>0</v>
          </cell>
        </row>
        <row r="655">
          <cell r="E655">
            <v>0</v>
          </cell>
        </row>
        <row r="656">
          <cell r="E656">
            <v>0</v>
          </cell>
        </row>
        <row r="657">
          <cell r="E657">
            <v>0</v>
          </cell>
        </row>
        <row r="658">
          <cell r="E658">
            <v>0</v>
          </cell>
        </row>
        <row r="659">
          <cell r="E659">
            <v>0</v>
          </cell>
        </row>
        <row r="660">
          <cell r="E660">
            <v>0</v>
          </cell>
        </row>
        <row r="661">
          <cell r="E661">
            <v>0</v>
          </cell>
        </row>
        <row r="662">
          <cell r="E662">
            <v>0</v>
          </cell>
        </row>
        <row r="663">
          <cell r="E663">
            <v>0</v>
          </cell>
        </row>
        <row r="664">
          <cell r="E664">
            <v>0</v>
          </cell>
        </row>
        <row r="665">
          <cell r="E665">
            <v>0</v>
          </cell>
        </row>
        <row r="666">
          <cell r="E666">
            <v>0</v>
          </cell>
        </row>
        <row r="667">
          <cell r="E667">
            <v>0</v>
          </cell>
        </row>
        <row r="668">
          <cell r="E668">
            <v>0</v>
          </cell>
        </row>
        <row r="669">
          <cell r="E669">
            <v>0</v>
          </cell>
        </row>
        <row r="670">
          <cell r="E670">
            <v>0</v>
          </cell>
        </row>
        <row r="671">
          <cell r="E671">
            <v>0</v>
          </cell>
        </row>
        <row r="672">
          <cell r="E672">
            <v>0</v>
          </cell>
        </row>
        <row r="673">
          <cell r="E673">
            <v>0</v>
          </cell>
        </row>
        <row r="674">
          <cell r="E674">
            <v>0</v>
          </cell>
        </row>
        <row r="675">
          <cell r="E675">
            <v>0</v>
          </cell>
        </row>
        <row r="676">
          <cell r="E676">
            <v>0</v>
          </cell>
        </row>
        <row r="677">
          <cell r="E677">
            <v>0</v>
          </cell>
        </row>
        <row r="678">
          <cell r="E678">
            <v>0</v>
          </cell>
        </row>
        <row r="679">
          <cell r="E679">
            <v>0</v>
          </cell>
        </row>
        <row r="680">
          <cell r="E680">
            <v>0</v>
          </cell>
        </row>
        <row r="681">
          <cell r="E681">
            <v>0</v>
          </cell>
        </row>
        <row r="682">
          <cell r="E682">
            <v>0</v>
          </cell>
        </row>
        <row r="683">
          <cell r="E683">
            <v>0</v>
          </cell>
        </row>
        <row r="684">
          <cell r="E684">
            <v>0</v>
          </cell>
        </row>
        <row r="685">
          <cell r="E685">
            <v>0</v>
          </cell>
        </row>
        <row r="686">
          <cell r="E686">
            <v>0</v>
          </cell>
        </row>
        <row r="687">
          <cell r="E687">
            <v>0</v>
          </cell>
        </row>
        <row r="688">
          <cell r="E688">
            <v>0</v>
          </cell>
        </row>
        <row r="689">
          <cell r="E689">
            <v>0</v>
          </cell>
        </row>
        <row r="690">
          <cell r="E690">
            <v>0</v>
          </cell>
        </row>
        <row r="691">
          <cell r="E691">
            <v>0</v>
          </cell>
        </row>
        <row r="692">
          <cell r="E692">
            <v>0</v>
          </cell>
        </row>
        <row r="693">
          <cell r="E693">
            <v>0</v>
          </cell>
        </row>
        <row r="694">
          <cell r="E694">
            <v>0</v>
          </cell>
        </row>
        <row r="695">
          <cell r="E695">
            <v>0</v>
          </cell>
        </row>
        <row r="696">
          <cell r="E696">
            <v>0</v>
          </cell>
        </row>
        <row r="697">
          <cell r="E697">
            <v>0</v>
          </cell>
        </row>
        <row r="698">
          <cell r="E698">
            <v>0</v>
          </cell>
        </row>
        <row r="699">
          <cell r="E699">
            <v>0</v>
          </cell>
        </row>
        <row r="700">
          <cell r="E700">
            <v>0</v>
          </cell>
        </row>
        <row r="701">
          <cell r="E701">
            <v>0</v>
          </cell>
        </row>
        <row r="702">
          <cell r="E702">
            <v>0</v>
          </cell>
        </row>
        <row r="703">
          <cell r="E703">
            <v>0</v>
          </cell>
        </row>
        <row r="704">
          <cell r="E704">
            <v>0</v>
          </cell>
        </row>
        <row r="705">
          <cell r="E705">
            <v>0</v>
          </cell>
        </row>
        <row r="706">
          <cell r="E706">
            <v>0</v>
          </cell>
        </row>
        <row r="707">
          <cell r="E707">
            <v>0</v>
          </cell>
        </row>
        <row r="708">
          <cell r="E708">
            <v>0</v>
          </cell>
        </row>
        <row r="709">
          <cell r="E709">
            <v>0</v>
          </cell>
        </row>
        <row r="710">
          <cell r="E710">
            <v>0</v>
          </cell>
        </row>
        <row r="711">
          <cell r="E711">
            <v>0</v>
          </cell>
        </row>
        <row r="712">
          <cell r="E712">
            <v>0</v>
          </cell>
        </row>
        <row r="713">
          <cell r="E713">
            <v>0</v>
          </cell>
        </row>
        <row r="715">
          <cell r="E715">
            <v>0</v>
          </cell>
        </row>
        <row r="716">
          <cell r="E716">
            <v>0</v>
          </cell>
        </row>
        <row r="717">
          <cell r="E717">
            <v>0</v>
          </cell>
        </row>
        <row r="718">
          <cell r="E718">
            <v>0</v>
          </cell>
        </row>
        <row r="719">
          <cell r="E719">
            <v>0</v>
          </cell>
        </row>
        <row r="720">
          <cell r="E720">
            <v>0</v>
          </cell>
        </row>
        <row r="721">
          <cell r="E721">
            <v>0</v>
          </cell>
        </row>
        <row r="722">
          <cell r="E722">
            <v>0</v>
          </cell>
        </row>
        <row r="723">
          <cell r="E723">
            <v>0</v>
          </cell>
        </row>
        <row r="724">
          <cell r="E724">
            <v>0</v>
          </cell>
        </row>
        <row r="725">
          <cell r="E725">
            <v>0</v>
          </cell>
        </row>
        <row r="726">
          <cell r="E726">
            <v>0</v>
          </cell>
        </row>
        <row r="727">
          <cell r="E727">
            <v>0</v>
          </cell>
        </row>
        <row r="728">
          <cell r="E728">
            <v>0</v>
          </cell>
        </row>
        <row r="729">
          <cell r="E729">
            <v>0</v>
          </cell>
        </row>
        <row r="730">
          <cell r="E730">
            <v>0</v>
          </cell>
        </row>
        <row r="731">
          <cell r="E731">
            <v>0</v>
          </cell>
        </row>
        <row r="732">
          <cell r="E732">
            <v>0</v>
          </cell>
        </row>
        <row r="733">
          <cell r="E733">
            <v>0</v>
          </cell>
        </row>
        <row r="734">
          <cell r="E734">
            <v>0</v>
          </cell>
        </row>
        <row r="735">
          <cell r="E735">
            <v>0</v>
          </cell>
        </row>
        <row r="736">
          <cell r="E736">
            <v>0</v>
          </cell>
        </row>
        <row r="737">
          <cell r="E737">
            <v>0</v>
          </cell>
        </row>
        <row r="738">
          <cell r="E738">
            <v>0</v>
          </cell>
        </row>
        <row r="739">
          <cell r="E739">
            <v>0</v>
          </cell>
        </row>
        <row r="740">
          <cell r="E740">
            <v>0</v>
          </cell>
        </row>
        <row r="741">
          <cell r="E741">
            <v>0</v>
          </cell>
        </row>
        <row r="742">
          <cell r="E742">
            <v>0</v>
          </cell>
        </row>
        <row r="743">
          <cell r="E743">
            <v>0</v>
          </cell>
        </row>
        <row r="744">
          <cell r="E744">
            <v>0</v>
          </cell>
        </row>
        <row r="745">
          <cell r="E745">
            <v>0</v>
          </cell>
        </row>
        <row r="746">
          <cell r="E746">
            <v>0</v>
          </cell>
        </row>
        <row r="747">
          <cell r="E747">
            <v>0</v>
          </cell>
        </row>
        <row r="748">
          <cell r="E748">
            <v>0</v>
          </cell>
        </row>
        <row r="749">
          <cell r="E749">
            <v>0</v>
          </cell>
        </row>
        <row r="750">
          <cell r="E750">
            <v>0</v>
          </cell>
        </row>
        <row r="751">
          <cell r="E751">
            <v>0</v>
          </cell>
        </row>
        <row r="752">
          <cell r="E752">
            <v>0</v>
          </cell>
        </row>
        <row r="753">
          <cell r="E753">
            <v>0</v>
          </cell>
        </row>
        <row r="754">
          <cell r="E754">
            <v>0</v>
          </cell>
        </row>
        <row r="755">
          <cell r="E755">
            <v>0</v>
          </cell>
        </row>
        <row r="756">
          <cell r="E756">
            <v>0</v>
          </cell>
        </row>
        <row r="757">
          <cell r="E757">
            <v>0</v>
          </cell>
        </row>
        <row r="758">
          <cell r="E758">
            <v>0</v>
          </cell>
        </row>
        <row r="759">
          <cell r="E759">
            <v>0</v>
          </cell>
        </row>
        <row r="760">
          <cell r="E760">
            <v>0</v>
          </cell>
        </row>
        <row r="761">
          <cell r="E761">
            <v>0</v>
          </cell>
        </row>
        <row r="762">
          <cell r="E762">
            <v>0</v>
          </cell>
        </row>
        <row r="763">
          <cell r="E763">
            <v>0</v>
          </cell>
        </row>
        <row r="764">
          <cell r="E764">
            <v>0</v>
          </cell>
        </row>
        <row r="765">
          <cell r="E765">
            <v>0</v>
          </cell>
        </row>
        <row r="766">
          <cell r="E766">
            <v>0</v>
          </cell>
        </row>
        <row r="767">
          <cell r="E767">
            <v>0</v>
          </cell>
        </row>
        <row r="768">
          <cell r="E768">
            <v>0</v>
          </cell>
        </row>
        <row r="769">
          <cell r="E769">
            <v>0</v>
          </cell>
        </row>
        <row r="770">
          <cell r="E770">
            <v>0</v>
          </cell>
        </row>
        <row r="771">
          <cell r="E771">
            <v>0</v>
          </cell>
        </row>
        <row r="772">
          <cell r="E772">
            <v>0</v>
          </cell>
        </row>
        <row r="773">
          <cell r="E773">
            <v>0</v>
          </cell>
        </row>
        <row r="774">
          <cell r="E774">
            <v>0</v>
          </cell>
        </row>
        <row r="775">
          <cell r="E775">
            <v>0</v>
          </cell>
        </row>
        <row r="776">
          <cell r="E776">
            <v>0</v>
          </cell>
        </row>
        <row r="777">
          <cell r="E777">
            <v>0</v>
          </cell>
        </row>
        <row r="778">
          <cell r="E778">
            <v>0</v>
          </cell>
        </row>
        <row r="779">
          <cell r="E779">
            <v>0</v>
          </cell>
        </row>
        <row r="780">
          <cell r="E780">
            <v>0</v>
          </cell>
        </row>
        <row r="781">
          <cell r="E781">
            <v>0</v>
          </cell>
        </row>
        <row r="782">
          <cell r="E782">
            <v>0</v>
          </cell>
        </row>
        <row r="783">
          <cell r="E783">
            <v>0</v>
          </cell>
        </row>
        <row r="784">
          <cell r="E784">
            <v>0</v>
          </cell>
        </row>
        <row r="785">
          <cell r="E785">
            <v>0</v>
          </cell>
        </row>
        <row r="786">
          <cell r="E786">
            <v>0</v>
          </cell>
        </row>
        <row r="787">
          <cell r="E787">
            <v>0</v>
          </cell>
        </row>
        <row r="788">
          <cell r="E788">
            <v>0</v>
          </cell>
        </row>
        <row r="789">
          <cell r="E789">
            <v>0</v>
          </cell>
        </row>
        <row r="790">
          <cell r="E790">
            <v>0</v>
          </cell>
        </row>
        <row r="791">
          <cell r="E791">
            <v>0</v>
          </cell>
        </row>
        <row r="792">
          <cell r="E792">
            <v>0</v>
          </cell>
        </row>
        <row r="793">
          <cell r="E793">
            <v>0</v>
          </cell>
        </row>
        <row r="794">
          <cell r="E794">
            <v>0</v>
          </cell>
        </row>
        <row r="795">
          <cell r="E795">
            <v>0</v>
          </cell>
        </row>
        <row r="796">
          <cell r="E796">
            <v>0</v>
          </cell>
        </row>
        <row r="797">
          <cell r="E797">
            <v>0</v>
          </cell>
        </row>
        <row r="798">
          <cell r="E798">
            <v>0</v>
          </cell>
        </row>
        <row r="799">
          <cell r="E799">
            <v>0</v>
          </cell>
        </row>
        <row r="800">
          <cell r="E800">
            <v>0</v>
          </cell>
        </row>
        <row r="801">
          <cell r="E801">
            <v>0</v>
          </cell>
        </row>
        <row r="802">
          <cell r="E802">
            <v>0</v>
          </cell>
        </row>
        <row r="803">
          <cell r="E803">
            <v>0</v>
          </cell>
        </row>
        <row r="804">
          <cell r="E804">
            <v>0</v>
          </cell>
        </row>
        <row r="805">
          <cell r="E805">
            <v>0</v>
          </cell>
        </row>
        <row r="806">
          <cell r="E806">
            <v>0</v>
          </cell>
        </row>
        <row r="807">
          <cell r="E807">
            <v>0</v>
          </cell>
        </row>
        <row r="808">
          <cell r="E808">
            <v>0</v>
          </cell>
        </row>
        <row r="809">
          <cell r="E809">
            <v>0</v>
          </cell>
        </row>
        <row r="810">
          <cell r="E810">
            <v>0</v>
          </cell>
        </row>
        <row r="811">
          <cell r="E811">
            <v>0</v>
          </cell>
        </row>
        <row r="812">
          <cell r="E812">
            <v>0</v>
          </cell>
        </row>
        <row r="813">
          <cell r="E813">
            <v>0</v>
          </cell>
        </row>
        <row r="814">
          <cell r="E814">
            <v>0</v>
          </cell>
        </row>
        <row r="815">
          <cell r="E815">
            <v>0</v>
          </cell>
        </row>
        <row r="816">
          <cell r="E816">
            <v>0</v>
          </cell>
        </row>
        <row r="817">
          <cell r="E817">
            <v>0</v>
          </cell>
        </row>
        <row r="818">
          <cell r="E818">
            <v>0</v>
          </cell>
        </row>
        <row r="819">
          <cell r="E819">
            <v>0</v>
          </cell>
        </row>
        <row r="820">
          <cell r="E820">
            <v>0</v>
          </cell>
        </row>
        <row r="821">
          <cell r="E821">
            <v>0</v>
          </cell>
        </row>
        <row r="822">
          <cell r="E822">
            <v>0</v>
          </cell>
        </row>
        <row r="823">
          <cell r="E823">
            <v>0</v>
          </cell>
        </row>
        <row r="824">
          <cell r="E824">
            <v>0</v>
          </cell>
        </row>
        <row r="825">
          <cell r="E825">
            <v>0</v>
          </cell>
        </row>
        <row r="826">
          <cell r="E826">
            <v>0</v>
          </cell>
        </row>
        <row r="827">
          <cell r="E827">
            <v>0</v>
          </cell>
        </row>
        <row r="829">
          <cell r="E829">
            <v>0</v>
          </cell>
        </row>
        <row r="830">
          <cell r="E830">
            <v>0</v>
          </cell>
        </row>
        <row r="831">
          <cell r="E831">
            <v>0</v>
          </cell>
        </row>
        <row r="832">
          <cell r="E832">
            <v>0</v>
          </cell>
        </row>
        <row r="833">
          <cell r="E833">
            <v>0</v>
          </cell>
        </row>
        <row r="834">
          <cell r="E834">
            <v>0</v>
          </cell>
        </row>
        <row r="835">
          <cell r="E835">
            <v>0</v>
          </cell>
        </row>
        <row r="836">
          <cell r="E836">
            <v>0</v>
          </cell>
        </row>
        <row r="837">
          <cell r="E837">
            <v>0</v>
          </cell>
        </row>
        <row r="838">
          <cell r="E838">
            <v>0</v>
          </cell>
        </row>
        <row r="839">
          <cell r="E839">
            <v>0</v>
          </cell>
        </row>
        <row r="840">
          <cell r="E840">
            <v>0</v>
          </cell>
        </row>
        <row r="841">
          <cell r="E841">
            <v>0</v>
          </cell>
        </row>
        <row r="842">
          <cell r="E842">
            <v>0</v>
          </cell>
        </row>
        <row r="843">
          <cell r="E843">
            <v>0</v>
          </cell>
        </row>
        <row r="844">
          <cell r="E844">
            <v>0</v>
          </cell>
        </row>
        <row r="845">
          <cell r="E845">
            <v>0</v>
          </cell>
        </row>
        <row r="846">
          <cell r="E846">
            <v>0</v>
          </cell>
        </row>
        <row r="847">
          <cell r="E847">
            <v>0</v>
          </cell>
        </row>
        <row r="848">
          <cell r="E848">
            <v>0</v>
          </cell>
        </row>
        <row r="849">
          <cell r="E849">
            <v>0</v>
          </cell>
        </row>
        <row r="850">
          <cell r="E850">
            <v>0</v>
          </cell>
        </row>
        <row r="851">
          <cell r="E851">
            <v>0</v>
          </cell>
        </row>
        <row r="852">
          <cell r="E852">
            <v>0</v>
          </cell>
        </row>
        <row r="853">
          <cell r="E853">
            <v>0</v>
          </cell>
        </row>
        <row r="854">
          <cell r="E854">
            <v>0</v>
          </cell>
        </row>
        <row r="855">
          <cell r="E855">
            <v>0</v>
          </cell>
        </row>
        <row r="856">
          <cell r="E856">
            <v>0</v>
          </cell>
        </row>
        <row r="857">
          <cell r="E857">
            <v>0</v>
          </cell>
        </row>
        <row r="858">
          <cell r="E858">
            <v>0</v>
          </cell>
        </row>
        <row r="859">
          <cell r="E859">
            <v>0</v>
          </cell>
        </row>
        <row r="860">
          <cell r="E860">
            <v>0</v>
          </cell>
        </row>
        <row r="861">
          <cell r="E861">
            <v>0</v>
          </cell>
        </row>
        <row r="862">
          <cell r="E862">
            <v>0</v>
          </cell>
        </row>
        <row r="863">
          <cell r="E863">
            <v>0</v>
          </cell>
        </row>
        <row r="864">
          <cell r="E864">
            <v>0</v>
          </cell>
        </row>
        <row r="865">
          <cell r="E865">
            <v>0</v>
          </cell>
        </row>
        <row r="866">
          <cell r="E866">
            <v>0</v>
          </cell>
        </row>
        <row r="867">
          <cell r="E867">
            <v>0</v>
          </cell>
        </row>
        <row r="868">
          <cell r="E868">
            <v>0</v>
          </cell>
        </row>
        <row r="869">
          <cell r="E869">
            <v>0</v>
          </cell>
        </row>
        <row r="870">
          <cell r="E870">
            <v>0</v>
          </cell>
        </row>
        <row r="871">
          <cell r="E871">
            <v>0</v>
          </cell>
        </row>
        <row r="872">
          <cell r="E872">
            <v>0</v>
          </cell>
        </row>
        <row r="873">
          <cell r="E873">
            <v>0</v>
          </cell>
        </row>
        <row r="874">
          <cell r="E874">
            <v>0</v>
          </cell>
        </row>
        <row r="875">
          <cell r="E875">
            <v>0</v>
          </cell>
        </row>
        <row r="876">
          <cell r="E876">
            <v>0</v>
          </cell>
        </row>
        <row r="877">
          <cell r="E877">
            <v>0</v>
          </cell>
        </row>
        <row r="878">
          <cell r="E878">
            <v>0</v>
          </cell>
        </row>
        <row r="879">
          <cell r="E879">
            <v>0</v>
          </cell>
        </row>
        <row r="880">
          <cell r="E880">
            <v>0</v>
          </cell>
        </row>
        <row r="881">
          <cell r="E881">
            <v>0</v>
          </cell>
        </row>
        <row r="882">
          <cell r="E882">
            <v>0</v>
          </cell>
        </row>
        <row r="883">
          <cell r="E883">
            <v>0</v>
          </cell>
        </row>
        <row r="884">
          <cell r="E884">
            <v>0</v>
          </cell>
        </row>
        <row r="885">
          <cell r="E885">
            <v>0</v>
          </cell>
        </row>
        <row r="886">
          <cell r="E886">
            <v>0</v>
          </cell>
        </row>
        <row r="887">
          <cell r="E887">
            <v>0</v>
          </cell>
        </row>
        <row r="888">
          <cell r="E888">
            <v>0</v>
          </cell>
        </row>
        <row r="889">
          <cell r="E889">
            <v>0</v>
          </cell>
        </row>
        <row r="890">
          <cell r="E890">
            <v>0</v>
          </cell>
        </row>
        <row r="891">
          <cell r="E891">
            <v>0</v>
          </cell>
        </row>
        <row r="892">
          <cell r="E892">
            <v>0</v>
          </cell>
        </row>
        <row r="893">
          <cell r="E893">
            <v>0</v>
          </cell>
        </row>
        <row r="894">
          <cell r="E894">
            <v>0</v>
          </cell>
        </row>
        <row r="895">
          <cell r="E895">
            <v>0</v>
          </cell>
        </row>
        <row r="896">
          <cell r="E896">
            <v>0</v>
          </cell>
        </row>
        <row r="897">
          <cell r="E897">
            <v>0</v>
          </cell>
        </row>
        <row r="898">
          <cell r="E898">
            <v>0</v>
          </cell>
        </row>
        <row r="899">
          <cell r="E899">
            <v>0</v>
          </cell>
        </row>
        <row r="900">
          <cell r="E900">
            <v>0</v>
          </cell>
        </row>
        <row r="901">
          <cell r="E901">
            <v>0</v>
          </cell>
        </row>
        <row r="902">
          <cell r="E902">
            <v>0</v>
          </cell>
        </row>
        <row r="903">
          <cell r="E903">
            <v>0</v>
          </cell>
        </row>
        <row r="904">
          <cell r="E904">
            <v>0</v>
          </cell>
        </row>
        <row r="905">
          <cell r="E905">
            <v>0</v>
          </cell>
        </row>
        <row r="906">
          <cell r="E906">
            <v>0</v>
          </cell>
        </row>
        <row r="907">
          <cell r="E907">
            <v>0</v>
          </cell>
        </row>
        <row r="908">
          <cell r="E908">
            <v>0</v>
          </cell>
        </row>
        <row r="909">
          <cell r="E909">
            <v>0</v>
          </cell>
        </row>
        <row r="910">
          <cell r="E910">
            <v>0</v>
          </cell>
        </row>
        <row r="911">
          <cell r="E911">
            <v>0</v>
          </cell>
        </row>
        <row r="912">
          <cell r="E912">
            <v>0</v>
          </cell>
        </row>
        <row r="913">
          <cell r="E913">
            <v>0</v>
          </cell>
        </row>
        <row r="914">
          <cell r="E914">
            <v>0</v>
          </cell>
        </row>
        <row r="915">
          <cell r="E915">
            <v>0</v>
          </cell>
        </row>
        <row r="916">
          <cell r="E916">
            <v>0</v>
          </cell>
        </row>
        <row r="917">
          <cell r="E917">
            <v>0</v>
          </cell>
        </row>
        <row r="918">
          <cell r="E918">
            <v>0</v>
          </cell>
        </row>
        <row r="919">
          <cell r="E919">
            <v>0</v>
          </cell>
        </row>
        <row r="920">
          <cell r="E920">
            <v>0</v>
          </cell>
        </row>
        <row r="921">
          <cell r="E921">
            <v>0</v>
          </cell>
        </row>
        <row r="922">
          <cell r="E922">
            <v>0</v>
          </cell>
        </row>
        <row r="923">
          <cell r="E923">
            <v>0</v>
          </cell>
        </row>
        <row r="924">
          <cell r="E924">
            <v>0</v>
          </cell>
        </row>
        <row r="925">
          <cell r="E925">
            <v>0</v>
          </cell>
        </row>
        <row r="926">
          <cell r="E926">
            <v>0</v>
          </cell>
        </row>
        <row r="927">
          <cell r="E927">
            <v>0</v>
          </cell>
        </row>
        <row r="928">
          <cell r="E928">
            <v>0</v>
          </cell>
        </row>
        <row r="929">
          <cell r="E929">
            <v>0</v>
          </cell>
        </row>
        <row r="930">
          <cell r="E930">
            <v>0</v>
          </cell>
        </row>
        <row r="931">
          <cell r="E931">
            <v>0</v>
          </cell>
        </row>
        <row r="932">
          <cell r="E932">
            <v>0</v>
          </cell>
        </row>
        <row r="933">
          <cell r="E933">
            <v>0</v>
          </cell>
        </row>
        <row r="934">
          <cell r="E934">
            <v>0</v>
          </cell>
        </row>
        <row r="935">
          <cell r="E935">
            <v>0</v>
          </cell>
        </row>
        <row r="936">
          <cell r="E936">
            <v>0</v>
          </cell>
        </row>
        <row r="937">
          <cell r="E937">
            <v>0</v>
          </cell>
        </row>
        <row r="938">
          <cell r="E938">
            <v>0</v>
          </cell>
        </row>
        <row r="939">
          <cell r="E939">
            <v>0</v>
          </cell>
        </row>
        <row r="940">
          <cell r="E940">
            <v>0</v>
          </cell>
        </row>
        <row r="941">
          <cell r="E941">
            <v>0</v>
          </cell>
        </row>
        <row r="943">
          <cell r="E943">
            <v>0</v>
          </cell>
        </row>
        <row r="944">
          <cell r="E944">
            <v>0</v>
          </cell>
        </row>
        <row r="945">
          <cell r="E945">
            <v>0</v>
          </cell>
        </row>
        <row r="946">
          <cell r="E946">
            <v>0</v>
          </cell>
        </row>
        <row r="947">
          <cell r="E947">
            <v>0</v>
          </cell>
        </row>
        <row r="948">
          <cell r="E948">
            <v>0</v>
          </cell>
        </row>
        <row r="949">
          <cell r="E949">
            <v>0</v>
          </cell>
        </row>
        <row r="950">
          <cell r="E950">
            <v>0</v>
          </cell>
        </row>
        <row r="951">
          <cell r="E951">
            <v>0</v>
          </cell>
        </row>
        <row r="952">
          <cell r="E952">
            <v>0</v>
          </cell>
        </row>
        <row r="953">
          <cell r="E953">
            <v>0</v>
          </cell>
        </row>
        <row r="954">
          <cell r="E954">
            <v>0</v>
          </cell>
        </row>
        <row r="955">
          <cell r="E955">
            <v>0</v>
          </cell>
        </row>
        <row r="956">
          <cell r="E956">
            <v>0</v>
          </cell>
        </row>
        <row r="957">
          <cell r="E957">
            <v>0</v>
          </cell>
        </row>
        <row r="958">
          <cell r="E958">
            <v>0</v>
          </cell>
        </row>
        <row r="959">
          <cell r="E959">
            <v>0</v>
          </cell>
        </row>
        <row r="960">
          <cell r="E960">
            <v>0</v>
          </cell>
        </row>
        <row r="961">
          <cell r="E961">
            <v>0</v>
          </cell>
        </row>
        <row r="962">
          <cell r="E962">
            <v>0</v>
          </cell>
        </row>
        <row r="963">
          <cell r="E963">
            <v>0</v>
          </cell>
        </row>
        <row r="964">
          <cell r="E964">
            <v>0</v>
          </cell>
        </row>
        <row r="965">
          <cell r="E965">
            <v>0</v>
          </cell>
        </row>
        <row r="966">
          <cell r="E966">
            <v>0</v>
          </cell>
        </row>
        <row r="967">
          <cell r="E967">
            <v>0</v>
          </cell>
        </row>
        <row r="968">
          <cell r="E968">
            <v>0</v>
          </cell>
        </row>
        <row r="969">
          <cell r="E969">
            <v>0</v>
          </cell>
        </row>
        <row r="970">
          <cell r="E970">
            <v>0</v>
          </cell>
        </row>
        <row r="971">
          <cell r="E971">
            <v>0</v>
          </cell>
        </row>
        <row r="972">
          <cell r="E972">
            <v>0</v>
          </cell>
        </row>
        <row r="973">
          <cell r="E973">
            <v>0</v>
          </cell>
        </row>
        <row r="974">
          <cell r="E974">
            <v>0</v>
          </cell>
        </row>
        <row r="975">
          <cell r="E975">
            <v>0</v>
          </cell>
        </row>
        <row r="976">
          <cell r="E976">
            <v>0</v>
          </cell>
        </row>
        <row r="977">
          <cell r="E977">
            <v>0</v>
          </cell>
        </row>
        <row r="978">
          <cell r="E978">
            <v>0</v>
          </cell>
        </row>
        <row r="979">
          <cell r="E979">
            <v>0</v>
          </cell>
        </row>
        <row r="980">
          <cell r="E980">
            <v>0</v>
          </cell>
        </row>
        <row r="981">
          <cell r="E981">
            <v>0</v>
          </cell>
        </row>
        <row r="982">
          <cell r="E982">
            <v>0</v>
          </cell>
        </row>
        <row r="983">
          <cell r="E983">
            <v>0</v>
          </cell>
        </row>
        <row r="984">
          <cell r="E984">
            <v>0</v>
          </cell>
        </row>
        <row r="985">
          <cell r="E985">
            <v>0</v>
          </cell>
        </row>
        <row r="986">
          <cell r="E986">
            <v>0</v>
          </cell>
        </row>
        <row r="987">
          <cell r="E987">
            <v>0</v>
          </cell>
        </row>
        <row r="988">
          <cell r="E988">
            <v>0</v>
          </cell>
        </row>
        <row r="989">
          <cell r="E989">
            <v>0</v>
          </cell>
        </row>
        <row r="990">
          <cell r="E990">
            <v>0</v>
          </cell>
        </row>
        <row r="991">
          <cell r="E991">
            <v>0</v>
          </cell>
        </row>
        <row r="992">
          <cell r="E992">
            <v>0</v>
          </cell>
        </row>
        <row r="993">
          <cell r="E993">
            <v>0</v>
          </cell>
        </row>
        <row r="994">
          <cell r="E994">
            <v>0</v>
          </cell>
        </row>
        <row r="995">
          <cell r="E995">
            <v>0</v>
          </cell>
        </row>
        <row r="996">
          <cell r="E996">
            <v>0</v>
          </cell>
        </row>
        <row r="997">
          <cell r="E997">
            <v>0</v>
          </cell>
        </row>
        <row r="998">
          <cell r="E998">
            <v>0</v>
          </cell>
        </row>
        <row r="999">
          <cell r="E999">
            <v>0</v>
          </cell>
        </row>
        <row r="1000">
          <cell r="E1000">
            <v>0</v>
          </cell>
        </row>
        <row r="1001">
          <cell r="E1001">
            <v>0</v>
          </cell>
        </row>
        <row r="1002">
          <cell r="E1002">
            <v>0</v>
          </cell>
        </row>
        <row r="1003">
          <cell r="E1003">
            <v>0</v>
          </cell>
        </row>
        <row r="1004">
          <cell r="E1004">
            <v>0</v>
          </cell>
        </row>
        <row r="1005">
          <cell r="E1005">
            <v>0</v>
          </cell>
        </row>
        <row r="1006">
          <cell r="E1006">
            <v>0</v>
          </cell>
        </row>
        <row r="1007">
          <cell r="E1007">
            <v>0</v>
          </cell>
        </row>
        <row r="1008">
          <cell r="E1008">
            <v>0</v>
          </cell>
        </row>
        <row r="1009">
          <cell r="E1009">
            <v>0</v>
          </cell>
        </row>
        <row r="1010">
          <cell r="E1010">
            <v>0</v>
          </cell>
        </row>
        <row r="1011">
          <cell r="E1011">
            <v>0</v>
          </cell>
        </row>
        <row r="1012">
          <cell r="E1012">
            <v>0</v>
          </cell>
        </row>
        <row r="1013">
          <cell r="E1013">
            <v>0</v>
          </cell>
        </row>
        <row r="1014">
          <cell r="E1014">
            <v>0</v>
          </cell>
        </row>
        <row r="1015">
          <cell r="E1015">
            <v>0</v>
          </cell>
        </row>
        <row r="1016">
          <cell r="E1016">
            <v>0</v>
          </cell>
        </row>
        <row r="1017">
          <cell r="E1017">
            <v>0</v>
          </cell>
        </row>
        <row r="1018">
          <cell r="E1018">
            <v>0</v>
          </cell>
        </row>
        <row r="1019">
          <cell r="E1019">
            <v>0</v>
          </cell>
        </row>
        <row r="1020">
          <cell r="E1020">
            <v>0</v>
          </cell>
        </row>
        <row r="1021">
          <cell r="E1021">
            <v>0</v>
          </cell>
        </row>
        <row r="1022">
          <cell r="E1022">
            <v>0</v>
          </cell>
        </row>
        <row r="1023">
          <cell r="E1023">
            <v>0</v>
          </cell>
        </row>
        <row r="1024">
          <cell r="E1024">
            <v>0</v>
          </cell>
        </row>
        <row r="1025">
          <cell r="E1025">
            <v>0</v>
          </cell>
        </row>
        <row r="1026">
          <cell r="E1026">
            <v>0</v>
          </cell>
        </row>
        <row r="1027">
          <cell r="E1027">
            <v>0</v>
          </cell>
        </row>
        <row r="1028">
          <cell r="E1028">
            <v>0</v>
          </cell>
        </row>
        <row r="1029">
          <cell r="E1029">
            <v>0</v>
          </cell>
        </row>
        <row r="1030">
          <cell r="E1030">
            <v>0</v>
          </cell>
        </row>
        <row r="1031">
          <cell r="E1031">
            <v>0</v>
          </cell>
        </row>
        <row r="1032">
          <cell r="E1032">
            <v>0</v>
          </cell>
        </row>
        <row r="1033">
          <cell r="E1033">
            <v>0</v>
          </cell>
        </row>
        <row r="1034">
          <cell r="E1034">
            <v>0</v>
          </cell>
        </row>
        <row r="1035">
          <cell r="E1035">
            <v>0</v>
          </cell>
        </row>
        <row r="1036">
          <cell r="E1036">
            <v>0</v>
          </cell>
        </row>
        <row r="1037">
          <cell r="E1037">
            <v>0</v>
          </cell>
        </row>
        <row r="1038">
          <cell r="E1038">
            <v>0</v>
          </cell>
        </row>
        <row r="1039">
          <cell r="E1039">
            <v>0</v>
          </cell>
        </row>
        <row r="1040">
          <cell r="E1040">
            <v>0</v>
          </cell>
        </row>
        <row r="1041">
          <cell r="E1041">
            <v>0</v>
          </cell>
        </row>
        <row r="1042">
          <cell r="E1042">
            <v>0</v>
          </cell>
        </row>
        <row r="1043">
          <cell r="E1043">
            <v>0</v>
          </cell>
        </row>
        <row r="1044">
          <cell r="E1044">
            <v>0</v>
          </cell>
        </row>
        <row r="1045">
          <cell r="E1045">
            <v>0</v>
          </cell>
        </row>
        <row r="1046">
          <cell r="E1046">
            <v>0</v>
          </cell>
        </row>
        <row r="1047">
          <cell r="E1047">
            <v>0</v>
          </cell>
        </row>
        <row r="1048">
          <cell r="E1048">
            <v>0</v>
          </cell>
        </row>
        <row r="1049">
          <cell r="E1049">
            <v>0</v>
          </cell>
        </row>
        <row r="1050">
          <cell r="E1050">
            <v>0</v>
          </cell>
        </row>
        <row r="1051">
          <cell r="E1051">
            <v>0</v>
          </cell>
        </row>
        <row r="1054">
          <cell r="E1054">
            <v>0</v>
          </cell>
        </row>
        <row r="1057">
          <cell r="E1057">
            <v>0</v>
          </cell>
        </row>
        <row r="1059">
          <cell r="E1059">
            <v>0</v>
          </cell>
        </row>
        <row r="1065">
          <cell r="E1065">
            <v>0</v>
          </cell>
        </row>
        <row r="1072">
          <cell r="E1072">
            <v>0</v>
          </cell>
        </row>
        <row r="1075">
          <cell r="E1075">
            <v>0</v>
          </cell>
        </row>
        <row r="1076">
          <cell r="E1076">
            <v>0</v>
          </cell>
        </row>
        <row r="1077">
          <cell r="E1077">
            <v>0</v>
          </cell>
        </row>
        <row r="1078">
          <cell r="E1078">
            <v>0</v>
          </cell>
        </row>
        <row r="1079">
          <cell r="E1079">
            <v>0</v>
          </cell>
        </row>
        <row r="1080">
          <cell r="E1080">
            <v>0</v>
          </cell>
        </row>
        <row r="1082">
          <cell r="E1082">
            <v>0</v>
          </cell>
        </row>
        <row r="1083">
          <cell r="E1083">
            <v>0</v>
          </cell>
        </row>
        <row r="1084">
          <cell r="E1084">
            <v>0</v>
          </cell>
        </row>
        <row r="1085">
          <cell r="E1085">
            <v>0</v>
          </cell>
        </row>
        <row r="1086">
          <cell r="E1086">
            <v>0</v>
          </cell>
        </row>
        <row r="1087">
          <cell r="E1087">
            <v>0</v>
          </cell>
        </row>
        <row r="1088">
          <cell r="E1088">
            <v>0</v>
          </cell>
        </row>
        <row r="1089">
          <cell r="E1089">
            <v>0</v>
          </cell>
        </row>
        <row r="1090">
          <cell r="E1090">
            <v>0</v>
          </cell>
        </row>
        <row r="1091">
          <cell r="E1091">
            <v>0</v>
          </cell>
        </row>
        <row r="1092">
          <cell r="E1092">
            <v>0</v>
          </cell>
        </row>
        <row r="1094">
          <cell r="E1094">
            <v>0</v>
          </cell>
        </row>
        <row r="1096">
          <cell r="E1096">
            <v>0</v>
          </cell>
        </row>
        <row r="1097">
          <cell r="E1097">
            <v>0</v>
          </cell>
        </row>
        <row r="1098">
          <cell r="E1098">
            <v>0</v>
          </cell>
        </row>
        <row r="1099">
          <cell r="E1099">
            <v>0</v>
          </cell>
        </row>
        <row r="1104">
          <cell r="E1104">
            <v>0</v>
          </cell>
        </row>
        <row r="1105">
          <cell r="E1105">
            <v>0</v>
          </cell>
        </row>
        <row r="1107">
          <cell r="E1107">
            <v>0</v>
          </cell>
        </row>
        <row r="1108">
          <cell r="E1108">
            <v>0</v>
          </cell>
        </row>
        <row r="1109">
          <cell r="E1109">
            <v>0</v>
          </cell>
        </row>
        <row r="1111">
          <cell r="E1111">
            <v>0</v>
          </cell>
        </row>
        <row r="1112">
          <cell r="E1112">
            <v>0</v>
          </cell>
        </row>
        <row r="1113">
          <cell r="E1113">
            <v>0</v>
          </cell>
        </row>
        <row r="1114">
          <cell r="E1114">
            <v>0</v>
          </cell>
        </row>
        <row r="1115">
          <cell r="E1115">
            <v>0</v>
          </cell>
        </row>
        <row r="1120">
          <cell r="E1120">
            <v>0</v>
          </cell>
        </row>
        <row r="1121">
          <cell r="E1121">
            <v>0</v>
          </cell>
        </row>
        <row r="1123">
          <cell r="E1123">
            <v>0</v>
          </cell>
        </row>
        <row r="1125">
          <cell r="E1125">
            <v>0</v>
          </cell>
        </row>
        <row r="1126">
          <cell r="E1126">
            <v>0</v>
          </cell>
        </row>
        <row r="1127">
          <cell r="E1127">
            <v>0</v>
          </cell>
        </row>
        <row r="1129">
          <cell r="E1129">
            <v>0</v>
          </cell>
        </row>
        <row r="1130">
          <cell r="E1130">
            <v>0</v>
          </cell>
        </row>
        <row r="1131">
          <cell r="E1131">
            <v>0</v>
          </cell>
        </row>
        <row r="1132">
          <cell r="E1132">
            <v>0</v>
          </cell>
        </row>
        <row r="1133">
          <cell r="E1133">
            <v>0</v>
          </cell>
        </row>
        <row r="1134">
          <cell r="E1134">
            <v>0</v>
          </cell>
        </row>
        <row r="1135">
          <cell r="E1135">
            <v>0</v>
          </cell>
        </row>
        <row r="1136">
          <cell r="E1136">
            <v>0</v>
          </cell>
        </row>
        <row r="1137">
          <cell r="E1137">
            <v>0</v>
          </cell>
        </row>
        <row r="1138">
          <cell r="E1138">
            <v>0</v>
          </cell>
        </row>
        <row r="1139">
          <cell r="E1139">
            <v>0</v>
          </cell>
        </row>
        <row r="1140">
          <cell r="E1140">
            <v>0</v>
          </cell>
        </row>
        <row r="1141">
          <cell r="E1141">
            <v>0</v>
          </cell>
        </row>
        <row r="1142">
          <cell r="E1142">
            <v>0</v>
          </cell>
        </row>
        <row r="1143">
          <cell r="E1143">
            <v>0</v>
          </cell>
        </row>
        <row r="1144">
          <cell r="E1144">
            <v>0</v>
          </cell>
        </row>
        <row r="1145">
          <cell r="E1145">
            <v>0</v>
          </cell>
        </row>
        <row r="1146">
          <cell r="E1146">
            <v>0</v>
          </cell>
        </row>
        <row r="1147">
          <cell r="E1147">
            <v>0</v>
          </cell>
        </row>
        <row r="1148">
          <cell r="E1148">
            <v>0</v>
          </cell>
        </row>
        <row r="1149">
          <cell r="E1149">
            <v>0</v>
          </cell>
        </row>
        <row r="1150">
          <cell r="E1150">
            <v>0</v>
          </cell>
        </row>
        <row r="1151">
          <cell r="E1151">
            <v>0</v>
          </cell>
        </row>
        <row r="1152">
          <cell r="E1152">
            <v>0</v>
          </cell>
        </row>
        <row r="1153">
          <cell r="E1153">
            <v>0</v>
          </cell>
        </row>
        <row r="1154">
          <cell r="E1154">
            <v>0</v>
          </cell>
        </row>
        <row r="1155">
          <cell r="E1155">
            <v>0</v>
          </cell>
        </row>
        <row r="1156">
          <cell r="E1156">
            <v>0</v>
          </cell>
        </row>
        <row r="1157">
          <cell r="E1157">
            <v>0</v>
          </cell>
        </row>
        <row r="1158">
          <cell r="E1158">
            <v>0</v>
          </cell>
        </row>
        <row r="1159">
          <cell r="E1159">
            <v>0</v>
          </cell>
        </row>
        <row r="1160">
          <cell r="E1160">
            <v>0</v>
          </cell>
        </row>
        <row r="1161">
          <cell r="E1161">
            <v>0</v>
          </cell>
        </row>
        <row r="1162">
          <cell r="E1162">
            <v>0</v>
          </cell>
        </row>
        <row r="1163">
          <cell r="E1163">
            <v>0</v>
          </cell>
        </row>
        <row r="1164">
          <cell r="E1164">
            <v>0</v>
          </cell>
        </row>
        <row r="1165">
          <cell r="E1165">
            <v>0</v>
          </cell>
        </row>
        <row r="1166">
          <cell r="E1166">
            <v>0</v>
          </cell>
        </row>
        <row r="1167">
          <cell r="E1167">
            <v>0</v>
          </cell>
        </row>
        <row r="1168">
          <cell r="E1168">
            <v>0</v>
          </cell>
        </row>
        <row r="1169">
          <cell r="E1169">
            <v>0</v>
          </cell>
        </row>
        <row r="1171">
          <cell r="E1171">
            <v>0</v>
          </cell>
        </row>
        <row r="1172">
          <cell r="E1172">
            <v>0</v>
          </cell>
        </row>
        <row r="1173">
          <cell r="E1173">
            <v>0</v>
          </cell>
        </row>
        <row r="1174">
          <cell r="E1174">
            <v>0</v>
          </cell>
        </row>
        <row r="1175">
          <cell r="E1175">
            <v>0</v>
          </cell>
        </row>
        <row r="1176">
          <cell r="E1176">
            <v>0</v>
          </cell>
        </row>
        <row r="1177">
          <cell r="E1177">
            <v>0</v>
          </cell>
        </row>
        <row r="1178">
          <cell r="E1178">
            <v>0</v>
          </cell>
        </row>
        <row r="1179">
          <cell r="E1179">
            <v>0</v>
          </cell>
        </row>
        <row r="1180">
          <cell r="E1180">
            <v>0</v>
          </cell>
        </row>
        <row r="1181">
          <cell r="E1181">
            <v>0</v>
          </cell>
        </row>
        <row r="1182">
          <cell r="E1182">
            <v>0</v>
          </cell>
        </row>
        <row r="1183">
          <cell r="E1183">
            <v>0</v>
          </cell>
        </row>
        <row r="1184">
          <cell r="E1184">
            <v>0</v>
          </cell>
        </row>
        <row r="1185">
          <cell r="E1185">
            <v>0</v>
          </cell>
        </row>
        <row r="1186">
          <cell r="E1186">
            <v>0</v>
          </cell>
        </row>
        <row r="1187">
          <cell r="E1187">
            <v>0</v>
          </cell>
        </row>
        <row r="1188">
          <cell r="E1188">
            <v>0</v>
          </cell>
        </row>
        <row r="1189">
          <cell r="E1189">
            <v>0</v>
          </cell>
        </row>
        <row r="1190">
          <cell r="E1190">
            <v>0</v>
          </cell>
        </row>
        <row r="1191">
          <cell r="E1191">
            <v>0</v>
          </cell>
        </row>
        <row r="1192">
          <cell r="E1192">
            <v>0</v>
          </cell>
        </row>
        <row r="1193">
          <cell r="E1193">
            <v>0</v>
          </cell>
        </row>
        <row r="1194">
          <cell r="E1194">
            <v>0</v>
          </cell>
        </row>
        <row r="1195">
          <cell r="E1195">
            <v>0</v>
          </cell>
        </row>
        <row r="1196">
          <cell r="E1196">
            <v>0</v>
          </cell>
        </row>
        <row r="1197">
          <cell r="E1197">
            <v>0</v>
          </cell>
        </row>
        <row r="1198">
          <cell r="E1198">
            <v>0</v>
          </cell>
        </row>
        <row r="1199">
          <cell r="E1199">
            <v>0</v>
          </cell>
        </row>
        <row r="1200">
          <cell r="E1200">
            <v>0</v>
          </cell>
        </row>
        <row r="1201">
          <cell r="E1201">
            <v>0</v>
          </cell>
        </row>
        <row r="1202">
          <cell r="E1202">
            <v>0</v>
          </cell>
        </row>
        <row r="1203">
          <cell r="E1203">
            <v>0</v>
          </cell>
        </row>
        <row r="1204">
          <cell r="E1204">
            <v>0</v>
          </cell>
        </row>
        <row r="1205">
          <cell r="E1205">
            <v>0</v>
          </cell>
        </row>
        <row r="1206">
          <cell r="E1206">
            <v>0</v>
          </cell>
        </row>
        <row r="1207">
          <cell r="E1207">
            <v>0</v>
          </cell>
        </row>
        <row r="1208">
          <cell r="E1208">
            <v>0</v>
          </cell>
        </row>
        <row r="1209">
          <cell r="E1209">
            <v>0</v>
          </cell>
        </row>
        <row r="1210">
          <cell r="E1210">
            <v>0</v>
          </cell>
        </row>
        <row r="1211">
          <cell r="E1211">
            <v>0</v>
          </cell>
        </row>
        <row r="1212">
          <cell r="E1212">
            <v>0</v>
          </cell>
        </row>
        <row r="1213">
          <cell r="E1213">
            <v>0</v>
          </cell>
        </row>
        <row r="1214">
          <cell r="E1214">
            <v>0</v>
          </cell>
        </row>
        <row r="1215">
          <cell r="E1215">
            <v>0</v>
          </cell>
        </row>
        <row r="1216">
          <cell r="E1216">
            <v>0</v>
          </cell>
        </row>
        <row r="1217">
          <cell r="E1217">
            <v>0</v>
          </cell>
        </row>
        <row r="1218">
          <cell r="E1218">
            <v>0</v>
          </cell>
        </row>
        <row r="1219">
          <cell r="E1219">
            <v>0</v>
          </cell>
        </row>
        <row r="1220">
          <cell r="E1220">
            <v>0</v>
          </cell>
        </row>
        <row r="1221">
          <cell r="E1221">
            <v>0</v>
          </cell>
        </row>
        <row r="1222">
          <cell r="E1222">
            <v>0</v>
          </cell>
        </row>
        <row r="1223">
          <cell r="E1223">
            <v>0</v>
          </cell>
        </row>
        <row r="1224">
          <cell r="E1224">
            <v>0</v>
          </cell>
        </row>
        <row r="1225">
          <cell r="E1225">
            <v>0</v>
          </cell>
        </row>
        <row r="1226">
          <cell r="E1226">
            <v>0</v>
          </cell>
        </row>
        <row r="1227">
          <cell r="E1227">
            <v>0</v>
          </cell>
        </row>
        <row r="1228">
          <cell r="E1228">
            <v>0</v>
          </cell>
        </row>
        <row r="1229">
          <cell r="E1229">
            <v>0</v>
          </cell>
        </row>
        <row r="1230">
          <cell r="E1230">
            <v>0</v>
          </cell>
        </row>
        <row r="1231">
          <cell r="E1231">
            <v>0</v>
          </cell>
        </row>
        <row r="1232">
          <cell r="E1232">
            <v>0</v>
          </cell>
        </row>
        <row r="1233">
          <cell r="E1233">
            <v>0</v>
          </cell>
        </row>
        <row r="1234">
          <cell r="E1234">
            <v>0</v>
          </cell>
        </row>
        <row r="1235">
          <cell r="E1235">
            <v>0</v>
          </cell>
        </row>
        <row r="1236">
          <cell r="E1236">
            <v>0</v>
          </cell>
        </row>
        <row r="1237">
          <cell r="E1237">
            <v>0</v>
          </cell>
        </row>
        <row r="1238">
          <cell r="E1238">
            <v>0</v>
          </cell>
        </row>
        <row r="1239">
          <cell r="E1239">
            <v>0</v>
          </cell>
        </row>
        <row r="1240">
          <cell r="E1240">
            <v>148471792</v>
          </cell>
        </row>
        <row r="1241">
          <cell r="E1241">
            <v>0</v>
          </cell>
        </row>
        <row r="1242">
          <cell r="E1242">
            <v>0</v>
          </cell>
        </row>
        <row r="1243">
          <cell r="E1243">
            <v>0</v>
          </cell>
        </row>
        <row r="1244">
          <cell r="E1244">
            <v>0</v>
          </cell>
        </row>
        <row r="1245">
          <cell r="E1245">
            <v>0</v>
          </cell>
        </row>
        <row r="1246">
          <cell r="E1246">
            <v>0</v>
          </cell>
        </row>
        <row r="1247">
          <cell r="E1247">
            <v>0</v>
          </cell>
        </row>
        <row r="1248">
          <cell r="E1248">
            <v>0</v>
          </cell>
        </row>
        <row r="1249">
          <cell r="E1249">
            <v>0</v>
          </cell>
        </row>
        <row r="1250">
          <cell r="E1250">
            <v>0</v>
          </cell>
        </row>
        <row r="1251">
          <cell r="E1251">
            <v>0</v>
          </cell>
        </row>
        <row r="1252">
          <cell r="E1252">
            <v>0</v>
          </cell>
        </row>
        <row r="1253">
          <cell r="E1253">
            <v>0</v>
          </cell>
        </row>
        <row r="1254">
          <cell r="E1254">
            <v>0</v>
          </cell>
        </row>
        <row r="1255">
          <cell r="E1255">
            <v>0</v>
          </cell>
        </row>
        <row r="1256">
          <cell r="E1256">
            <v>0</v>
          </cell>
        </row>
        <row r="1257">
          <cell r="E1257">
            <v>0</v>
          </cell>
        </row>
        <row r="1258">
          <cell r="E1258">
            <v>0</v>
          </cell>
        </row>
        <row r="1259">
          <cell r="E1259">
            <v>0</v>
          </cell>
        </row>
        <row r="1260">
          <cell r="E1260">
            <v>0</v>
          </cell>
        </row>
        <row r="1261">
          <cell r="E1261">
            <v>0</v>
          </cell>
        </row>
        <row r="1262">
          <cell r="E1262">
            <v>0</v>
          </cell>
        </row>
        <row r="1263">
          <cell r="E1263">
            <v>0</v>
          </cell>
        </row>
        <row r="1264">
          <cell r="E1264">
            <v>0</v>
          </cell>
        </row>
        <row r="1265">
          <cell r="E1265">
            <v>0</v>
          </cell>
        </row>
        <row r="1266">
          <cell r="E1266">
            <v>0</v>
          </cell>
        </row>
        <row r="1267">
          <cell r="E1267">
            <v>0</v>
          </cell>
        </row>
        <row r="1268">
          <cell r="E1268">
            <v>0</v>
          </cell>
        </row>
        <row r="1269">
          <cell r="E1269">
            <v>0</v>
          </cell>
        </row>
        <row r="1270">
          <cell r="E1270">
            <v>0</v>
          </cell>
        </row>
        <row r="1271">
          <cell r="E1271">
            <v>0</v>
          </cell>
        </row>
        <row r="1272">
          <cell r="E1272">
            <v>0</v>
          </cell>
        </row>
        <row r="1273">
          <cell r="E1273">
            <v>0</v>
          </cell>
        </row>
        <row r="1274">
          <cell r="E1274">
            <v>0</v>
          </cell>
        </row>
        <row r="1275">
          <cell r="E1275">
            <v>0</v>
          </cell>
        </row>
        <row r="1276">
          <cell r="E1276">
            <v>0</v>
          </cell>
        </row>
        <row r="1277">
          <cell r="E1277">
            <v>0</v>
          </cell>
        </row>
        <row r="1278">
          <cell r="E1278">
            <v>0</v>
          </cell>
        </row>
        <row r="1279">
          <cell r="E1279">
            <v>0</v>
          </cell>
        </row>
        <row r="1280">
          <cell r="E1280">
            <v>0</v>
          </cell>
        </row>
        <row r="1281">
          <cell r="E1281">
            <v>0</v>
          </cell>
        </row>
        <row r="1282">
          <cell r="E1282">
            <v>0</v>
          </cell>
        </row>
        <row r="1283">
          <cell r="E1283">
            <v>0</v>
          </cell>
        </row>
        <row r="1285">
          <cell r="E1285">
            <v>0</v>
          </cell>
        </row>
        <row r="1286">
          <cell r="E1286">
            <v>0</v>
          </cell>
        </row>
        <row r="1287">
          <cell r="E1287">
            <v>0</v>
          </cell>
        </row>
        <row r="1288">
          <cell r="E1288">
            <v>0</v>
          </cell>
        </row>
        <row r="1289">
          <cell r="E1289">
            <v>0</v>
          </cell>
        </row>
        <row r="1290">
          <cell r="E1290">
            <v>0</v>
          </cell>
        </row>
        <row r="1291">
          <cell r="E1291">
            <v>0</v>
          </cell>
        </row>
        <row r="1292">
          <cell r="E1292">
            <v>0</v>
          </cell>
        </row>
        <row r="1293">
          <cell r="E1293">
            <v>0</v>
          </cell>
        </row>
        <row r="1294">
          <cell r="E1294">
            <v>0</v>
          </cell>
        </row>
        <row r="1295">
          <cell r="E1295">
            <v>0</v>
          </cell>
        </row>
        <row r="1296">
          <cell r="E1296">
            <v>0</v>
          </cell>
        </row>
        <row r="1297">
          <cell r="E1297">
            <v>0</v>
          </cell>
        </row>
        <row r="1298">
          <cell r="E1298">
            <v>0</v>
          </cell>
        </row>
        <row r="1299">
          <cell r="E1299">
            <v>0</v>
          </cell>
        </row>
        <row r="1300">
          <cell r="E1300">
            <v>0</v>
          </cell>
        </row>
        <row r="1301">
          <cell r="E1301">
            <v>0</v>
          </cell>
        </row>
        <row r="1302">
          <cell r="E1302">
            <v>0</v>
          </cell>
        </row>
        <row r="1303">
          <cell r="E1303">
            <v>0</v>
          </cell>
        </row>
        <row r="1304">
          <cell r="E1304">
            <v>0</v>
          </cell>
        </row>
        <row r="1305">
          <cell r="E1305">
            <v>0</v>
          </cell>
        </row>
        <row r="1306">
          <cell r="E1306">
            <v>0</v>
          </cell>
        </row>
        <row r="1307">
          <cell r="E1307">
            <v>0</v>
          </cell>
        </row>
        <row r="1308">
          <cell r="E1308">
            <v>0</v>
          </cell>
        </row>
        <row r="1309">
          <cell r="E1309">
            <v>0</v>
          </cell>
        </row>
        <row r="1310">
          <cell r="E1310">
            <v>0</v>
          </cell>
        </row>
        <row r="1311">
          <cell r="E1311">
            <v>0</v>
          </cell>
        </row>
        <row r="1312">
          <cell r="E1312">
            <v>0</v>
          </cell>
        </row>
        <row r="1313">
          <cell r="E1313">
            <v>0</v>
          </cell>
        </row>
        <row r="1314">
          <cell r="E1314">
            <v>0</v>
          </cell>
        </row>
        <row r="1315">
          <cell r="E1315">
            <v>0</v>
          </cell>
        </row>
        <row r="1316">
          <cell r="E1316">
            <v>0</v>
          </cell>
        </row>
        <row r="1317">
          <cell r="E1317">
            <v>0</v>
          </cell>
        </row>
        <row r="1318">
          <cell r="E1318">
            <v>0</v>
          </cell>
        </row>
        <row r="1319">
          <cell r="E1319">
            <v>0</v>
          </cell>
        </row>
        <row r="1320">
          <cell r="E1320">
            <v>0</v>
          </cell>
        </row>
        <row r="1321">
          <cell r="E1321">
            <v>0</v>
          </cell>
        </row>
        <row r="1322">
          <cell r="E1322">
            <v>0</v>
          </cell>
        </row>
        <row r="1323">
          <cell r="E1323">
            <v>0</v>
          </cell>
        </row>
        <row r="1324">
          <cell r="E1324">
            <v>0</v>
          </cell>
        </row>
        <row r="1325">
          <cell r="E1325">
            <v>0</v>
          </cell>
        </row>
        <row r="1326">
          <cell r="E1326">
            <v>0</v>
          </cell>
        </row>
        <row r="1327">
          <cell r="E1327">
            <v>0</v>
          </cell>
        </row>
        <row r="1328">
          <cell r="E1328">
            <v>0</v>
          </cell>
        </row>
        <row r="1329">
          <cell r="E1329">
            <v>0</v>
          </cell>
        </row>
        <row r="1330">
          <cell r="E1330">
            <v>0</v>
          </cell>
        </row>
        <row r="1331">
          <cell r="E1331">
            <v>0</v>
          </cell>
        </row>
        <row r="1332">
          <cell r="E1332">
            <v>0</v>
          </cell>
        </row>
        <row r="1333">
          <cell r="E1333">
            <v>0</v>
          </cell>
        </row>
        <row r="1334">
          <cell r="E1334">
            <v>0</v>
          </cell>
        </row>
        <row r="1335">
          <cell r="E1335">
            <v>0</v>
          </cell>
        </row>
        <row r="1336">
          <cell r="E1336">
            <v>0</v>
          </cell>
        </row>
        <row r="1337">
          <cell r="E1337">
            <v>0</v>
          </cell>
        </row>
        <row r="1338">
          <cell r="E1338">
            <v>0</v>
          </cell>
        </row>
        <row r="1339">
          <cell r="E1339">
            <v>0</v>
          </cell>
        </row>
        <row r="1340">
          <cell r="E1340">
            <v>0</v>
          </cell>
        </row>
        <row r="1341">
          <cell r="E1341">
            <v>0</v>
          </cell>
        </row>
        <row r="1342">
          <cell r="E1342">
            <v>0</v>
          </cell>
        </row>
        <row r="1343">
          <cell r="E1343">
            <v>0</v>
          </cell>
        </row>
        <row r="1344">
          <cell r="E1344">
            <v>0</v>
          </cell>
        </row>
        <row r="1345">
          <cell r="E1345">
            <v>0</v>
          </cell>
        </row>
        <row r="1346">
          <cell r="E1346">
            <v>0</v>
          </cell>
        </row>
        <row r="1347">
          <cell r="E1347">
            <v>0</v>
          </cell>
        </row>
        <row r="1348">
          <cell r="E1348">
            <v>0</v>
          </cell>
        </row>
        <row r="1349">
          <cell r="E1349">
            <v>0</v>
          </cell>
        </row>
        <row r="1350">
          <cell r="E1350">
            <v>0</v>
          </cell>
        </row>
        <row r="1351">
          <cell r="E1351">
            <v>0</v>
          </cell>
        </row>
        <row r="1352">
          <cell r="E1352">
            <v>0</v>
          </cell>
        </row>
        <row r="1353">
          <cell r="E1353">
            <v>0</v>
          </cell>
        </row>
        <row r="1354">
          <cell r="E1354">
            <v>0</v>
          </cell>
        </row>
        <row r="1355">
          <cell r="E1355">
            <v>0</v>
          </cell>
        </row>
        <row r="1356">
          <cell r="E1356">
            <v>0</v>
          </cell>
        </row>
        <row r="1357">
          <cell r="E1357">
            <v>0</v>
          </cell>
        </row>
        <row r="1358">
          <cell r="E1358">
            <v>0</v>
          </cell>
        </row>
        <row r="1359">
          <cell r="E1359">
            <v>0</v>
          </cell>
        </row>
        <row r="1360">
          <cell r="E1360">
            <v>0</v>
          </cell>
        </row>
        <row r="1361">
          <cell r="E1361">
            <v>0</v>
          </cell>
        </row>
        <row r="1362">
          <cell r="E1362">
            <v>0</v>
          </cell>
        </row>
        <row r="1363">
          <cell r="E1363">
            <v>0</v>
          </cell>
        </row>
        <row r="1364">
          <cell r="E1364">
            <v>0</v>
          </cell>
        </row>
        <row r="1365">
          <cell r="E1365">
            <v>0</v>
          </cell>
        </row>
        <row r="1366">
          <cell r="E1366">
            <v>0</v>
          </cell>
        </row>
        <row r="1367">
          <cell r="E1367">
            <v>0</v>
          </cell>
        </row>
        <row r="1368">
          <cell r="E1368">
            <v>0</v>
          </cell>
        </row>
        <row r="1369">
          <cell r="E1369">
            <v>0</v>
          </cell>
        </row>
        <row r="1370">
          <cell r="E1370">
            <v>0</v>
          </cell>
        </row>
        <row r="1371">
          <cell r="E1371">
            <v>0</v>
          </cell>
        </row>
        <row r="1372">
          <cell r="E1372">
            <v>0</v>
          </cell>
        </row>
        <row r="1373">
          <cell r="E1373">
            <v>0</v>
          </cell>
        </row>
        <row r="1374">
          <cell r="E1374">
            <v>0</v>
          </cell>
        </row>
        <row r="1375">
          <cell r="E1375">
            <v>0</v>
          </cell>
        </row>
        <row r="1376">
          <cell r="E1376">
            <v>0</v>
          </cell>
        </row>
        <row r="1377">
          <cell r="E1377">
            <v>0</v>
          </cell>
        </row>
        <row r="1378">
          <cell r="E1378">
            <v>0</v>
          </cell>
        </row>
        <row r="1379">
          <cell r="E1379">
            <v>65357103</v>
          </cell>
        </row>
        <row r="1380">
          <cell r="E1380">
            <v>1637687470</v>
          </cell>
        </row>
        <row r="1381">
          <cell r="E1381">
            <v>21042500</v>
          </cell>
        </row>
        <row r="1382">
          <cell r="E1382">
            <v>26536584</v>
          </cell>
        </row>
        <row r="1383">
          <cell r="E1383">
            <v>9404809</v>
          </cell>
        </row>
        <row r="1384">
          <cell r="E1384">
            <v>156315700</v>
          </cell>
        </row>
        <row r="1385">
          <cell r="E1385">
            <v>0</v>
          </cell>
        </row>
        <row r="1386">
          <cell r="E1386">
            <v>1200000</v>
          </cell>
        </row>
        <row r="1387">
          <cell r="E1387">
            <v>9865400</v>
          </cell>
        </row>
        <row r="1388">
          <cell r="E1388">
            <v>0</v>
          </cell>
        </row>
        <row r="1389">
          <cell r="E1389">
            <v>0</v>
          </cell>
        </row>
        <row r="1390">
          <cell r="E1390">
            <v>29359642</v>
          </cell>
        </row>
        <row r="1391">
          <cell r="E1391">
            <v>1000590</v>
          </cell>
        </row>
        <row r="1392">
          <cell r="E1392">
            <v>2055000</v>
          </cell>
        </row>
        <row r="1393">
          <cell r="E1393">
            <v>0</v>
          </cell>
        </row>
        <row r="1394">
          <cell r="E1394">
            <v>44987402</v>
          </cell>
        </row>
        <row r="1395">
          <cell r="E1395">
            <v>159734540.05000001</v>
          </cell>
        </row>
        <row r="1396">
          <cell r="E1396">
            <v>0</v>
          </cell>
        </row>
        <row r="1397">
          <cell r="E1397">
            <v>163710486</v>
          </cell>
        </row>
        <row r="1398">
          <cell r="E1398">
            <v>8695123.2699999996</v>
          </cell>
        </row>
        <row r="1399">
          <cell r="E1399">
            <v>0</v>
          </cell>
        </row>
        <row r="1400">
          <cell r="E1400">
            <v>0</v>
          </cell>
        </row>
        <row r="1401">
          <cell r="E1401">
            <v>7584650</v>
          </cell>
        </row>
        <row r="1402">
          <cell r="E1402">
            <v>33061150.289999999</v>
          </cell>
        </row>
        <row r="1403">
          <cell r="E1403">
            <v>1248371</v>
          </cell>
        </row>
        <row r="1404">
          <cell r="E1404">
            <v>887012</v>
          </cell>
        </row>
        <row r="1405">
          <cell r="E1405">
            <v>97760935.879999995</v>
          </cell>
        </row>
        <row r="1406">
          <cell r="E1406">
            <v>750000</v>
          </cell>
        </row>
        <row r="1407">
          <cell r="E1407">
            <v>15264114</v>
          </cell>
        </row>
        <row r="1408">
          <cell r="E1408">
            <v>284500</v>
          </cell>
        </row>
        <row r="1409">
          <cell r="E1409">
            <v>288200</v>
          </cell>
        </row>
        <row r="1410">
          <cell r="E1410">
            <v>6313700</v>
          </cell>
        </row>
        <row r="1411">
          <cell r="E1411">
            <v>7854850</v>
          </cell>
        </row>
        <row r="1412">
          <cell r="E1412">
            <v>1610000</v>
          </cell>
        </row>
        <row r="1413">
          <cell r="E1413">
            <v>2965000</v>
          </cell>
        </row>
        <row r="1414">
          <cell r="E1414">
            <v>0</v>
          </cell>
        </row>
        <row r="1415">
          <cell r="E1415">
            <v>398845</v>
          </cell>
        </row>
        <row r="1416">
          <cell r="E1416">
            <v>34569800</v>
          </cell>
        </row>
        <row r="1417">
          <cell r="E1417">
            <v>0</v>
          </cell>
        </row>
        <row r="1418">
          <cell r="E1418">
            <v>900000</v>
          </cell>
        </row>
        <row r="1419">
          <cell r="E1419">
            <v>300000</v>
          </cell>
        </row>
        <row r="1420">
          <cell r="E1420">
            <v>350000</v>
          </cell>
        </row>
        <row r="1421">
          <cell r="E1421">
            <v>900000</v>
          </cell>
        </row>
        <row r="1422">
          <cell r="E1422">
            <v>3000000</v>
          </cell>
        </row>
        <row r="1423">
          <cell r="E1423">
            <v>106160880.36</v>
          </cell>
        </row>
        <row r="1424">
          <cell r="E1424">
            <v>12500500</v>
          </cell>
        </row>
        <row r="1425">
          <cell r="E1425">
            <v>16180672.6</v>
          </cell>
        </row>
        <row r="1426">
          <cell r="E1426">
            <v>0</v>
          </cell>
        </row>
        <row r="1428">
          <cell r="E1428">
            <v>555000</v>
          </cell>
        </row>
        <row r="1429">
          <cell r="E1429">
            <v>0</v>
          </cell>
        </row>
        <row r="1430">
          <cell r="E1430">
            <v>0</v>
          </cell>
        </row>
        <row r="1431">
          <cell r="E1431">
            <v>9877450</v>
          </cell>
        </row>
        <row r="1432">
          <cell r="E1432">
            <v>0</v>
          </cell>
        </row>
        <row r="1433">
          <cell r="E1433">
            <v>0</v>
          </cell>
        </row>
        <row r="1434">
          <cell r="E1434">
            <v>32765984</v>
          </cell>
        </row>
        <row r="1435">
          <cell r="E1435">
            <v>42051109</v>
          </cell>
        </row>
        <row r="1436">
          <cell r="E1436">
            <v>0</v>
          </cell>
        </row>
        <row r="1437">
          <cell r="E1437">
            <v>2575050</v>
          </cell>
        </row>
        <row r="1438">
          <cell r="E1438">
            <v>0</v>
          </cell>
        </row>
        <row r="1439">
          <cell r="E1439">
            <v>1634000</v>
          </cell>
        </row>
        <row r="1440">
          <cell r="E1440">
            <v>1660000</v>
          </cell>
        </row>
        <row r="1441">
          <cell r="E1441">
            <v>0</v>
          </cell>
        </row>
        <row r="1442">
          <cell r="E1442">
            <v>6418747</v>
          </cell>
        </row>
        <row r="1443">
          <cell r="E1443">
            <v>10451000</v>
          </cell>
        </row>
        <row r="1444">
          <cell r="E1444">
            <v>1085400</v>
          </cell>
        </row>
        <row r="1445">
          <cell r="E1445">
            <v>3563198</v>
          </cell>
        </row>
        <row r="1446">
          <cell r="E1446">
            <v>0</v>
          </cell>
        </row>
        <row r="1447">
          <cell r="E1447">
            <v>0</v>
          </cell>
        </row>
        <row r="1448">
          <cell r="E1448">
            <v>104515467</v>
          </cell>
        </row>
        <row r="1449">
          <cell r="E1449">
            <v>3933330</v>
          </cell>
        </row>
        <row r="1450">
          <cell r="E1450">
            <v>1014777</v>
          </cell>
        </row>
        <row r="1451">
          <cell r="E1451">
            <v>0</v>
          </cell>
        </row>
        <row r="1452">
          <cell r="E1452">
            <v>1205105</v>
          </cell>
        </row>
        <row r="1453">
          <cell r="E1453">
            <v>124000</v>
          </cell>
        </row>
        <row r="1454">
          <cell r="E1454">
            <v>1202650</v>
          </cell>
        </row>
        <row r="1455">
          <cell r="E1455">
            <v>220000</v>
          </cell>
        </row>
        <row r="1456">
          <cell r="E1456">
            <v>1939000</v>
          </cell>
        </row>
        <row r="1457">
          <cell r="E1457">
            <v>343000</v>
          </cell>
        </row>
        <row r="1458">
          <cell r="E1458">
            <v>6294970</v>
          </cell>
        </row>
        <row r="1459">
          <cell r="E1459">
            <v>551000</v>
          </cell>
        </row>
        <row r="1460">
          <cell r="E1460">
            <v>5852000</v>
          </cell>
        </row>
        <row r="1461">
          <cell r="E1461">
            <v>1226820</v>
          </cell>
        </row>
        <row r="1462">
          <cell r="E1462">
            <v>0</v>
          </cell>
        </row>
        <row r="1463">
          <cell r="E1463">
            <v>0</v>
          </cell>
        </row>
        <row r="1464">
          <cell r="E1464">
            <v>435000</v>
          </cell>
        </row>
        <row r="1465">
          <cell r="E1465">
            <v>5202984</v>
          </cell>
        </row>
        <row r="1466">
          <cell r="E1466">
            <v>14800000</v>
          </cell>
        </row>
        <row r="1467">
          <cell r="E1467">
            <v>1112000</v>
          </cell>
        </row>
        <row r="1468">
          <cell r="E1468">
            <v>0</v>
          </cell>
        </row>
        <row r="1469">
          <cell r="E1469">
            <v>3182500</v>
          </cell>
        </row>
        <row r="1470">
          <cell r="E1470">
            <v>0</v>
          </cell>
        </row>
        <row r="1471">
          <cell r="E1471">
            <v>0</v>
          </cell>
        </row>
        <row r="1472">
          <cell r="E1472">
            <v>190514971.56</v>
          </cell>
        </row>
        <row r="1473">
          <cell r="E1473">
            <v>0</v>
          </cell>
        </row>
        <row r="1474">
          <cell r="E1474">
            <v>8927655</v>
          </cell>
        </row>
        <row r="1475">
          <cell r="E1475">
            <v>0</v>
          </cell>
        </row>
        <row r="1477">
          <cell r="E1477">
            <v>12257927</v>
          </cell>
        </row>
        <row r="1478">
          <cell r="E1478">
            <v>9515000</v>
          </cell>
        </row>
        <row r="1479">
          <cell r="E1479">
            <v>53969277</v>
          </cell>
        </row>
        <row r="1480">
          <cell r="E1480">
            <v>4665790</v>
          </cell>
        </row>
        <row r="1481">
          <cell r="E1481">
            <v>8286800</v>
          </cell>
        </row>
        <row r="1482">
          <cell r="E1482">
            <v>70000000</v>
          </cell>
        </row>
        <row r="1483">
          <cell r="E1483">
            <v>65000000</v>
          </cell>
        </row>
        <row r="1484">
          <cell r="E1484">
            <v>147947869</v>
          </cell>
        </row>
        <row r="1485">
          <cell r="E1485">
            <v>23000000</v>
          </cell>
        </row>
        <row r="1486">
          <cell r="E1486">
            <v>13192000</v>
          </cell>
        </row>
        <row r="1487">
          <cell r="E1487">
            <v>16446520</v>
          </cell>
        </row>
        <row r="1488">
          <cell r="E1488">
            <v>5403000</v>
          </cell>
        </row>
        <row r="1489">
          <cell r="E1489">
            <v>0</v>
          </cell>
        </row>
        <row r="1490">
          <cell r="E1490">
            <v>0</v>
          </cell>
        </row>
        <row r="1491">
          <cell r="E1491">
            <v>0</v>
          </cell>
        </row>
        <row r="1492">
          <cell r="E1492">
            <v>0</v>
          </cell>
        </row>
        <row r="1493">
          <cell r="E1493">
            <v>0</v>
          </cell>
        </row>
        <row r="1494">
          <cell r="E1494">
            <v>12041784</v>
          </cell>
        </row>
        <row r="1495">
          <cell r="E1495">
            <v>0</v>
          </cell>
        </row>
        <row r="1496">
          <cell r="E1496">
            <v>841900</v>
          </cell>
        </row>
        <row r="1497">
          <cell r="E1497">
            <v>0</v>
          </cell>
        </row>
        <row r="1498">
          <cell r="E1498">
            <v>0</v>
          </cell>
        </row>
        <row r="1499">
          <cell r="E1499">
            <v>0</v>
          </cell>
        </row>
        <row r="1500">
          <cell r="E1500">
            <v>0</v>
          </cell>
        </row>
        <row r="1501">
          <cell r="E1501">
            <v>0</v>
          </cell>
        </row>
        <row r="1502">
          <cell r="E1502">
            <v>0</v>
          </cell>
        </row>
        <row r="1503">
          <cell r="E1503">
            <v>0</v>
          </cell>
        </row>
        <row r="1504">
          <cell r="E1504">
            <v>72000</v>
          </cell>
        </row>
        <row r="1505">
          <cell r="E1505">
            <v>13824956</v>
          </cell>
        </row>
        <row r="1506">
          <cell r="E1506">
            <v>0</v>
          </cell>
        </row>
        <row r="1507">
          <cell r="E1507">
            <v>0</v>
          </cell>
        </row>
        <row r="1508">
          <cell r="E1508">
            <v>144000</v>
          </cell>
        </row>
        <row r="1509">
          <cell r="E1509">
            <v>1529407.33</v>
          </cell>
        </row>
        <row r="1510">
          <cell r="E1510">
            <v>0</v>
          </cell>
        </row>
        <row r="1511">
          <cell r="E1511">
            <v>1687359</v>
          </cell>
        </row>
        <row r="1512">
          <cell r="E1512">
            <v>1246782.3500000001</v>
          </cell>
        </row>
        <row r="1513">
          <cell r="E1513">
            <v>0</v>
          </cell>
        </row>
        <row r="1514">
          <cell r="E1514">
            <v>0</v>
          </cell>
        </row>
        <row r="1515">
          <cell r="E1515">
            <v>600000</v>
          </cell>
        </row>
        <row r="1516">
          <cell r="E1516">
            <v>720000</v>
          </cell>
        </row>
        <row r="1517">
          <cell r="E1517">
            <v>391628.71</v>
          </cell>
        </row>
        <row r="1518">
          <cell r="E1518">
            <v>188160</v>
          </cell>
        </row>
        <row r="1519">
          <cell r="E1519">
            <v>2652000</v>
          </cell>
        </row>
        <row r="1520">
          <cell r="E1520">
            <v>152490.23999999999</v>
          </cell>
        </row>
        <row r="1521">
          <cell r="E1521">
            <v>554015.88</v>
          </cell>
        </row>
        <row r="1522">
          <cell r="E1522">
            <v>0</v>
          </cell>
        </row>
        <row r="1523">
          <cell r="E1523">
            <v>0</v>
          </cell>
        </row>
        <row r="1524">
          <cell r="E1524">
            <v>236811</v>
          </cell>
        </row>
        <row r="1525">
          <cell r="E1525">
            <v>4025179.6</v>
          </cell>
        </row>
        <row r="1526">
          <cell r="E1526">
            <v>621600</v>
          </cell>
        </row>
        <row r="1527">
          <cell r="E1527">
            <v>5806980</v>
          </cell>
        </row>
        <row r="1528">
          <cell r="E1528">
            <v>0</v>
          </cell>
        </row>
        <row r="1529">
          <cell r="E1529">
            <v>0</v>
          </cell>
        </row>
        <row r="1530">
          <cell r="E1530">
            <v>422120</v>
          </cell>
        </row>
        <row r="1531">
          <cell r="E1531">
            <v>0</v>
          </cell>
        </row>
        <row r="1532">
          <cell r="E1532">
            <v>0</v>
          </cell>
        </row>
        <row r="1533">
          <cell r="E1533">
            <v>131000</v>
          </cell>
        </row>
        <row r="1534">
          <cell r="E1534">
            <v>0</v>
          </cell>
        </row>
        <row r="1535">
          <cell r="E1535">
            <v>0</v>
          </cell>
        </row>
        <row r="1536">
          <cell r="E1536">
            <v>361642.64</v>
          </cell>
        </row>
        <row r="1537">
          <cell r="E1537">
            <v>370470</v>
          </cell>
        </row>
        <row r="1538">
          <cell r="E1538">
            <v>714000</v>
          </cell>
        </row>
        <row r="1539">
          <cell r="E1539">
            <v>1815818.4</v>
          </cell>
        </row>
        <row r="1540">
          <cell r="E1540">
            <v>0</v>
          </cell>
        </row>
        <row r="1541">
          <cell r="E1541">
            <v>0</v>
          </cell>
        </row>
        <row r="1542">
          <cell r="E1542">
            <v>300000</v>
          </cell>
        </row>
        <row r="1543">
          <cell r="E1543">
            <v>0</v>
          </cell>
        </row>
        <row r="1544">
          <cell r="E1544">
            <v>62362</v>
          </cell>
        </row>
        <row r="1545">
          <cell r="E1545">
            <v>3773950</v>
          </cell>
        </row>
        <row r="1546">
          <cell r="E1546">
            <v>0</v>
          </cell>
        </row>
        <row r="1547">
          <cell r="E1547">
            <v>0</v>
          </cell>
        </row>
        <row r="1548">
          <cell r="E1548">
            <v>940800</v>
          </cell>
        </row>
        <row r="1549">
          <cell r="E1549">
            <v>7165183</v>
          </cell>
        </row>
        <row r="1550">
          <cell r="E1550">
            <v>0</v>
          </cell>
        </row>
        <row r="1551">
          <cell r="E1551">
            <v>90000</v>
          </cell>
        </row>
        <row r="1552">
          <cell r="E1552">
            <v>0</v>
          </cell>
        </row>
        <row r="1553">
          <cell r="E1553">
            <v>36000</v>
          </cell>
        </row>
        <row r="1554">
          <cell r="E1554">
            <v>0</v>
          </cell>
        </row>
        <row r="1555">
          <cell r="E1555">
            <v>0</v>
          </cell>
        </row>
        <row r="1556">
          <cell r="E1556">
            <v>0</v>
          </cell>
        </row>
        <row r="1557">
          <cell r="E1557">
            <v>15000</v>
          </cell>
        </row>
        <row r="1558">
          <cell r="E1558">
            <v>22000</v>
          </cell>
        </row>
        <row r="1559">
          <cell r="E1559">
            <v>20000</v>
          </cell>
        </row>
        <row r="1560">
          <cell r="E1560">
            <v>0</v>
          </cell>
        </row>
        <row r="1561">
          <cell r="E1561">
            <v>0</v>
          </cell>
        </row>
        <row r="1562">
          <cell r="E1562">
            <v>2310000</v>
          </cell>
        </row>
        <row r="1563">
          <cell r="E1563">
            <v>24000</v>
          </cell>
        </row>
        <row r="1564">
          <cell r="E1564">
            <v>0</v>
          </cell>
        </row>
        <row r="1565">
          <cell r="E1565">
            <v>0</v>
          </cell>
        </row>
        <row r="1566">
          <cell r="E1566">
            <v>43680</v>
          </cell>
        </row>
        <row r="1567">
          <cell r="E1567">
            <v>150000</v>
          </cell>
        </row>
        <row r="1568">
          <cell r="E1568">
            <v>0</v>
          </cell>
        </row>
        <row r="1569">
          <cell r="E1569">
            <v>0</v>
          </cell>
        </row>
        <row r="1570">
          <cell r="E1570">
            <v>0</v>
          </cell>
        </row>
        <row r="1571">
          <cell r="E1571">
            <v>0</v>
          </cell>
        </row>
        <row r="1572">
          <cell r="E1572">
            <v>0</v>
          </cell>
        </row>
        <row r="1573">
          <cell r="E1573">
            <v>0</v>
          </cell>
        </row>
        <row r="1574">
          <cell r="E1574">
            <v>0</v>
          </cell>
        </row>
        <row r="1575">
          <cell r="E1575">
            <v>289000</v>
          </cell>
        </row>
        <row r="1576">
          <cell r="E1576">
            <v>0</v>
          </cell>
        </row>
        <row r="1577">
          <cell r="E1577">
            <v>0</v>
          </cell>
        </row>
        <row r="1578">
          <cell r="E1578">
            <v>0</v>
          </cell>
        </row>
        <row r="1579">
          <cell r="E1579">
            <v>0</v>
          </cell>
        </row>
        <row r="1580">
          <cell r="E1580">
            <v>380000</v>
          </cell>
        </row>
        <row r="1581">
          <cell r="E1581">
            <v>0</v>
          </cell>
        </row>
        <row r="1582">
          <cell r="E1582">
            <v>0</v>
          </cell>
        </row>
        <row r="1583">
          <cell r="E1583">
            <v>0</v>
          </cell>
        </row>
        <row r="1584">
          <cell r="E1584">
            <v>19740416.440000001</v>
          </cell>
        </row>
        <row r="1585">
          <cell r="E1585">
            <v>0</v>
          </cell>
        </row>
        <row r="1586">
          <cell r="E1586">
            <v>0</v>
          </cell>
        </row>
        <row r="1587">
          <cell r="E1587">
            <v>0</v>
          </cell>
        </row>
        <row r="1588">
          <cell r="E1588">
            <v>0</v>
          </cell>
        </row>
        <row r="1589">
          <cell r="E1589">
            <v>0</v>
          </cell>
        </row>
        <row r="1590">
          <cell r="E1590">
            <v>0</v>
          </cell>
        </row>
        <row r="1591">
          <cell r="E1591">
            <v>2347792</v>
          </cell>
        </row>
        <row r="1592">
          <cell r="E1592">
            <v>0</v>
          </cell>
        </row>
        <row r="1593">
          <cell r="E1593">
            <v>783208</v>
          </cell>
        </row>
        <row r="1594">
          <cell r="E1594">
            <v>0</v>
          </cell>
        </row>
        <row r="1595">
          <cell r="E1595">
            <v>0</v>
          </cell>
        </row>
        <row r="1596">
          <cell r="E1596">
            <v>0</v>
          </cell>
        </row>
        <row r="1597">
          <cell r="E1597">
            <v>0</v>
          </cell>
        </row>
        <row r="1598">
          <cell r="E1598">
            <v>0</v>
          </cell>
        </row>
        <row r="1599">
          <cell r="E1599">
            <v>0</v>
          </cell>
        </row>
        <row r="1600">
          <cell r="E1600">
            <v>0</v>
          </cell>
        </row>
        <row r="1601">
          <cell r="E1601">
            <v>0</v>
          </cell>
        </row>
        <row r="1602">
          <cell r="E1602">
            <v>0</v>
          </cell>
        </row>
        <row r="1603">
          <cell r="E1603">
            <v>0</v>
          </cell>
        </row>
        <row r="1604">
          <cell r="E1604">
            <v>0</v>
          </cell>
        </row>
        <row r="1605">
          <cell r="E1605">
            <v>0</v>
          </cell>
        </row>
        <row r="1606">
          <cell r="E1606">
            <v>0</v>
          </cell>
        </row>
        <row r="1607">
          <cell r="E1607">
            <v>0</v>
          </cell>
        </row>
        <row r="1608">
          <cell r="E1608">
            <v>250600000</v>
          </cell>
        </row>
        <row r="1609">
          <cell r="E1609">
            <v>1500000</v>
          </cell>
        </row>
        <row r="1610">
          <cell r="E1610">
            <v>8250000</v>
          </cell>
        </row>
        <row r="1611">
          <cell r="E1611">
            <v>1675000</v>
          </cell>
        </row>
        <row r="1612">
          <cell r="E1612">
            <v>562300</v>
          </cell>
        </row>
        <row r="1613">
          <cell r="E1613">
            <v>0</v>
          </cell>
        </row>
        <row r="1614">
          <cell r="E1614">
            <v>300000</v>
          </cell>
        </row>
        <row r="1615">
          <cell r="E1615">
            <v>5300000</v>
          </cell>
        </row>
        <row r="1616">
          <cell r="E1616">
            <v>0</v>
          </cell>
        </row>
        <row r="1617">
          <cell r="E1617">
            <v>0</v>
          </cell>
        </row>
        <row r="1618">
          <cell r="E1618">
            <v>3940000</v>
          </cell>
        </row>
        <row r="1619">
          <cell r="E1619">
            <v>1700000</v>
          </cell>
        </row>
        <row r="1620">
          <cell r="E1620">
            <v>250000</v>
          </cell>
        </row>
        <row r="1621">
          <cell r="E1621">
            <v>0</v>
          </cell>
        </row>
        <row r="1622">
          <cell r="E1622">
            <v>1250000</v>
          </cell>
        </row>
        <row r="1623">
          <cell r="E1623">
            <v>18028800</v>
          </cell>
        </row>
        <row r="1624">
          <cell r="E1624">
            <v>0</v>
          </cell>
        </row>
        <row r="1625">
          <cell r="E1625">
            <v>13000000</v>
          </cell>
        </row>
        <row r="1626">
          <cell r="E1626">
            <v>1171200</v>
          </cell>
        </row>
        <row r="1627">
          <cell r="E1627">
            <v>0</v>
          </cell>
        </row>
        <row r="1629">
          <cell r="E1629">
            <v>2230000</v>
          </cell>
        </row>
        <row r="1630">
          <cell r="E1630">
            <v>10000000</v>
          </cell>
        </row>
        <row r="1631">
          <cell r="E1631">
            <v>200000</v>
          </cell>
        </row>
        <row r="1632">
          <cell r="E1632">
            <v>300000</v>
          </cell>
        </row>
        <row r="1633">
          <cell r="E1633">
            <v>41000000</v>
          </cell>
        </row>
        <row r="1634">
          <cell r="E1634">
            <v>191500</v>
          </cell>
        </row>
        <row r="1635">
          <cell r="E1635">
            <v>16500000</v>
          </cell>
        </row>
        <row r="1636">
          <cell r="E1636">
            <v>380500</v>
          </cell>
        </row>
        <row r="1637">
          <cell r="E1637">
            <v>1900000</v>
          </cell>
        </row>
        <row r="1638">
          <cell r="E1638">
            <v>3000000</v>
          </cell>
        </row>
        <row r="1639">
          <cell r="E1639">
            <v>5204295.4000000004</v>
          </cell>
        </row>
        <row r="1640">
          <cell r="E1640">
            <v>2796088</v>
          </cell>
        </row>
        <row r="1641">
          <cell r="E1641">
            <v>1333020</v>
          </cell>
        </row>
        <row r="1642">
          <cell r="E1642">
            <v>0</v>
          </cell>
        </row>
        <row r="1643">
          <cell r="E1643">
            <v>100616</v>
          </cell>
        </row>
        <row r="1644">
          <cell r="E1644">
            <v>3000000</v>
          </cell>
        </row>
        <row r="1645">
          <cell r="E1645">
            <v>0</v>
          </cell>
        </row>
        <row r="1646">
          <cell r="E1646">
            <v>100000</v>
          </cell>
        </row>
        <row r="1647">
          <cell r="E1647">
            <v>449000</v>
          </cell>
        </row>
        <row r="1648">
          <cell r="E1648">
            <v>122000</v>
          </cell>
        </row>
        <row r="1649">
          <cell r="E1649">
            <v>1844000</v>
          </cell>
        </row>
        <row r="1650">
          <cell r="E1650">
            <v>4128357</v>
          </cell>
        </row>
        <row r="1651">
          <cell r="E1651">
            <v>23000000</v>
          </cell>
        </row>
        <row r="1652">
          <cell r="E1652">
            <v>8796089</v>
          </cell>
        </row>
        <row r="1653">
          <cell r="E1653">
            <v>6000000</v>
          </cell>
        </row>
        <row r="1655">
          <cell r="E1655">
            <v>0</v>
          </cell>
        </row>
        <row r="1656">
          <cell r="E1656">
            <v>2112214</v>
          </cell>
        </row>
        <row r="1657">
          <cell r="E1657">
            <v>3611650</v>
          </cell>
        </row>
        <row r="1658">
          <cell r="E1658">
            <v>5097138</v>
          </cell>
        </row>
        <row r="1659">
          <cell r="E1659">
            <v>15000000</v>
          </cell>
        </row>
        <row r="1660">
          <cell r="E1660">
            <v>100000</v>
          </cell>
        </row>
        <row r="1661">
          <cell r="E1661">
            <v>0</v>
          </cell>
        </row>
        <row r="1662">
          <cell r="E1662">
            <v>7815500</v>
          </cell>
        </row>
        <row r="1663">
          <cell r="E1663">
            <v>13000000</v>
          </cell>
        </row>
        <row r="1664">
          <cell r="E1664">
            <v>0</v>
          </cell>
        </row>
        <row r="1665">
          <cell r="E1665">
            <v>385000</v>
          </cell>
        </row>
        <row r="1666">
          <cell r="E1666">
            <v>240000</v>
          </cell>
        </row>
        <row r="1667">
          <cell r="E1667">
            <v>1700000</v>
          </cell>
        </row>
        <row r="1668">
          <cell r="E1668">
            <v>1723000</v>
          </cell>
        </row>
        <row r="1669">
          <cell r="E1669">
            <v>0</v>
          </cell>
        </row>
        <row r="1670">
          <cell r="E1670">
            <v>8523000</v>
          </cell>
        </row>
        <row r="1671">
          <cell r="E1671">
            <v>3400000</v>
          </cell>
        </row>
        <row r="1672">
          <cell r="E1672">
            <v>2141600</v>
          </cell>
        </row>
        <row r="1673">
          <cell r="E1673">
            <v>1964000</v>
          </cell>
        </row>
        <row r="1674">
          <cell r="E1674">
            <v>0</v>
          </cell>
        </row>
        <row r="1675">
          <cell r="E1675">
            <v>2400000</v>
          </cell>
        </row>
        <row r="1676">
          <cell r="E1676">
            <v>25750000</v>
          </cell>
        </row>
        <row r="1677">
          <cell r="E1677">
            <v>4405592</v>
          </cell>
        </row>
        <row r="1678">
          <cell r="E1678">
            <v>2000000</v>
          </cell>
        </row>
        <row r="1679">
          <cell r="E1679">
            <v>0</v>
          </cell>
        </row>
        <row r="1680">
          <cell r="E1680">
            <v>1575000</v>
          </cell>
        </row>
        <row r="1681">
          <cell r="E1681">
            <v>131150</v>
          </cell>
        </row>
        <row r="1682">
          <cell r="E1682">
            <v>1186143</v>
          </cell>
        </row>
        <row r="1683">
          <cell r="E1683">
            <v>500000</v>
          </cell>
        </row>
        <row r="1684">
          <cell r="E1684">
            <v>225000</v>
          </cell>
        </row>
        <row r="1685">
          <cell r="E1685">
            <v>170000</v>
          </cell>
        </row>
        <row r="1686">
          <cell r="E1686">
            <v>5620000</v>
          </cell>
        </row>
        <row r="1687">
          <cell r="E1687">
            <v>241000</v>
          </cell>
        </row>
        <row r="1688">
          <cell r="E1688">
            <v>2186727</v>
          </cell>
        </row>
        <row r="1689">
          <cell r="E1689">
            <v>300000</v>
          </cell>
        </row>
        <row r="1690">
          <cell r="E1690">
            <v>0</v>
          </cell>
        </row>
        <row r="1691">
          <cell r="E1691">
            <v>164000</v>
          </cell>
        </row>
        <row r="1692">
          <cell r="E1692">
            <v>550000</v>
          </cell>
        </row>
        <row r="1693">
          <cell r="E1693">
            <v>1210000</v>
          </cell>
        </row>
        <row r="1694">
          <cell r="E1694">
            <v>12399204</v>
          </cell>
        </row>
        <row r="1695">
          <cell r="E1695">
            <v>1660000</v>
          </cell>
        </row>
        <row r="1696">
          <cell r="E1696">
            <v>0</v>
          </cell>
        </row>
        <row r="1697">
          <cell r="E1697">
            <v>3605000</v>
          </cell>
        </row>
        <row r="1698">
          <cell r="E1698">
            <v>0</v>
          </cell>
        </row>
        <row r="1699">
          <cell r="E1699">
            <v>0</v>
          </cell>
        </row>
        <row r="1700">
          <cell r="E1700">
            <v>0</v>
          </cell>
        </row>
        <row r="1701">
          <cell r="E1701">
            <v>36924</v>
          </cell>
        </row>
        <row r="1702">
          <cell r="E1702">
            <v>3340000</v>
          </cell>
        </row>
        <row r="1703">
          <cell r="E1703">
            <v>8465000</v>
          </cell>
        </row>
        <row r="1704">
          <cell r="E1704">
            <v>53455000</v>
          </cell>
        </row>
        <row r="1705">
          <cell r="E1705">
            <v>9246000</v>
          </cell>
        </row>
        <row r="1706">
          <cell r="E1706">
            <v>2225000</v>
          </cell>
        </row>
        <row r="1707">
          <cell r="E1707">
            <v>5000000</v>
          </cell>
        </row>
        <row r="1708">
          <cell r="E1708">
            <v>1653000</v>
          </cell>
        </row>
        <row r="1709">
          <cell r="E1709">
            <v>2320000</v>
          </cell>
        </row>
        <row r="1710">
          <cell r="E1710">
            <v>0</v>
          </cell>
        </row>
        <row r="1711">
          <cell r="E1711">
            <v>0</v>
          </cell>
        </row>
        <row r="1712">
          <cell r="E1712">
            <v>1700000</v>
          </cell>
        </row>
        <row r="1713">
          <cell r="E1713">
            <v>3300000</v>
          </cell>
        </row>
        <row r="1714">
          <cell r="E1714">
            <v>0</v>
          </cell>
        </row>
        <row r="1715">
          <cell r="E1715">
            <v>9240000</v>
          </cell>
        </row>
        <row r="1716">
          <cell r="E1716">
            <v>5230000</v>
          </cell>
        </row>
        <row r="1717">
          <cell r="E1717">
            <v>0</v>
          </cell>
        </row>
        <row r="1718">
          <cell r="E1718">
            <v>0</v>
          </cell>
        </row>
        <row r="1719">
          <cell r="E1719">
            <v>0</v>
          </cell>
        </row>
        <row r="1720">
          <cell r="E1720">
            <v>0</v>
          </cell>
        </row>
        <row r="1721">
          <cell r="E1721">
            <v>0</v>
          </cell>
        </row>
        <row r="1722">
          <cell r="E1722">
            <v>175000000</v>
          </cell>
        </row>
        <row r="1723">
          <cell r="E1723">
            <v>235000</v>
          </cell>
        </row>
        <row r="1724">
          <cell r="E1724">
            <v>9500000</v>
          </cell>
        </row>
        <row r="1725">
          <cell r="E1725">
            <v>760000</v>
          </cell>
        </row>
        <row r="1727">
          <cell r="E1727">
            <v>0</v>
          </cell>
        </row>
        <row r="1728">
          <cell r="E1728">
            <v>3650000</v>
          </cell>
        </row>
        <row r="1729">
          <cell r="E1729">
            <v>5600000</v>
          </cell>
        </row>
        <row r="1730">
          <cell r="E1730">
            <v>0</v>
          </cell>
        </row>
        <row r="1731">
          <cell r="E1731">
            <v>0</v>
          </cell>
        </row>
        <row r="1732">
          <cell r="E1732">
            <v>14500000</v>
          </cell>
        </row>
        <row r="1733">
          <cell r="E1733">
            <v>1600000</v>
          </cell>
        </row>
        <row r="1734">
          <cell r="E1734">
            <v>20000</v>
          </cell>
        </row>
        <row r="1735">
          <cell r="E1735">
            <v>0</v>
          </cell>
        </row>
        <row r="1736">
          <cell r="E1736">
            <v>8400000</v>
          </cell>
        </row>
        <row r="1737">
          <cell r="E1737">
            <v>17371500</v>
          </cell>
        </row>
        <row r="1738">
          <cell r="E1738">
            <v>0</v>
          </cell>
        </row>
        <row r="1739">
          <cell r="E1739">
            <v>14500000</v>
          </cell>
        </row>
        <row r="1740">
          <cell r="E1740">
            <v>1128500</v>
          </cell>
        </row>
        <row r="1741">
          <cell r="E1741">
            <v>0</v>
          </cell>
        </row>
        <row r="1742">
          <cell r="E1742">
            <v>1500000</v>
          </cell>
        </row>
        <row r="1743">
          <cell r="E1743">
            <v>685000</v>
          </cell>
        </row>
        <row r="1744">
          <cell r="E1744">
            <v>3400000</v>
          </cell>
        </row>
        <row r="1745">
          <cell r="E1745">
            <v>120000</v>
          </cell>
        </row>
        <row r="1746">
          <cell r="E1746">
            <v>200000</v>
          </cell>
        </row>
        <row r="1747">
          <cell r="E1747">
            <v>2500000</v>
          </cell>
        </row>
        <row r="1748">
          <cell r="E1748">
            <v>25000</v>
          </cell>
        </row>
        <row r="1749">
          <cell r="E1749">
            <v>170000</v>
          </cell>
        </row>
        <row r="1750">
          <cell r="E1750">
            <v>60000</v>
          </cell>
        </row>
        <row r="1751">
          <cell r="E1751">
            <v>5276800</v>
          </cell>
        </row>
        <row r="1752">
          <cell r="E1752">
            <v>7000000</v>
          </cell>
        </row>
        <row r="1753">
          <cell r="E1753">
            <v>5643587</v>
          </cell>
        </row>
        <row r="1754">
          <cell r="E1754">
            <v>3652990</v>
          </cell>
        </row>
        <row r="1755">
          <cell r="E1755">
            <v>1286771</v>
          </cell>
        </row>
        <row r="1756">
          <cell r="E1756">
            <v>0</v>
          </cell>
        </row>
        <row r="1757">
          <cell r="E1757">
            <v>100000</v>
          </cell>
        </row>
        <row r="1758">
          <cell r="E1758">
            <v>560000</v>
          </cell>
        </row>
        <row r="1759">
          <cell r="E1759">
            <v>0</v>
          </cell>
        </row>
        <row r="1760">
          <cell r="E1760">
            <v>341560</v>
          </cell>
        </row>
        <row r="1761">
          <cell r="E1761">
            <v>0</v>
          </cell>
        </row>
        <row r="1762">
          <cell r="E1762">
            <v>770710</v>
          </cell>
        </row>
        <row r="1763">
          <cell r="E1763">
            <v>1815000</v>
          </cell>
        </row>
        <row r="1764">
          <cell r="E1764">
            <v>1210000</v>
          </cell>
        </row>
        <row r="1765">
          <cell r="E1765">
            <v>13000000</v>
          </cell>
        </row>
        <row r="1766">
          <cell r="E1766">
            <v>800000</v>
          </cell>
        </row>
        <row r="1767">
          <cell r="E1767">
            <v>1898050</v>
          </cell>
        </row>
        <row r="1768">
          <cell r="E1768">
            <v>0</v>
          </cell>
        </row>
        <row r="1769">
          <cell r="E1769">
            <v>0</v>
          </cell>
        </row>
        <row r="1770">
          <cell r="E1770">
            <v>0</v>
          </cell>
        </row>
        <row r="1771">
          <cell r="E1771">
            <v>0</v>
          </cell>
        </row>
        <row r="1772">
          <cell r="E1772">
            <v>0</v>
          </cell>
        </row>
        <row r="1773">
          <cell r="E1773">
            <v>8850000</v>
          </cell>
        </row>
        <row r="1774">
          <cell r="E1774">
            <v>0</v>
          </cell>
        </row>
        <row r="1775">
          <cell r="E1775">
            <v>0</v>
          </cell>
        </row>
        <row r="1776">
          <cell r="E1776">
            <v>14067900</v>
          </cell>
        </row>
        <row r="1777">
          <cell r="E1777">
            <v>10000000</v>
          </cell>
        </row>
        <row r="1778">
          <cell r="E1778">
            <v>0</v>
          </cell>
        </row>
        <row r="1779">
          <cell r="E1779">
            <v>446600</v>
          </cell>
        </row>
        <row r="1780">
          <cell r="E1780">
            <v>0</v>
          </cell>
        </row>
        <row r="1781">
          <cell r="E1781">
            <v>500000</v>
          </cell>
        </row>
        <row r="1782">
          <cell r="E1782">
            <v>1455000</v>
          </cell>
        </row>
        <row r="1783">
          <cell r="E1783">
            <v>0</v>
          </cell>
        </row>
        <row r="1784">
          <cell r="E1784">
            <v>726000</v>
          </cell>
        </row>
        <row r="1785">
          <cell r="E1785">
            <v>300000</v>
          </cell>
        </row>
        <row r="1786">
          <cell r="E1786">
            <v>1210000</v>
          </cell>
        </row>
        <row r="1787">
          <cell r="E1787">
            <v>2500000</v>
          </cell>
        </row>
        <row r="1788">
          <cell r="E1788">
            <v>0</v>
          </cell>
        </row>
        <row r="1789">
          <cell r="E1789">
            <v>0</v>
          </cell>
        </row>
        <row r="1790">
          <cell r="E1790">
            <v>21000000</v>
          </cell>
        </row>
        <row r="1791">
          <cell r="E1791">
            <v>693000</v>
          </cell>
        </row>
        <row r="1792">
          <cell r="E1792">
            <v>242000</v>
          </cell>
        </row>
        <row r="1793">
          <cell r="E1793">
            <v>0</v>
          </cell>
        </row>
        <row r="1794">
          <cell r="E1794">
            <v>490000</v>
          </cell>
        </row>
        <row r="1795">
          <cell r="E1795">
            <v>90750</v>
          </cell>
        </row>
        <row r="1796">
          <cell r="E1796">
            <v>231000</v>
          </cell>
        </row>
        <row r="1797">
          <cell r="E1797">
            <v>0</v>
          </cell>
        </row>
        <row r="1798">
          <cell r="E1798">
            <v>11000</v>
          </cell>
        </row>
        <row r="1799">
          <cell r="E1799">
            <v>15000</v>
          </cell>
        </row>
        <row r="1800">
          <cell r="E1800">
            <v>803000</v>
          </cell>
        </row>
        <row r="1801">
          <cell r="E1801">
            <v>0</v>
          </cell>
        </row>
        <row r="1802">
          <cell r="E1802">
            <v>150000</v>
          </cell>
        </row>
        <row r="1803">
          <cell r="E1803">
            <v>250000</v>
          </cell>
        </row>
        <row r="1804">
          <cell r="E1804">
            <v>0</v>
          </cell>
        </row>
        <row r="1805">
          <cell r="E1805">
            <v>100000</v>
          </cell>
        </row>
        <row r="1806">
          <cell r="E1806">
            <v>231000</v>
          </cell>
        </row>
        <row r="1807">
          <cell r="E1807">
            <v>346500</v>
          </cell>
        </row>
        <row r="1808">
          <cell r="E1808">
            <v>700000</v>
          </cell>
        </row>
        <row r="1809">
          <cell r="E1809">
            <v>510000</v>
          </cell>
        </row>
        <row r="1810">
          <cell r="E1810">
            <v>0</v>
          </cell>
        </row>
        <row r="1811">
          <cell r="E1811">
            <v>1262500</v>
          </cell>
        </row>
        <row r="1812">
          <cell r="E1812">
            <v>1425000</v>
          </cell>
        </row>
        <row r="1813">
          <cell r="E1813">
            <v>0</v>
          </cell>
        </row>
        <row r="1814">
          <cell r="E1814">
            <v>0</v>
          </cell>
        </row>
        <row r="1815">
          <cell r="E1815">
            <v>0</v>
          </cell>
        </row>
        <row r="1816">
          <cell r="E1816">
            <v>400000</v>
          </cell>
        </row>
        <row r="1817">
          <cell r="E1817">
            <v>335000</v>
          </cell>
        </row>
        <row r="1818">
          <cell r="E1818">
            <v>0</v>
          </cell>
        </row>
        <row r="1819">
          <cell r="E1819">
            <v>1950000</v>
          </cell>
        </row>
        <row r="1820">
          <cell r="E1820">
            <v>860000</v>
          </cell>
        </row>
        <row r="1821">
          <cell r="E1821">
            <v>3388000</v>
          </cell>
        </row>
        <row r="1822">
          <cell r="E1822">
            <v>560000</v>
          </cell>
        </row>
        <row r="1823">
          <cell r="E1823">
            <v>673200</v>
          </cell>
        </row>
        <row r="1824">
          <cell r="E1824">
            <v>0</v>
          </cell>
        </row>
        <row r="1825">
          <cell r="E1825">
            <v>0</v>
          </cell>
        </row>
        <row r="1826">
          <cell r="E1826">
            <v>20000000</v>
          </cell>
        </row>
        <row r="1827">
          <cell r="E1827">
            <v>600000</v>
          </cell>
        </row>
        <row r="1828">
          <cell r="E1828">
            <v>0</v>
          </cell>
        </row>
        <row r="1829">
          <cell r="E1829">
            <v>0</v>
          </cell>
        </row>
        <row r="1830">
          <cell r="E1830">
            <v>19517447</v>
          </cell>
        </row>
        <row r="1831">
          <cell r="E1831">
            <v>0</v>
          </cell>
        </row>
        <row r="1832">
          <cell r="E1832">
            <v>0</v>
          </cell>
        </row>
        <row r="1833">
          <cell r="E1833">
            <v>0</v>
          </cell>
        </row>
        <row r="1834">
          <cell r="E1834">
            <v>0</v>
          </cell>
        </row>
        <row r="1835">
          <cell r="E1835">
            <v>0</v>
          </cell>
        </row>
        <row r="1836">
          <cell r="E1836">
            <v>311774580</v>
          </cell>
        </row>
        <row r="1837">
          <cell r="E1837">
            <v>1662500</v>
          </cell>
        </row>
        <row r="1838">
          <cell r="E1838">
            <v>7682755</v>
          </cell>
        </row>
        <row r="1839">
          <cell r="E1839">
            <v>3050191</v>
          </cell>
        </row>
        <row r="1840">
          <cell r="E1840">
            <v>1322000</v>
          </cell>
        </row>
        <row r="1841">
          <cell r="E1841">
            <v>0</v>
          </cell>
        </row>
        <row r="1842">
          <cell r="E1842">
            <v>350000</v>
          </cell>
        </row>
        <row r="1843">
          <cell r="E1843">
            <v>2019600</v>
          </cell>
        </row>
        <row r="1844">
          <cell r="E1844">
            <v>0</v>
          </cell>
        </row>
        <row r="1845">
          <cell r="E1845">
            <v>0</v>
          </cell>
        </row>
        <row r="1846">
          <cell r="E1846">
            <v>390758</v>
          </cell>
        </row>
        <row r="1847">
          <cell r="E1847">
            <v>4100000</v>
          </cell>
        </row>
        <row r="1848">
          <cell r="E1848">
            <v>124604</v>
          </cell>
        </row>
        <row r="1849">
          <cell r="E1849">
            <v>0</v>
          </cell>
        </row>
        <row r="1850">
          <cell r="E1850">
            <v>1313598</v>
          </cell>
        </row>
        <row r="1851">
          <cell r="E1851">
            <v>22400000</v>
          </cell>
        </row>
        <row r="1852">
          <cell r="E1852">
            <v>0</v>
          </cell>
        </row>
        <row r="1853">
          <cell r="E1853">
            <v>20849285</v>
          </cell>
        </row>
        <row r="1854">
          <cell r="E1854">
            <v>1366400</v>
          </cell>
        </row>
        <row r="1855">
          <cell r="E1855">
            <v>0</v>
          </cell>
        </row>
        <row r="1856">
          <cell r="E1856">
            <v>0</v>
          </cell>
        </row>
        <row r="1857">
          <cell r="E1857">
            <v>562350</v>
          </cell>
        </row>
        <row r="1858">
          <cell r="E1858">
            <v>9300000</v>
          </cell>
        </row>
        <row r="1859">
          <cell r="E1859">
            <v>800000</v>
          </cell>
        </row>
        <row r="1860">
          <cell r="E1860">
            <v>112988</v>
          </cell>
        </row>
        <row r="1861">
          <cell r="E1861">
            <v>33128380</v>
          </cell>
        </row>
        <row r="1862">
          <cell r="E1862">
            <v>601010</v>
          </cell>
        </row>
        <row r="1863">
          <cell r="E1863">
            <v>9296871</v>
          </cell>
        </row>
        <row r="1864">
          <cell r="E1864">
            <v>45000</v>
          </cell>
        </row>
        <row r="1865">
          <cell r="E1865">
            <v>715856</v>
          </cell>
        </row>
        <row r="1866">
          <cell r="E1866">
            <v>5288633</v>
          </cell>
        </row>
        <row r="1867">
          <cell r="E1867">
            <v>5376383</v>
          </cell>
        </row>
        <row r="1868">
          <cell r="E1868">
            <v>569322</v>
          </cell>
        </row>
        <row r="1869">
          <cell r="E1869">
            <v>2708229</v>
          </cell>
        </row>
        <row r="1870">
          <cell r="E1870">
            <v>0</v>
          </cell>
        </row>
        <row r="1871">
          <cell r="E1871">
            <v>51155</v>
          </cell>
        </row>
        <row r="1872">
          <cell r="E1872">
            <v>9481020</v>
          </cell>
        </row>
        <row r="1873">
          <cell r="E1873">
            <v>0</v>
          </cell>
        </row>
        <row r="1874">
          <cell r="E1874">
            <v>723440</v>
          </cell>
        </row>
        <row r="1875">
          <cell r="E1875">
            <v>0</v>
          </cell>
        </row>
        <row r="1876">
          <cell r="E1876">
            <v>5290</v>
          </cell>
        </row>
        <row r="1877">
          <cell r="E1877">
            <v>0</v>
          </cell>
        </row>
        <row r="1878">
          <cell r="E1878">
            <v>0</v>
          </cell>
        </row>
        <row r="1879">
          <cell r="E1879">
            <v>19359325</v>
          </cell>
        </row>
        <row r="1880">
          <cell r="E1880">
            <v>1006911</v>
          </cell>
        </row>
        <row r="1881">
          <cell r="E1881">
            <v>4059674</v>
          </cell>
        </row>
        <row r="1882">
          <cell r="E1882">
            <v>0</v>
          </cell>
        </row>
        <row r="1883">
          <cell r="E1883">
            <v>0</v>
          </cell>
        </row>
        <row r="1884">
          <cell r="E1884">
            <v>117786</v>
          </cell>
        </row>
        <row r="1885">
          <cell r="E1885">
            <v>0</v>
          </cell>
        </row>
        <row r="1886">
          <cell r="E1886">
            <v>0</v>
          </cell>
        </row>
        <row r="1887">
          <cell r="E1887">
            <v>0</v>
          </cell>
        </row>
        <row r="1888">
          <cell r="E1888">
            <v>0</v>
          </cell>
        </row>
        <row r="1889">
          <cell r="E1889">
            <v>0</v>
          </cell>
        </row>
        <row r="1890">
          <cell r="E1890">
            <v>16911902</v>
          </cell>
        </row>
        <row r="1891">
          <cell r="E1891">
            <v>25000000</v>
          </cell>
        </row>
        <row r="1892">
          <cell r="E1892">
            <v>0</v>
          </cell>
        </row>
        <row r="1893">
          <cell r="E1893">
            <v>0</v>
          </cell>
        </row>
        <row r="1894">
          <cell r="E1894">
            <v>0</v>
          </cell>
        </row>
        <row r="1895">
          <cell r="E1895">
            <v>0</v>
          </cell>
        </row>
        <row r="1896">
          <cell r="E1896">
            <v>0</v>
          </cell>
        </row>
        <row r="1897">
          <cell r="E1897">
            <v>0</v>
          </cell>
        </row>
        <row r="1898">
          <cell r="E1898">
            <v>2000000</v>
          </cell>
        </row>
        <row r="1899">
          <cell r="E1899">
            <v>3200000</v>
          </cell>
        </row>
        <row r="1900">
          <cell r="E1900">
            <v>1102000</v>
          </cell>
        </row>
        <row r="1901">
          <cell r="E1901">
            <v>1546802</v>
          </cell>
        </row>
        <row r="1902">
          <cell r="E1902">
            <v>0</v>
          </cell>
        </row>
        <row r="1903">
          <cell r="E1903">
            <v>5000000</v>
          </cell>
        </row>
        <row r="1904">
          <cell r="E1904">
            <v>29372674</v>
          </cell>
        </row>
        <row r="1905">
          <cell r="E1905">
            <v>1646878</v>
          </cell>
        </row>
        <row r="1906">
          <cell r="E1906">
            <v>28223</v>
          </cell>
        </row>
        <row r="1907">
          <cell r="E1907">
            <v>0</v>
          </cell>
        </row>
        <row r="1908">
          <cell r="E1908">
            <v>556215</v>
          </cell>
        </row>
        <row r="1909">
          <cell r="E1909">
            <v>20050</v>
          </cell>
        </row>
        <row r="1910">
          <cell r="E1910">
            <v>473857</v>
          </cell>
        </row>
        <row r="1911">
          <cell r="E1911">
            <v>0</v>
          </cell>
        </row>
        <row r="1912">
          <cell r="E1912">
            <v>0</v>
          </cell>
        </row>
        <row r="1913">
          <cell r="E1913">
            <v>0</v>
          </cell>
        </row>
        <row r="1914">
          <cell r="E1914">
            <v>2550230</v>
          </cell>
        </row>
        <row r="1915">
          <cell r="E1915">
            <v>0</v>
          </cell>
        </row>
        <row r="1916">
          <cell r="E1916">
            <v>1461273</v>
          </cell>
        </row>
        <row r="1917">
          <cell r="E1917">
            <v>984180</v>
          </cell>
        </row>
        <row r="1918">
          <cell r="E1918">
            <v>0</v>
          </cell>
        </row>
        <row r="1919">
          <cell r="E1919">
            <v>0</v>
          </cell>
        </row>
        <row r="1920">
          <cell r="E1920">
            <v>103977</v>
          </cell>
        </row>
        <row r="1921">
          <cell r="E1921">
            <v>3445516</v>
          </cell>
        </row>
        <row r="1922">
          <cell r="E1922">
            <v>7300000</v>
          </cell>
        </row>
        <row r="1923">
          <cell r="E1923">
            <v>598000</v>
          </cell>
        </row>
        <row r="1924">
          <cell r="E1924">
            <v>0</v>
          </cell>
        </row>
        <row r="1925">
          <cell r="E1925">
            <v>0</v>
          </cell>
        </row>
        <row r="1926">
          <cell r="E1926">
            <v>0</v>
          </cell>
        </row>
        <row r="1927">
          <cell r="E1927">
            <v>0</v>
          </cell>
        </row>
        <row r="1928">
          <cell r="E1928">
            <v>0</v>
          </cell>
        </row>
        <row r="1929">
          <cell r="E1929">
            <v>0</v>
          </cell>
        </row>
        <row r="1930">
          <cell r="E1930">
            <v>5348640</v>
          </cell>
        </row>
        <row r="1931">
          <cell r="E1931">
            <v>0</v>
          </cell>
        </row>
        <row r="1932">
          <cell r="E1932">
            <v>6040248</v>
          </cell>
        </row>
        <row r="1933">
          <cell r="E1933">
            <v>9656060</v>
          </cell>
        </row>
        <row r="1934">
          <cell r="E1934">
            <v>0</v>
          </cell>
        </row>
        <row r="1935">
          <cell r="E1935">
            <v>15458773</v>
          </cell>
        </row>
        <row r="1936">
          <cell r="E1936">
            <v>551210</v>
          </cell>
        </row>
        <row r="1937">
          <cell r="E1937">
            <v>597707</v>
          </cell>
        </row>
        <row r="1938">
          <cell r="E1938">
            <v>0</v>
          </cell>
        </row>
        <row r="1939">
          <cell r="E1939">
            <v>0</v>
          </cell>
        </row>
        <row r="1940">
          <cell r="E1940">
            <v>28203669</v>
          </cell>
        </row>
        <row r="1941">
          <cell r="E1941">
            <v>4120000</v>
          </cell>
        </row>
        <row r="1942">
          <cell r="E1942">
            <v>3000000</v>
          </cell>
        </row>
        <row r="1943">
          <cell r="E1943">
            <v>8982553</v>
          </cell>
        </row>
        <row r="1944">
          <cell r="E1944">
            <v>3112000</v>
          </cell>
        </row>
        <row r="1945">
          <cell r="E1945">
            <v>0</v>
          </cell>
        </row>
        <row r="1946">
          <cell r="E1946">
            <v>0</v>
          </cell>
        </row>
        <row r="1947">
          <cell r="E1947">
            <v>0</v>
          </cell>
        </row>
        <row r="1948">
          <cell r="E1948">
            <v>0</v>
          </cell>
        </row>
        <row r="1949">
          <cell r="E1949">
            <v>0</v>
          </cell>
        </row>
        <row r="1950">
          <cell r="E1950">
            <v>95000000</v>
          </cell>
        </row>
        <row r="1951">
          <cell r="E1951">
            <v>160000</v>
          </cell>
        </row>
        <row r="1952">
          <cell r="E1952">
            <v>10620000</v>
          </cell>
        </row>
        <row r="1953">
          <cell r="E1953">
            <v>1110000</v>
          </cell>
        </row>
        <row r="1954">
          <cell r="E1954">
            <v>0</v>
          </cell>
        </row>
        <row r="1955">
          <cell r="E1955">
            <v>0</v>
          </cell>
        </row>
        <row r="1956">
          <cell r="E1956">
            <v>250000</v>
          </cell>
        </row>
        <row r="1957">
          <cell r="E1957">
            <v>1215000</v>
          </cell>
        </row>
        <row r="1958">
          <cell r="E1958">
            <v>0</v>
          </cell>
        </row>
        <row r="1959">
          <cell r="E1959">
            <v>0</v>
          </cell>
        </row>
        <row r="1960">
          <cell r="E1960">
            <v>560000</v>
          </cell>
        </row>
        <row r="1961">
          <cell r="E1961">
            <v>450000</v>
          </cell>
        </row>
        <row r="1962">
          <cell r="E1962">
            <v>115500</v>
          </cell>
        </row>
        <row r="1963">
          <cell r="E1963">
            <v>0</v>
          </cell>
        </row>
        <row r="1964">
          <cell r="E1964">
            <v>1655000</v>
          </cell>
        </row>
        <row r="1965">
          <cell r="E1965">
            <v>9859500</v>
          </cell>
        </row>
        <row r="1966">
          <cell r="E1966">
            <v>0</v>
          </cell>
        </row>
        <row r="1967">
          <cell r="E1967">
            <v>8416666</v>
          </cell>
        </row>
        <row r="1968">
          <cell r="E1968">
            <v>640500</v>
          </cell>
        </row>
        <row r="1969">
          <cell r="E1969">
            <v>0</v>
          </cell>
        </row>
        <row r="1970">
          <cell r="E1970">
            <v>0</v>
          </cell>
        </row>
        <row r="1971">
          <cell r="E1971">
            <v>338000</v>
          </cell>
        </row>
        <row r="1972">
          <cell r="E1972">
            <v>3380000</v>
          </cell>
        </row>
        <row r="1973">
          <cell r="E1973">
            <v>115000</v>
          </cell>
        </row>
        <row r="1974">
          <cell r="E1974">
            <v>1611840</v>
          </cell>
        </row>
        <row r="1975">
          <cell r="E1975">
            <v>10200000</v>
          </cell>
        </row>
        <row r="1976">
          <cell r="E1976">
            <v>80000</v>
          </cell>
        </row>
        <row r="1977">
          <cell r="E1977">
            <v>2215000</v>
          </cell>
        </row>
        <row r="1978">
          <cell r="E1978">
            <v>30000</v>
          </cell>
        </row>
        <row r="1979">
          <cell r="E1979">
            <v>2319144</v>
          </cell>
        </row>
        <row r="1980">
          <cell r="E1980">
            <v>6842667</v>
          </cell>
        </row>
        <row r="1981">
          <cell r="E1981">
            <v>2250000</v>
          </cell>
        </row>
        <row r="1982">
          <cell r="E1982">
            <v>1750000</v>
          </cell>
        </row>
        <row r="1983">
          <cell r="E1983">
            <v>1200000</v>
          </cell>
        </row>
        <row r="1984">
          <cell r="E1984">
            <v>0</v>
          </cell>
        </row>
        <row r="1985">
          <cell r="E1985">
            <v>0</v>
          </cell>
        </row>
        <row r="1986">
          <cell r="E1986">
            <v>0</v>
          </cell>
        </row>
        <row r="1987">
          <cell r="E1987">
            <v>0</v>
          </cell>
        </row>
        <row r="1988">
          <cell r="E1988">
            <v>335000</v>
          </cell>
        </row>
        <row r="1989">
          <cell r="E1989">
            <v>440000</v>
          </cell>
        </row>
        <row r="1990">
          <cell r="E1990">
            <v>552000</v>
          </cell>
        </row>
        <row r="1991">
          <cell r="E1991">
            <v>441000</v>
          </cell>
        </row>
        <row r="1992">
          <cell r="E1992">
            <v>800000</v>
          </cell>
        </row>
        <row r="1993">
          <cell r="E1993">
            <v>9000000</v>
          </cell>
        </row>
        <row r="1994">
          <cell r="E1994">
            <v>1980000</v>
          </cell>
        </row>
        <row r="1995">
          <cell r="E1995">
            <v>2000000</v>
          </cell>
        </row>
        <row r="1997">
          <cell r="E1997">
            <v>0</v>
          </cell>
        </row>
        <row r="1998">
          <cell r="E1998">
            <v>1115000</v>
          </cell>
        </row>
        <row r="1999">
          <cell r="E1999">
            <v>0</v>
          </cell>
        </row>
        <row r="2000">
          <cell r="E2000">
            <v>0</v>
          </cell>
        </row>
        <row r="2001">
          <cell r="E2001">
            <v>18498600</v>
          </cell>
        </row>
        <row r="2002">
          <cell r="E2002">
            <v>0</v>
          </cell>
        </row>
        <row r="2003">
          <cell r="E2003">
            <v>0</v>
          </cell>
        </row>
        <row r="2004">
          <cell r="E2004">
            <v>8050000</v>
          </cell>
        </row>
        <row r="2005">
          <cell r="E2005">
            <v>5000000</v>
          </cell>
        </row>
        <row r="2006">
          <cell r="E2006">
            <v>0</v>
          </cell>
        </row>
        <row r="2007">
          <cell r="E2007">
            <v>115000</v>
          </cell>
        </row>
        <row r="2008">
          <cell r="E2008">
            <v>0</v>
          </cell>
        </row>
        <row r="2009">
          <cell r="E2009">
            <v>330000</v>
          </cell>
        </row>
        <row r="2010">
          <cell r="E2010">
            <v>862000</v>
          </cell>
        </row>
        <row r="2011">
          <cell r="E2011">
            <v>0</v>
          </cell>
        </row>
        <row r="2012">
          <cell r="E2012">
            <v>300000</v>
          </cell>
        </row>
        <row r="2013">
          <cell r="E2013">
            <v>850000</v>
          </cell>
        </row>
        <row r="2014">
          <cell r="E2014">
            <v>555000</v>
          </cell>
        </row>
        <row r="2015">
          <cell r="E2015">
            <v>3406000</v>
          </cell>
        </row>
        <row r="2016">
          <cell r="E2016">
            <v>0</v>
          </cell>
        </row>
        <row r="2017">
          <cell r="E2017">
            <v>0</v>
          </cell>
        </row>
        <row r="2018">
          <cell r="E2018">
            <v>6420000</v>
          </cell>
        </row>
        <row r="2019">
          <cell r="E2019">
            <v>1680000</v>
          </cell>
        </row>
        <row r="2020">
          <cell r="E2020">
            <v>115000</v>
          </cell>
        </row>
        <row r="2021">
          <cell r="E2021">
            <v>0</v>
          </cell>
        </row>
        <row r="2022">
          <cell r="E2022">
            <v>300143</v>
          </cell>
        </row>
        <row r="2023">
          <cell r="E2023">
            <v>0</v>
          </cell>
        </row>
        <row r="2024">
          <cell r="E2024">
            <v>318000</v>
          </cell>
        </row>
        <row r="2025">
          <cell r="E2025">
            <v>0</v>
          </cell>
        </row>
        <row r="2026">
          <cell r="E2026">
            <v>225000</v>
          </cell>
        </row>
        <row r="2027">
          <cell r="E2027">
            <v>0</v>
          </cell>
        </row>
        <row r="2028">
          <cell r="E2028">
            <v>731800</v>
          </cell>
        </row>
        <row r="2029">
          <cell r="E2029">
            <v>0</v>
          </cell>
        </row>
        <row r="2030">
          <cell r="E2030">
            <v>552000</v>
          </cell>
        </row>
        <row r="2031">
          <cell r="E2031">
            <v>200000</v>
          </cell>
        </row>
        <row r="2032">
          <cell r="E2032">
            <v>0</v>
          </cell>
        </row>
        <row r="2033">
          <cell r="E2033">
            <v>0</v>
          </cell>
        </row>
        <row r="2034">
          <cell r="E2034">
            <v>223000</v>
          </cell>
        </row>
        <row r="2035">
          <cell r="E2035">
            <v>995000</v>
          </cell>
        </row>
        <row r="2036">
          <cell r="E2036">
            <v>3500000</v>
          </cell>
        </row>
        <row r="2037">
          <cell r="E2037">
            <v>340000</v>
          </cell>
        </row>
        <row r="2038">
          <cell r="E2038">
            <v>0</v>
          </cell>
        </row>
        <row r="2039">
          <cell r="E2039">
            <v>0</v>
          </cell>
        </row>
        <row r="2040">
          <cell r="E2040">
            <v>125000</v>
          </cell>
        </row>
        <row r="2041">
          <cell r="E2041">
            <v>0</v>
          </cell>
        </row>
        <row r="2042">
          <cell r="E2042">
            <v>0</v>
          </cell>
        </row>
        <row r="2043">
          <cell r="E2043">
            <v>0</v>
          </cell>
        </row>
        <row r="2044">
          <cell r="E2044">
            <v>0</v>
          </cell>
        </row>
        <row r="2045">
          <cell r="E2045">
            <v>0</v>
          </cell>
        </row>
        <row r="2046">
          <cell r="E2046">
            <v>1800000</v>
          </cell>
        </row>
        <row r="2047">
          <cell r="E2047">
            <v>54963693</v>
          </cell>
        </row>
        <row r="2048">
          <cell r="E2048">
            <v>0</v>
          </cell>
        </row>
        <row r="2049">
          <cell r="E2049">
            <v>7167627</v>
          </cell>
        </row>
        <row r="2050">
          <cell r="E2050">
            <v>50000</v>
          </cell>
        </row>
        <row r="2051">
          <cell r="E2051">
            <v>80000</v>
          </cell>
        </row>
        <row r="2052">
          <cell r="E2052">
            <v>0</v>
          </cell>
        </row>
        <row r="2053">
          <cell r="E2053">
            <v>0</v>
          </cell>
        </row>
        <row r="2054">
          <cell r="E2054">
            <v>8162466</v>
          </cell>
        </row>
        <row r="2055">
          <cell r="E2055">
            <v>0</v>
          </cell>
        </row>
        <row r="2056">
          <cell r="E2056">
            <v>0</v>
          </cell>
        </row>
        <row r="2057">
          <cell r="E2057">
            <v>8000000</v>
          </cell>
        </row>
        <row r="2058">
          <cell r="E2058">
            <v>8000000</v>
          </cell>
        </row>
        <row r="2059">
          <cell r="E2059">
            <v>0</v>
          </cell>
        </row>
        <row r="2060">
          <cell r="E2060">
            <v>0</v>
          </cell>
        </row>
        <row r="2061">
          <cell r="E2061">
            <v>0</v>
          </cell>
        </row>
        <row r="2062">
          <cell r="E2062">
            <v>0</v>
          </cell>
        </row>
        <row r="2063">
          <cell r="E2063">
            <v>0</v>
          </cell>
        </row>
        <row r="2064">
          <cell r="E2064">
            <v>0</v>
          </cell>
        </row>
        <row r="2065">
          <cell r="E2065">
            <v>0</v>
          </cell>
        </row>
        <row r="2066">
          <cell r="E2066">
            <v>0</v>
          </cell>
        </row>
        <row r="2067">
          <cell r="E2067">
            <v>0</v>
          </cell>
        </row>
        <row r="2068">
          <cell r="E2068">
            <v>0</v>
          </cell>
        </row>
        <row r="2069">
          <cell r="E2069">
            <v>0</v>
          </cell>
        </row>
        <row r="2070">
          <cell r="E2070">
            <v>0</v>
          </cell>
        </row>
        <row r="2071">
          <cell r="E2071">
            <v>0</v>
          </cell>
        </row>
        <row r="2072">
          <cell r="E2072">
            <v>0</v>
          </cell>
        </row>
        <row r="2073">
          <cell r="E2073">
            <v>0</v>
          </cell>
        </row>
        <row r="2074">
          <cell r="E2074">
            <v>0</v>
          </cell>
        </row>
        <row r="2075">
          <cell r="E2075">
            <v>0</v>
          </cell>
        </row>
        <row r="2076">
          <cell r="E2076">
            <v>0</v>
          </cell>
        </row>
        <row r="2077">
          <cell r="E2077">
            <v>0</v>
          </cell>
        </row>
        <row r="2078">
          <cell r="E2078">
            <v>0</v>
          </cell>
        </row>
        <row r="2079">
          <cell r="E2079">
            <v>0</v>
          </cell>
        </row>
        <row r="2080">
          <cell r="E2080">
            <v>0</v>
          </cell>
        </row>
        <row r="2081">
          <cell r="E2081">
            <v>0</v>
          </cell>
        </row>
        <row r="2082">
          <cell r="E2082">
            <v>0</v>
          </cell>
        </row>
        <row r="2083">
          <cell r="E2083">
            <v>0</v>
          </cell>
        </row>
        <row r="2084">
          <cell r="E2084">
            <v>0</v>
          </cell>
        </row>
        <row r="2085">
          <cell r="E2085">
            <v>0</v>
          </cell>
        </row>
        <row r="2086">
          <cell r="E2086">
            <v>0</v>
          </cell>
        </row>
        <row r="2087">
          <cell r="E2087">
            <v>0</v>
          </cell>
        </row>
        <row r="2088">
          <cell r="E2088">
            <v>0</v>
          </cell>
        </row>
        <row r="2089">
          <cell r="E2089">
            <v>0</v>
          </cell>
        </row>
        <row r="2090">
          <cell r="E2090">
            <v>0</v>
          </cell>
        </row>
        <row r="2091">
          <cell r="E2091">
            <v>0</v>
          </cell>
        </row>
        <row r="2092">
          <cell r="E2092">
            <v>0</v>
          </cell>
        </row>
        <row r="2093">
          <cell r="E2093">
            <v>0</v>
          </cell>
        </row>
        <row r="2094">
          <cell r="E2094">
            <v>0</v>
          </cell>
        </row>
        <row r="2095">
          <cell r="E2095">
            <v>0</v>
          </cell>
        </row>
        <row r="2096">
          <cell r="E2096">
            <v>0</v>
          </cell>
        </row>
        <row r="2097">
          <cell r="E2097">
            <v>0</v>
          </cell>
        </row>
        <row r="2098">
          <cell r="E2098">
            <v>0</v>
          </cell>
        </row>
        <row r="2099">
          <cell r="E2099">
            <v>0</v>
          </cell>
        </row>
        <row r="2100">
          <cell r="E2100">
            <v>0</v>
          </cell>
        </row>
        <row r="2101">
          <cell r="E2101">
            <v>0</v>
          </cell>
        </row>
        <row r="2102">
          <cell r="E2102">
            <v>0</v>
          </cell>
        </row>
        <row r="2103">
          <cell r="E2103">
            <v>0</v>
          </cell>
        </row>
        <row r="2104">
          <cell r="E2104">
            <v>0</v>
          </cell>
        </row>
        <row r="2105">
          <cell r="E2105">
            <v>0</v>
          </cell>
        </row>
        <row r="2106">
          <cell r="E2106">
            <v>0</v>
          </cell>
        </row>
        <row r="2107">
          <cell r="E2107">
            <v>0</v>
          </cell>
        </row>
        <row r="2108">
          <cell r="E2108">
            <v>0</v>
          </cell>
        </row>
        <row r="2109">
          <cell r="E2109">
            <v>0</v>
          </cell>
        </row>
        <row r="2110">
          <cell r="E2110">
            <v>0</v>
          </cell>
        </row>
        <row r="2111">
          <cell r="E2111">
            <v>0</v>
          </cell>
        </row>
        <row r="2112">
          <cell r="E2112">
            <v>0</v>
          </cell>
        </row>
        <row r="2113">
          <cell r="E2113">
            <v>0</v>
          </cell>
        </row>
        <row r="2114">
          <cell r="E2114">
            <v>0</v>
          </cell>
        </row>
        <row r="2115">
          <cell r="E2115">
            <v>0</v>
          </cell>
        </row>
        <row r="2116">
          <cell r="E2116">
            <v>0</v>
          </cell>
        </row>
        <row r="2117">
          <cell r="E2117">
            <v>0</v>
          </cell>
        </row>
        <row r="2118">
          <cell r="E2118">
            <v>0</v>
          </cell>
        </row>
        <row r="2119">
          <cell r="E2119">
            <v>0</v>
          </cell>
        </row>
        <row r="2120">
          <cell r="E2120">
            <v>0</v>
          </cell>
        </row>
        <row r="2121">
          <cell r="E2121">
            <v>0</v>
          </cell>
        </row>
        <row r="2122">
          <cell r="E2122">
            <v>0</v>
          </cell>
        </row>
        <row r="2123">
          <cell r="E2123">
            <v>0</v>
          </cell>
        </row>
        <row r="2124">
          <cell r="E2124">
            <v>0</v>
          </cell>
        </row>
        <row r="2125">
          <cell r="E2125">
            <v>0</v>
          </cell>
        </row>
        <row r="2126">
          <cell r="E2126">
            <v>0</v>
          </cell>
        </row>
        <row r="2127">
          <cell r="E2127">
            <v>0</v>
          </cell>
        </row>
        <row r="2128">
          <cell r="E2128">
            <v>0</v>
          </cell>
        </row>
        <row r="2129">
          <cell r="E2129">
            <v>0</v>
          </cell>
        </row>
        <row r="2130">
          <cell r="E2130">
            <v>0</v>
          </cell>
        </row>
        <row r="2131">
          <cell r="E2131">
            <v>0</v>
          </cell>
        </row>
        <row r="2132">
          <cell r="E2132">
            <v>0</v>
          </cell>
        </row>
        <row r="2133">
          <cell r="E2133">
            <v>0</v>
          </cell>
        </row>
        <row r="2134">
          <cell r="E2134">
            <v>0</v>
          </cell>
        </row>
        <row r="2135">
          <cell r="E2135">
            <v>0</v>
          </cell>
        </row>
        <row r="2136">
          <cell r="E2136">
            <v>0</v>
          </cell>
        </row>
        <row r="2137">
          <cell r="E2137">
            <v>0</v>
          </cell>
        </row>
        <row r="2138">
          <cell r="E2138">
            <v>0</v>
          </cell>
        </row>
        <row r="2139">
          <cell r="E2139">
            <v>0</v>
          </cell>
        </row>
        <row r="2140">
          <cell r="E2140">
            <v>0</v>
          </cell>
        </row>
        <row r="2141">
          <cell r="E2141">
            <v>0</v>
          </cell>
        </row>
        <row r="2142">
          <cell r="E2142">
            <v>0</v>
          </cell>
        </row>
        <row r="2143">
          <cell r="E2143">
            <v>0</v>
          </cell>
        </row>
        <row r="2144">
          <cell r="E2144">
            <v>0</v>
          </cell>
        </row>
        <row r="2145">
          <cell r="E2145">
            <v>0</v>
          </cell>
        </row>
        <row r="2146">
          <cell r="E2146">
            <v>0</v>
          </cell>
        </row>
        <row r="2147">
          <cell r="E2147">
            <v>0</v>
          </cell>
        </row>
        <row r="2148">
          <cell r="E2148">
            <v>0</v>
          </cell>
        </row>
        <row r="2149">
          <cell r="E2149">
            <v>0</v>
          </cell>
        </row>
        <row r="2150">
          <cell r="E2150">
            <v>0</v>
          </cell>
        </row>
        <row r="2151">
          <cell r="E2151">
            <v>0</v>
          </cell>
        </row>
        <row r="2152">
          <cell r="E2152">
            <v>0</v>
          </cell>
        </row>
        <row r="2153">
          <cell r="E2153">
            <v>0</v>
          </cell>
        </row>
        <row r="2154">
          <cell r="E2154">
            <v>0</v>
          </cell>
        </row>
        <row r="2155">
          <cell r="E2155">
            <v>0</v>
          </cell>
        </row>
        <row r="2156">
          <cell r="E2156">
            <v>0</v>
          </cell>
        </row>
        <row r="2157">
          <cell r="E2157">
            <v>0</v>
          </cell>
        </row>
        <row r="2158">
          <cell r="E2158">
            <v>0</v>
          </cell>
        </row>
        <row r="2159">
          <cell r="E2159">
            <v>0</v>
          </cell>
        </row>
        <row r="2160">
          <cell r="E2160">
            <v>0</v>
          </cell>
        </row>
        <row r="2161">
          <cell r="E2161">
            <v>0</v>
          </cell>
        </row>
        <row r="2162">
          <cell r="E2162">
            <v>0</v>
          </cell>
        </row>
        <row r="2163">
          <cell r="E2163">
            <v>0</v>
          </cell>
        </row>
        <row r="2164">
          <cell r="E2164">
            <v>0</v>
          </cell>
        </row>
        <row r="2165">
          <cell r="E2165">
            <v>0</v>
          </cell>
        </row>
        <row r="2166">
          <cell r="E2166">
            <v>0</v>
          </cell>
        </row>
        <row r="2167">
          <cell r="E2167">
            <v>0</v>
          </cell>
        </row>
        <row r="2168">
          <cell r="E2168">
            <v>0</v>
          </cell>
        </row>
        <row r="2169">
          <cell r="E2169">
            <v>0</v>
          </cell>
        </row>
        <row r="2170">
          <cell r="E2170">
            <v>0</v>
          </cell>
        </row>
        <row r="2171">
          <cell r="E2171">
            <v>0</v>
          </cell>
        </row>
        <row r="2172">
          <cell r="E2172">
            <v>0</v>
          </cell>
        </row>
        <row r="2173">
          <cell r="E2173">
            <v>0</v>
          </cell>
        </row>
        <row r="2174">
          <cell r="E2174">
            <v>0</v>
          </cell>
        </row>
        <row r="2175">
          <cell r="E2175">
            <v>0</v>
          </cell>
        </row>
        <row r="2176">
          <cell r="E2176">
            <v>0</v>
          </cell>
        </row>
        <row r="2177">
          <cell r="E2177">
            <v>0</v>
          </cell>
        </row>
        <row r="2178">
          <cell r="E2178">
            <v>0</v>
          </cell>
        </row>
        <row r="2179">
          <cell r="E2179">
            <v>0</v>
          </cell>
        </row>
        <row r="2180">
          <cell r="E2180">
            <v>0</v>
          </cell>
        </row>
        <row r="2181">
          <cell r="E2181">
            <v>0</v>
          </cell>
        </row>
        <row r="2182">
          <cell r="E2182">
            <v>0</v>
          </cell>
        </row>
        <row r="2183">
          <cell r="E2183">
            <v>0</v>
          </cell>
        </row>
        <row r="2184">
          <cell r="E2184">
            <v>0</v>
          </cell>
        </row>
        <row r="2185">
          <cell r="E2185">
            <v>0</v>
          </cell>
        </row>
        <row r="2186">
          <cell r="E2186">
            <v>0</v>
          </cell>
        </row>
        <row r="2187">
          <cell r="E2187">
            <v>0</v>
          </cell>
        </row>
        <row r="2188">
          <cell r="E2188">
            <v>0</v>
          </cell>
        </row>
        <row r="2189">
          <cell r="E2189">
            <v>0</v>
          </cell>
        </row>
        <row r="2190">
          <cell r="E2190">
            <v>0</v>
          </cell>
        </row>
        <row r="2191">
          <cell r="E2191">
            <v>0</v>
          </cell>
        </row>
        <row r="2192">
          <cell r="E2192">
            <v>0</v>
          </cell>
        </row>
        <row r="2193">
          <cell r="E2193">
            <v>0</v>
          </cell>
        </row>
        <row r="2194">
          <cell r="E2194">
            <v>0</v>
          </cell>
        </row>
        <row r="2195">
          <cell r="E2195">
            <v>0</v>
          </cell>
        </row>
        <row r="2196">
          <cell r="E2196">
            <v>0</v>
          </cell>
        </row>
        <row r="2197">
          <cell r="E2197">
            <v>0</v>
          </cell>
        </row>
        <row r="2198">
          <cell r="E2198">
            <v>0</v>
          </cell>
        </row>
        <row r="2199">
          <cell r="E2199">
            <v>0</v>
          </cell>
        </row>
        <row r="2200">
          <cell r="E2200">
            <v>0</v>
          </cell>
        </row>
        <row r="2201">
          <cell r="E2201">
            <v>0</v>
          </cell>
        </row>
        <row r="2202">
          <cell r="E2202">
            <v>0</v>
          </cell>
        </row>
        <row r="2203">
          <cell r="E2203">
            <v>0</v>
          </cell>
        </row>
        <row r="2204">
          <cell r="E2204">
            <v>0</v>
          </cell>
        </row>
        <row r="2205">
          <cell r="E2205">
            <v>0</v>
          </cell>
        </row>
        <row r="2206">
          <cell r="E2206">
            <v>0</v>
          </cell>
        </row>
        <row r="2207">
          <cell r="E2207">
            <v>0</v>
          </cell>
        </row>
        <row r="2208">
          <cell r="E2208">
            <v>0</v>
          </cell>
        </row>
        <row r="2209">
          <cell r="E2209">
            <v>0</v>
          </cell>
        </row>
        <row r="2210">
          <cell r="E2210">
            <v>0</v>
          </cell>
        </row>
        <row r="2211">
          <cell r="E2211">
            <v>0</v>
          </cell>
        </row>
        <row r="2212">
          <cell r="E2212">
            <v>0</v>
          </cell>
        </row>
        <row r="2213">
          <cell r="E2213">
            <v>0</v>
          </cell>
        </row>
        <row r="2214">
          <cell r="E2214">
            <v>0</v>
          </cell>
        </row>
        <row r="2215">
          <cell r="E2215">
            <v>0</v>
          </cell>
        </row>
        <row r="2216">
          <cell r="E2216">
            <v>0</v>
          </cell>
        </row>
        <row r="2217">
          <cell r="E2217">
            <v>0</v>
          </cell>
        </row>
        <row r="2218">
          <cell r="E2218">
            <v>0</v>
          </cell>
        </row>
        <row r="2219">
          <cell r="E2219">
            <v>0</v>
          </cell>
        </row>
        <row r="2220">
          <cell r="E2220">
            <v>0</v>
          </cell>
        </row>
        <row r="2221">
          <cell r="E2221">
            <v>0</v>
          </cell>
        </row>
        <row r="2222">
          <cell r="E2222">
            <v>0</v>
          </cell>
        </row>
        <row r="2223">
          <cell r="E2223">
            <v>0</v>
          </cell>
        </row>
        <row r="2224">
          <cell r="E2224">
            <v>0</v>
          </cell>
        </row>
        <row r="2225">
          <cell r="E2225">
            <v>0</v>
          </cell>
        </row>
        <row r="2226">
          <cell r="E2226">
            <v>0</v>
          </cell>
        </row>
        <row r="2227">
          <cell r="E2227">
            <v>0</v>
          </cell>
        </row>
        <row r="2228">
          <cell r="E2228">
            <v>0</v>
          </cell>
        </row>
        <row r="2229">
          <cell r="E2229">
            <v>0</v>
          </cell>
        </row>
        <row r="2230">
          <cell r="E2230">
            <v>0</v>
          </cell>
        </row>
        <row r="2231">
          <cell r="E2231">
            <v>0</v>
          </cell>
        </row>
        <row r="2232">
          <cell r="E2232">
            <v>0</v>
          </cell>
        </row>
        <row r="2233">
          <cell r="E2233">
            <v>0</v>
          </cell>
        </row>
        <row r="2234">
          <cell r="E2234">
            <v>0</v>
          </cell>
        </row>
        <row r="2235">
          <cell r="E2235">
            <v>0</v>
          </cell>
        </row>
        <row r="2236">
          <cell r="E2236">
            <v>0</v>
          </cell>
        </row>
        <row r="2237">
          <cell r="E2237">
            <v>0</v>
          </cell>
        </row>
        <row r="2238">
          <cell r="E2238">
            <v>0</v>
          </cell>
        </row>
        <row r="2239">
          <cell r="E2239">
            <v>0</v>
          </cell>
        </row>
        <row r="2240">
          <cell r="E2240">
            <v>0</v>
          </cell>
        </row>
        <row r="2241">
          <cell r="E2241">
            <v>0</v>
          </cell>
        </row>
        <row r="2242">
          <cell r="E2242">
            <v>0</v>
          </cell>
        </row>
        <row r="2243">
          <cell r="E2243">
            <v>0</v>
          </cell>
        </row>
        <row r="2244">
          <cell r="E2244">
            <v>0</v>
          </cell>
        </row>
        <row r="2245">
          <cell r="E2245">
            <v>0</v>
          </cell>
        </row>
        <row r="2246">
          <cell r="E2246">
            <v>0</v>
          </cell>
        </row>
        <row r="2247">
          <cell r="E2247">
            <v>0</v>
          </cell>
        </row>
        <row r="2248">
          <cell r="E2248">
            <v>0</v>
          </cell>
        </row>
        <row r="2249">
          <cell r="E2249">
            <v>0</v>
          </cell>
        </row>
        <row r="2250">
          <cell r="E2250">
            <v>0</v>
          </cell>
        </row>
        <row r="2251">
          <cell r="E2251">
            <v>0</v>
          </cell>
        </row>
        <row r="2252">
          <cell r="E2252">
            <v>0</v>
          </cell>
        </row>
        <row r="2253">
          <cell r="E2253">
            <v>0</v>
          </cell>
        </row>
        <row r="2254">
          <cell r="E2254">
            <v>0</v>
          </cell>
        </row>
        <row r="2255">
          <cell r="E2255">
            <v>0</v>
          </cell>
        </row>
        <row r="2256">
          <cell r="E2256">
            <v>0</v>
          </cell>
        </row>
        <row r="2257">
          <cell r="E2257">
            <v>0</v>
          </cell>
        </row>
        <row r="2258">
          <cell r="E2258">
            <v>0</v>
          </cell>
        </row>
        <row r="2259">
          <cell r="E2259">
            <v>0</v>
          </cell>
        </row>
        <row r="2260">
          <cell r="E2260">
            <v>0</v>
          </cell>
        </row>
        <row r="2261">
          <cell r="E2261">
            <v>0</v>
          </cell>
        </row>
        <row r="2262">
          <cell r="E2262">
            <v>0</v>
          </cell>
        </row>
        <row r="2263">
          <cell r="E2263">
            <v>0</v>
          </cell>
        </row>
        <row r="2264">
          <cell r="E2264">
            <v>0</v>
          </cell>
        </row>
        <row r="2265">
          <cell r="E2265">
            <v>0</v>
          </cell>
        </row>
        <row r="2266">
          <cell r="E2266">
            <v>149317648</v>
          </cell>
        </row>
        <row r="2267">
          <cell r="E2267">
            <v>0</v>
          </cell>
        </row>
        <row r="2268">
          <cell r="E2268">
            <v>0</v>
          </cell>
        </row>
        <row r="2269">
          <cell r="E2269">
            <v>0</v>
          </cell>
        </row>
        <row r="2270">
          <cell r="E2270">
            <v>0</v>
          </cell>
        </row>
        <row r="2271">
          <cell r="E2271">
            <v>0</v>
          </cell>
        </row>
        <row r="2272">
          <cell r="E2272">
            <v>0</v>
          </cell>
        </row>
        <row r="2273">
          <cell r="E2273">
            <v>0</v>
          </cell>
        </row>
        <row r="2274">
          <cell r="E2274">
            <v>0</v>
          </cell>
        </row>
        <row r="2275">
          <cell r="E2275">
            <v>0</v>
          </cell>
        </row>
        <row r="2276">
          <cell r="E2276">
            <v>0</v>
          </cell>
        </row>
        <row r="2277">
          <cell r="E2277">
            <v>0</v>
          </cell>
        </row>
        <row r="2278">
          <cell r="E2278">
            <v>0</v>
          </cell>
        </row>
        <row r="2279">
          <cell r="E2279">
            <v>0</v>
          </cell>
        </row>
        <row r="2280">
          <cell r="E2280">
            <v>0</v>
          </cell>
        </row>
        <row r="2281">
          <cell r="E2281">
            <v>0</v>
          </cell>
        </row>
        <row r="2282">
          <cell r="E2282">
            <v>0</v>
          </cell>
        </row>
        <row r="2283">
          <cell r="E2283">
            <v>0</v>
          </cell>
        </row>
        <row r="2284">
          <cell r="E2284">
            <v>0</v>
          </cell>
        </row>
        <row r="2285">
          <cell r="E2285">
            <v>0</v>
          </cell>
        </row>
        <row r="2286">
          <cell r="E2286">
            <v>0</v>
          </cell>
        </row>
        <row r="2287">
          <cell r="E2287">
            <v>0</v>
          </cell>
        </row>
        <row r="2288">
          <cell r="E2288">
            <v>0</v>
          </cell>
        </row>
        <row r="2289">
          <cell r="E2289">
            <v>0</v>
          </cell>
        </row>
        <row r="2290">
          <cell r="E2290">
            <v>0</v>
          </cell>
        </row>
        <row r="2291">
          <cell r="E2291">
            <v>0</v>
          </cell>
        </row>
        <row r="2292">
          <cell r="E2292">
            <v>0</v>
          </cell>
        </row>
        <row r="2293">
          <cell r="E2293">
            <v>0</v>
          </cell>
        </row>
        <row r="2294">
          <cell r="E2294">
            <v>0</v>
          </cell>
        </row>
        <row r="2295">
          <cell r="E2295">
            <v>0</v>
          </cell>
        </row>
        <row r="2296">
          <cell r="E2296">
            <v>0</v>
          </cell>
        </row>
        <row r="2297">
          <cell r="E2297">
            <v>0</v>
          </cell>
        </row>
        <row r="2298">
          <cell r="E2298">
            <v>0</v>
          </cell>
        </row>
        <row r="2299">
          <cell r="E2299">
            <v>0</v>
          </cell>
        </row>
        <row r="2300">
          <cell r="E2300">
            <v>0</v>
          </cell>
        </row>
        <row r="2301">
          <cell r="E2301">
            <v>0</v>
          </cell>
        </row>
        <row r="2302">
          <cell r="E2302">
            <v>0</v>
          </cell>
        </row>
        <row r="2303">
          <cell r="E2303">
            <v>0</v>
          </cell>
        </row>
        <row r="2304">
          <cell r="E2304">
            <v>0</v>
          </cell>
        </row>
        <row r="2305">
          <cell r="E2305">
            <v>0</v>
          </cell>
        </row>
        <row r="2306">
          <cell r="E2306">
            <v>0</v>
          </cell>
        </row>
        <row r="2307">
          <cell r="E2307">
            <v>0</v>
          </cell>
        </row>
        <row r="2308">
          <cell r="E2308">
            <v>0</v>
          </cell>
        </row>
        <row r="2309">
          <cell r="E2309">
            <v>0</v>
          </cell>
        </row>
        <row r="2310">
          <cell r="E2310">
            <v>0</v>
          </cell>
        </row>
        <row r="2311">
          <cell r="E2311">
            <v>0</v>
          </cell>
        </row>
        <row r="2312">
          <cell r="E2312">
            <v>0</v>
          </cell>
        </row>
        <row r="2313">
          <cell r="E2313">
            <v>0</v>
          </cell>
        </row>
        <row r="2314">
          <cell r="E2314">
            <v>0</v>
          </cell>
        </row>
        <row r="2315">
          <cell r="E2315">
            <v>0</v>
          </cell>
        </row>
        <row r="2316">
          <cell r="E2316">
            <v>0</v>
          </cell>
        </row>
        <row r="2317">
          <cell r="E2317">
            <v>0</v>
          </cell>
        </row>
        <row r="2318">
          <cell r="E2318">
            <v>0</v>
          </cell>
        </row>
        <row r="2319">
          <cell r="E2319">
            <v>0</v>
          </cell>
        </row>
        <row r="2320">
          <cell r="E2320">
            <v>0</v>
          </cell>
        </row>
        <row r="2321">
          <cell r="E2321">
            <v>0</v>
          </cell>
        </row>
        <row r="2322">
          <cell r="E2322">
            <v>0</v>
          </cell>
        </row>
        <row r="2323">
          <cell r="E2323">
            <v>0</v>
          </cell>
        </row>
        <row r="2324">
          <cell r="E2324">
            <v>0</v>
          </cell>
        </row>
        <row r="2325">
          <cell r="E2325">
            <v>0</v>
          </cell>
        </row>
        <row r="2326">
          <cell r="E2326">
            <v>0</v>
          </cell>
        </row>
        <row r="2327">
          <cell r="E2327">
            <v>0</v>
          </cell>
        </row>
        <row r="2328">
          <cell r="E2328">
            <v>0</v>
          </cell>
        </row>
        <row r="2329">
          <cell r="E2329">
            <v>0</v>
          </cell>
        </row>
        <row r="2330">
          <cell r="E2330">
            <v>0</v>
          </cell>
        </row>
        <row r="2331">
          <cell r="E2331">
            <v>0</v>
          </cell>
        </row>
        <row r="2332">
          <cell r="E2332">
            <v>0</v>
          </cell>
        </row>
        <row r="2333">
          <cell r="E2333">
            <v>0</v>
          </cell>
        </row>
        <row r="2334">
          <cell r="E2334">
            <v>0</v>
          </cell>
        </row>
        <row r="2335">
          <cell r="E2335">
            <v>0</v>
          </cell>
        </row>
        <row r="2336">
          <cell r="E2336">
            <v>0</v>
          </cell>
        </row>
        <row r="2337">
          <cell r="E2337">
            <v>0</v>
          </cell>
        </row>
        <row r="2338">
          <cell r="E2338">
            <v>0</v>
          </cell>
        </row>
        <row r="2339">
          <cell r="E2339">
            <v>0</v>
          </cell>
        </row>
        <row r="2340">
          <cell r="E2340">
            <v>0</v>
          </cell>
        </row>
        <row r="2341">
          <cell r="E2341">
            <v>0</v>
          </cell>
        </row>
        <row r="2342">
          <cell r="E2342">
            <v>0</v>
          </cell>
        </row>
        <row r="2343">
          <cell r="E2343">
            <v>0</v>
          </cell>
        </row>
        <row r="2344">
          <cell r="E2344">
            <v>0</v>
          </cell>
        </row>
        <row r="2345">
          <cell r="E2345">
            <v>0</v>
          </cell>
        </row>
        <row r="2346">
          <cell r="E2346">
            <v>0</v>
          </cell>
        </row>
        <row r="2347">
          <cell r="E2347">
            <v>0</v>
          </cell>
        </row>
        <row r="2348">
          <cell r="E2348">
            <v>0</v>
          </cell>
        </row>
        <row r="2349">
          <cell r="E2349">
            <v>0</v>
          </cell>
        </row>
        <row r="2350">
          <cell r="E2350">
            <v>0</v>
          </cell>
        </row>
        <row r="2351">
          <cell r="E2351">
            <v>0</v>
          </cell>
        </row>
        <row r="2352">
          <cell r="E2352">
            <v>0</v>
          </cell>
        </row>
        <row r="2353">
          <cell r="E2353">
            <v>0</v>
          </cell>
        </row>
        <row r="2354">
          <cell r="E2354">
            <v>0</v>
          </cell>
        </row>
        <row r="2355">
          <cell r="E2355">
            <v>0</v>
          </cell>
        </row>
        <row r="2356">
          <cell r="E2356">
            <v>0</v>
          </cell>
        </row>
        <row r="2357">
          <cell r="E2357">
            <v>0</v>
          </cell>
        </row>
        <row r="2358">
          <cell r="E2358">
            <v>0</v>
          </cell>
        </row>
        <row r="2359">
          <cell r="E2359">
            <v>0</v>
          </cell>
        </row>
        <row r="2360">
          <cell r="E2360">
            <v>0</v>
          </cell>
        </row>
        <row r="2361">
          <cell r="E2361">
            <v>0</v>
          </cell>
        </row>
        <row r="2362">
          <cell r="E2362">
            <v>0</v>
          </cell>
        </row>
        <row r="2363">
          <cell r="E2363">
            <v>0</v>
          </cell>
        </row>
        <row r="2364">
          <cell r="E2364">
            <v>0</v>
          </cell>
        </row>
        <row r="2365">
          <cell r="E2365">
            <v>0</v>
          </cell>
        </row>
        <row r="2366">
          <cell r="E2366">
            <v>0</v>
          </cell>
        </row>
        <row r="2367">
          <cell r="E2367">
            <v>0</v>
          </cell>
        </row>
        <row r="2368">
          <cell r="E2368">
            <v>0</v>
          </cell>
        </row>
        <row r="2369">
          <cell r="E2369">
            <v>0</v>
          </cell>
        </row>
        <row r="2370">
          <cell r="E2370">
            <v>0</v>
          </cell>
        </row>
        <row r="2371">
          <cell r="E2371">
            <v>0</v>
          </cell>
        </row>
        <row r="2372">
          <cell r="E2372">
            <v>0</v>
          </cell>
        </row>
        <row r="2373">
          <cell r="E2373">
            <v>0</v>
          </cell>
        </row>
        <row r="2374">
          <cell r="E2374">
            <v>0</v>
          </cell>
        </row>
        <row r="2375">
          <cell r="E2375">
            <v>0</v>
          </cell>
        </row>
        <row r="2376">
          <cell r="E2376">
            <v>0</v>
          </cell>
        </row>
        <row r="2377">
          <cell r="E2377">
            <v>0</v>
          </cell>
        </row>
        <row r="2378">
          <cell r="E2378">
            <v>0</v>
          </cell>
        </row>
        <row r="2379">
          <cell r="E2379">
            <v>0</v>
          </cell>
        </row>
        <row r="2380">
          <cell r="E2380">
            <v>0</v>
          </cell>
        </row>
        <row r="2381">
          <cell r="E2381">
            <v>0</v>
          </cell>
        </row>
        <row r="2382">
          <cell r="E2382">
            <v>0</v>
          </cell>
        </row>
        <row r="2383">
          <cell r="E2383">
            <v>0</v>
          </cell>
        </row>
        <row r="2384">
          <cell r="E2384">
            <v>0</v>
          </cell>
        </row>
        <row r="2385">
          <cell r="E2385">
            <v>0</v>
          </cell>
        </row>
        <row r="2386">
          <cell r="E2386">
            <v>0</v>
          </cell>
        </row>
        <row r="2387">
          <cell r="E2387">
            <v>0</v>
          </cell>
        </row>
        <row r="2388">
          <cell r="E2388">
            <v>0</v>
          </cell>
        </row>
        <row r="2389">
          <cell r="E2389">
            <v>0</v>
          </cell>
        </row>
        <row r="2390">
          <cell r="E2390">
            <v>0</v>
          </cell>
        </row>
        <row r="2391">
          <cell r="E2391">
            <v>0</v>
          </cell>
        </row>
        <row r="2392">
          <cell r="E2392">
            <v>0</v>
          </cell>
        </row>
        <row r="2393">
          <cell r="E2393">
            <v>0</v>
          </cell>
        </row>
        <row r="2394">
          <cell r="E2394">
            <v>0</v>
          </cell>
        </row>
        <row r="2395">
          <cell r="E2395">
            <v>0</v>
          </cell>
        </row>
        <row r="2396">
          <cell r="E2396">
            <v>0</v>
          </cell>
        </row>
        <row r="2397">
          <cell r="E2397">
            <v>0</v>
          </cell>
        </row>
        <row r="2398">
          <cell r="E2398">
            <v>0</v>
          </cell>
        </row>
        <row r="2399">
          <cell r="E2399">
            <v>0</v>
          </cell>
        </row>
        <row r="2400">
          <cell r="E2400">
            <v>0</v>
          </cell>
        </row>
        <row r="2401">
          <cell r="E2401">
            <v>0</v>
          </cell>
        </row>
        <row r="2402">
          <cell r="E2402">
            <v>0</v>
          </cell>
        </row>
        <row r="2403">
          <cell r="E2403">
            <v>0</v>
          </cell>
        </row>
        <row r="2404">
          <cell r="E2404">
            <v>0</v>
          </cell>
        </row>
        <row r="2405">
          <cell r="E2405">
            <v>45352450</v>
          </cell>
        </row>
        <row r="2406">
          <cell r="E2406">
            <v>1720441219</v>
          </cell>
        </row>
        <row r="2407">
          <cell r="E2407">
            <v>22119505</v>
          </cell>
        </row>
        <row r="2408">
          <cell r="E2408">
            <v>40785000</v>
          </cell>
        </row>
        <row r="2409">
          <cell r="E2409">
            <v>9498857</v>
          </cell>
        </row>
        <row r="2410">
          <cell r="E2410">
            <v>57770196</v>
          </cell>
        </row>
        <row r="2411">
          <cell r="E2411">
            <v>0</v>
          </cell>
        </row>
        <row r="2412">
          <cell r="E2412">
            <v>0</v>
          </cell>
        </row>
        <row r="2413">
          <cell r="E2413">
            <v>5964054</v>
          </cell>
        </row>
        <row r="2414">
          <cell r="E2414">
            <v>0</v>
          </cell>
        </row>
        <row r="2415">
          <cell r="E2415">
            <v>0</v>
          </cell>
        </row>
        <row r="2416">
          <cell r="E2416">
            <v>24953238</v>
          </cell>
        </row>
        <row r="2417">
          <cell r="E2417">
            <v>8010000</v>
          </cell>
        </row>
        <row r="2418">
          <cell r="E2418">
            <v>2463895</v>
          </cell>
        </row>
        <row r="2419">
          <cell r="E2419">
            <v>0</v>
          </cell>
        </row>
        <row r="2420">
          <cell r="E2420">
            <v>45491410</v>
          </cell>
        </row>
        <row r="2421">
          <cell r="E2421">
            <v>158430280</v>
          </cell>
        </row>
        <row r="2422">
          <cell r="E2422">
            <v>0</v>
          </cell>
        </row>
        <row r="2423">
          <cell r="E2423">
            <v>161307591</v>
          </cell>
        </row>
        <row r="2424">
          <cell r="E2424">
            <v>85927794</v>
          </cell>
        </row>
        <row r="2425">
          <cell r="E2425">
            <v>0</v>
          </cell>
        </row>
        <row r="2426">
          <cell r="E2426">
            <v>0</v>
          </cell>
        </row>
        <row r="2427">
          <cell r="E2427">
            <v>6660497</v>
          </cell>
        </row>
        <row r="2428">
          <cell r="E2428">
            <v>44532000</v>
          </cell>
        </row>
        <row r="2429">
          <cell r="E2429">
            <v>1260855</v>
          </cell>
        </row>
        <row r="2430">
          <cell r="E2430">
            <v>895882</v>
          </cell>
        </row>
        <row r="2431">
          <cell r="E2431">
            <v>98486266</v>
          </cell>
        </row>
        <row r="2432">
          <cell r="E2432">
            <v>757500</v>
          </cell>
        </row>
        <row r="2433">
          <cell r="E2433">
            <v>33258960</v>
          </cell>
        </row>
        <row r="2434">
          <cell r="E2434">
            <v>404505</v>
          </cell>
        </row>
        <row r="2435">
          <cell r="E2435">
            <v>0</v>
          </cell>
        </row>
        <row r="2436">
          <cell r="E2436">
            <v>2891837</v>
          </cell>
        </row>
        <row r="2437">
          <cell r="E2437">
            <v>7933399</v>
          </cell>
        </row>
        <row r="2438">
          <cell r="E2438">
            <v>1626100</v>
          </cell>
        </row>
        <row r="2439">
          <cell r="E2439">
            <v>2994650</v>
          </cell>
        </row>
        <row r="2440">
          <cell r="E2440">
            <v>0</v>
          </cell>
        </row>
        <row r="2441">
          <cell r="E2441">
            <v>200833</v>
          </cell>
        </row>
        <row r="2442">
          <cell r="E2442">
            <v>35481098</v>
          </cell>
        </row>
        <row r="2443">
          <cell r="E2443">
            <v>0</v>
          </cell>
        </row>
        <row r="2444">
          <cell r="E2444">
            <v>1909000</v>
          </cell>
        </row>
        <row r="2445">
          <cell r="E2445">
            <v>0</v>
          </cell>
        </row>
        <row r="2446">
          <cell r="E2446">
            <v>853500</v>
          </cell>
        </row>
        <row r="2447">
          <cell r="E2447">
            <v>0</v>
          </cell>
        </row>
        <row r="2448">
          <cell r="E2448">
            <v>3030000</v>
          </cell>
        </row>
        <row r="2449">
          <cell r="E2449">
            <v>108733447</v>
          </cell>
        </row>
        <row r="2450">
          <cell r="E2450">
            <v>12625505</v>
          </cell>
        </row>
        <row r="2451">
          <cell r="E2451">
            <v>16819730</v>
          </cell>
        </row>
        <row r="2452">
          <cell r="E2452">
            <v>0</v>
          </cell>
        </row>
        <row r="2453">
          <cell r="E2453">
            <v>0</v>
          </cell>
        </row>
        <row r="2454">
          <cell r="E2454">
            <v>0</v>
          </cell>
        </row>
        <row r="2455">
          <cell r="E2455">
            <v>340000</v>
          </cell>
        </row>
        <row r="2456">
          <cell r="E2456">
            <v>560550</v>
          </cell>
        </row>
        <row r="2457">
          <cell r="E2457">
            <v>11976225</v>
          </cell>
        </row>
        <row r="2458">
          <cell r="E2458">
            <v>0</v>
          </cell>
        </row>
        <row r="2459">
          <cell r="E2459">
            <v>0</v>
          </cell>
        </row>
        <row r="2460">
          <cell r="E2460">
            <v>33394537</v>
          </cell>
        </row>
        <row r="2461">
          <cell r="E2461">
            <v>72902101</v>
          </cell>
        </row>
        <row r="2462">
          <cell r="E2462">
            <v>0</v>
          </cell>
        </row>
        <row r="2463">
          <cell r="E2463">
            <v>600801</v>
          </cell>
        </row>
        <row r="2464">
          <cell r="E2464">
            <v>0</v>
          </cell>
        </row>
        <row r="2465">
          <cell r="E2465">
            <v>1650340</v>
          </cell>
        </row>
        <row r="2466">
          <cell r="E2466">
            <v>0</v>
          </cell>
        </row>
        <row r="2467">
          <cell r="E2467">
            <v>270300</v>
          </cell>
        </row>
        <row r="2468">
          <cell r="E2468">
            <v>6500000</v>
          </cell>
        </row>
        <row r="2469">
          <cell r="E2469">
            <v>2300000</v>
          </cell>
        </row>
        <row r="2470">
          <cell r="E2470">
            <v>1980320</v>
          </cell>
        </row>
        <row r="2471">
          <cell r="E2471">
            <v>300600</v>
          </cell>
        </row>
        <row r="2472">
          <cell r="E2472">
            <v>0</v>
          </cell>
        </row>
        <row r="2473">
          <cell r="E2473">
            <v>0</v>
          </cell>
        </row>
        <row r="2474">
          <cell r="E2474">
            <v>105757066</v>
          </cell>
        </row>
        <row r="2475">
          <cell r="E2475">
            <v>5100000</v>
          </cell>
        </row>
        <row r="2476">
          <cell r="E2476">
            <v>1240100</v>
          </cell>
        </row>
        <row r="2477">
          <cell r="E2477">
            <v>0</v>
          </cell>
        </row>
        <row r="2478">
          <cell r="E2478">
            <v>1217156</v>
          </cell>
        </row>
        <row r="2479">
          <cell r="E2479">
            <v>125240</v>
          </cell>
        </row>
        <row r="2480">
          <cell r="E2480">
            <v>2816676</v>
          </cell>
        </row>
        <row r="2481">
          <cell r="E2481">
            <v>222200</v>
          </cell>
        </row>
        <row r="2482">
          <cell r="E2482">
            <v>1958390</v>
          </cell>
        </row>
        <row r="2483">
          <cell r="E2483">
            <v>346430</v>
          </cell>
        </row>
        <row r="2484">
          <cell r="E2484">
            <v>5500230</v>
          </cell>
        </row>
        <row r="2485">
          <cell r="E2485">
            <v>585000</v>
          </cell>
        </row>
        <row r="2486">
          <cell r="E2486">
            <v>870320</v>
          </cell>
        </row>
        <row r="2487">
          <cell r="E2487">
            <v>165760</v>
          </cell>
        </row>
        <row r="2488">
          <cell r="E2488">
            <v>0</v>
          </cell>
        </row>
        <row r="2489">
          <cell r="E2489">
            <v>135500</v>
          </cell>
        </row>
        <row r="2490">
          <cell r="E2490">
            <v>565470</v>
          </cell>
        </row>
        <row r="2491">
          <cell r="E2491">
            <v>6305014</v>
          </cell>
        </row>
        <row r="2492">
          <cell r="E2492">
            <v>13948000</v>
          </cell>
        </row>
        <row r="2493">
          <cell r="E2493">
            <v>923120</v>
          </cell>
        </row>
        <row r="2494">
          <cell r="E2494">
            <v>0</v>
          </cell>
        </row>
        <row r="2495">
          <cell r="E2495">
            <v>6814325</v>
          </cell>
        </row>
        <row r="2496">
          <cell r="E2496">
            <v>5500000</v>
          </cell>
        </row>
        <row r="2497">
          <cell r="E2497">
            <v>0</v>
          </cell>
        </row>
        <row r="2498">
          <cell r="E2498">
            <v>0</v>
          </cell>
        </row>
        <row r="2499">
          <cell r="E2499">
            <v>0</v>
          </cell>
        </row>
        <row r="2500">
          <cell r="E2500">
            <v>9056024</v>
          </cell>
        </row>
        <row r="2501">
          <cell r="E2501">
            <v>628400</v>
          </cell>
        </row>
        <row r="2502">
          <cell r="E2502">
            <v>30620000</v>
          </cell>
        </row>
        <row r="2503">
          <cell r="E2503">
            <v>49148400</v>
          </cell>
        </row>
        <row r="2504">
          <cell r="E2504">
            <v>9610150</v>
          </cell>
        </row>
        <row r="2505">
          <cell r="E2505">
            <v>49207052</v>
          </cell>
        </row>
        <row r="2506">
          <cell r="E2506">
            <v>9712448</v>
          </cell>
        </row>
        <row r="2507">
          <cell r="E2507">
            <v>7339668</v>
          </cell>
        </row>
        <row r="2508">
          <cell r="E2508">
            <v>0</v>
          </cell>
        </row>
        <row r="2509">
          <cell r="E2509">
            <v>0</v>
          </cell>
        </row>
        <row r="2510">
          <cell r="E2510">
            <v>183023985</v>
          </cell>
        </row>
        <row r="2511">
          <cell r="E2511">
            <v>23230000</v>
          </cell>
        </row>
        <row r="2512">
          <cell r="E2512">
            <v>13323920</v>
          </cell>
        </row>
        <row r="2513">
          <cell r="E2513">
            <v>0</v>
          </cell>
        </row>
        <row r="2514">
          <cell r="E2514">
            <v>0</v>
          </cell>
        </row>
        <row r="2515">
          <cell r="E2515">
            <v>1700000</v>
          </cell>
        </row>
        <row r="2516">
          <cell r="E2516">
            <v>0</v>
          </cell>
        </row>
        <row r="2517">
          <cell r="E2517">
            <v>0</v>
          </cell>
        </row>
        <row r="2518">
          <cell r="E2518">
            <v>0</v>
          </cell>
        </row>
        <row r="2519">
          <cell r="E2519">
            <v>0</v>
          </cell>
        </row>
        <row r="2520">
          <cell r="E2520">
            <v>18493782</v>
          </cell>
        </row>
        <row r="2521">
          <cell r="E2521">
            <v>0</v>
          </cell>
        </row>
        <row r="2522">
          <cell r="E2522">
            <v>552000</v>
          </cell>
        </row>
        <row r="2523">
          <cell r="E2523">
            <v>0</v>
          </cell>
        </row>
        <row r="2524">
          <cell r="E2524">
            <v>0</v>
          </cell>
        </row>
        <row r="2525">
          <cell r="E2525">
            <v>0</v>
          </cell>
        </row>
        <row r="2526">
          <cell r="E2526">
            <v>0</v>
          </cell>
        </row>
        <row r="2527">
          <cell r="E2527">
            <v>0</v>
          </cell>
        </row>
        <row r="2528">
          <cell r="E2528">
            <v>0</v>
          </cell>
        </row>
        <row r="2529">
          <cell r="E2529">
            <v>0</v>
          </cell>
        </row>
        <row r="2530">
          <cell r="E2530">
            <v>1638000</v>
          </cell>
        </row>
        <row r="2531">
          <cell r="E2531">
            <v>0</v>
          </cell>
        </row>
        <row r="2532">
          <cell r="E2532">
            <v>0</v>
          </cell>
        </row>
        <row r="2533">
          <cell r="E2533">
            <v>0</v>
          </cell>
        </row>
        <row r="2534">
          <cell r="E2534">
            <v>144000</v>
          </cell>
        </row>
        <row r="2535">
          <cell r="E2535">
            <v>1689409</v>
          </cell>
        </row>
        <row r="2536">
          <cell r="E2536">
            <v>0</v>
          </cell>
        </row>
        <row r="2537">
          <cell r="E2537">
            <v>1517981</v>
          </cell>
        </row>
        <row r="2538">
          <cell r="E2538">
            <v>1310145</v>
          </cell>
        </row>
        <row r="2539">
          <cell r="E2539">
            <v>0</v>
          </cell>
        </row>
        <row r="2540">
          <cell r="E2540">
            <v>0</v>
          </cell>
        </row>
        <row r="2541">
          <cell r="E2541">
            <v>480000</v>
          </cell>
        </row>
        <row r="2542">
          <cell r="E2542">
            <v>720000</v>
          </cell>
        </row>
        <row r="2543">
          <cell r="E2543">
            <v>563528</v>
          </cell>
        </row>
        <row r="2544">
          <cell r="E2544">
            <v>220000</v>
          </cell>
        </row>
        <row r="2545">
          <cell r="E2545">
            <v>2352000</v>
          </cell>
        </row>
        <row r="2546">
          <cell r="E2546">
            <v>140952</v>
          </cell>
        </row>
        <row r="2547">
          <cell r="E2547">
            <v>808000</v>
          </cell>
        </row>
        <row r="2548">
          <cell r="E2548">
            <v>0</v>
          </cell>
        </row>
        <row r="2549">
          <cell r="E2549">
            <v>0</v>
          </cell>
        </row>
        <row r="2550">
          <cell r="E2550">
            <v>80926</v>
          </cell>
        </row>
        <row r="2551">
          <cell r="E2551">
            <v>833342</v>
          </cell>
        </row>
        <row r="2552">
          <cell r="E2552">
            <v>524000</v>
          </cell>
        </row>
        <row r="2553">
          <cell r="E2553">
            <v>0</v>
          </cell>
        </row>
        <row r="2554">
          <cell r="E2554">
            <v>0</v>
          </cell>
        </row>
        <row r="2555">
          <cell r="E2555">
            <v>0</v>
          </cell>
        </row>
        <row r="2556">
          <cell r="E2556">
            <v>1310846</v>
          </cell>
        </row>
        <row r="2557">
          <cell r="E2557">
            <v>0</v>
          </cell>
        </row>
        <row r="2558">
          <cell r="E2558">
            <v>0</v>
          </cell>
        </row>
        <row r="2559">
          <cell r="E2559">
            <v>0</v>
          </cell>
        </row>
        <row r="2560">
          <cell r="E2560">
            <v>482160</v>
          </cell>
        </row>
        <row r="2561">
          <cell r="E2561">
            <v>0</v>
          </cell>
        </row>
        <row r="2562">
          <cell r="E2562">
            <v>360732</v>
          </cell>
        </row>
        <row r="2563">
          <cell r="E2563">
            <v>145772</v>
          </cell>
        </row>
        <row r="2564">
          <cell r="E2564">
            <v>996000</v>
          </cell>
        </row>
        <row r="2565">
          <cell r="E2565">
            <v>1488000</v>
          </cell>
        </row>
        <row r="2566">
          <cell r="E2566">
            <v>0</v>
          </cell>
        </row>
        <row r="2567">
          <cell r="E2567">
            <v>0</v>
          </cell>
        </row>
        <row r="2568">
          <cell r="E2568">
            <v>300000</v>
          </cell>
        </row>
        <row r="2569">
          <cell r="E2569">
            <v>0</v>
          </cell>
        </row>
        <row r="2570">
          <cell r="E2570">
            <v>112400</v>
          </cell>
        </row>
        <row r="2571">
          <cell r="E2571">
            <v>0</v>
          </cell>
        </row>
        <row r="2572">
          <cell r="E2572">
            <v>0</v>
          </cell>
        </row>
        <row r="2573">
          <cell r="E2573">
            <v>0</v>
          </cell>
        </row>
        <row r="2574">
          <cell r="E2574">
            <v>1039800</v>
          </cell>
        </row>
        <row r="2575">
          <cell r="E2575">
            <v>0</v>
          </cell>
        </row>
        <row r="2576">
          <cell r="E2576">
            <v>0</v>
          </cell>
        </row>
        <row r="2577">
          <cell r="E2577">
            <v>66000</v>
          </cell>
        </row>
        <row r="2578">
          <cell r="E2578">
            <v>0</v>
          </cell>
        </row>
        <row r="2579">
          <cell r="E2579">
            <v>36000</v>
          </cell>
        </row>
        <row r="2580">
          <cell r="E2580">
            <v>24000</v>
          </cell>
        </row>
        <row r="2581">
          <cell r="E2581">
            <v>0</v>
          </cell>
        </row>
        <row r="2582">
          <cell r="E2582">
            <v>120000</v>
          </cell>
        </row>
        <row r="2583">
          <cell r="E2583">
            <v>15000</v>
          </cell>
        </row>
        <row r="2584">
          <cell r="E2584">
            <v>0</v>
          </cell>
        </row>
        <row r="2585">
          <cell r="E2585">
            <v>30000</v>
          </cell>
        </row>
        <row r="2586">
          <cell r="E2586">
            <v>0</v>
          </cell>
        </row>
        <row r="2587">
          <cell r="E2587">
            <v>0</v>
          </cell>
        </row>
        <row r="2588">
          <cell r="E2588">
            <v>450000</v>
          </cell>
        </row>
        <row r="2589">
          <cell r="E2589">
            <v>30000</v>
          </cell>
        </row>
        <row r="2590">
          <cell r="E2590">
            <v>0</v>
          </cell>
        </row>
        <row r="2591">
          <cell r="E2591">
            <v>0</v>
          </cell>
        </row>
        <row r="2592">
          <cell r="E2592">
            <v>70000</v>
          </cell>
        </row>
        <row r="2593">
          <cell r="E2593">
            <v>150000</v>
          </cell>
        </row>
        <row r="2594">
          <cell r="E2594">
            <v>0</v>
          </cell>
        </row>
        <row r="2595">
          <cell r="E2595">
            <v>0</v>
          </cell>
        </row>
        <row r="2596">
          <cell r="E2596">
            <v>0</v>
          </cell>
        </row>
        <row r="2597">
          <cell r="E2597">
            <v>0</v>
          </cell>
        </row>
        <row r="2598">
          <cell r="E2598">
            <v>0</v>
          </cell>
        </row>
        <row r="2599">
          <cell r="E2599">
            <v>0</v>
          </cell>
        </row>
        <row r="2600">
          <cell r="E2600">
            <v>0</v>
          </cell>
        </row>
        <row r="2601">
          <cell r="E2601">
            <v>432500</v>
          </cell>
        </row>
        <row r="2602">
          <cell r="E2602">
            <v>0</v>
          </cell>
        </row>
        <row r="2603">
          <cell r="E2603">
            <v>0</v>
          </cell>
        </row>
        <row r="2604">
          <cell r="E2604">
            <v>0</v>
          </cell>
        </row>
        <row r="2605">
          <cell r="E2605">
            <v>0</v>
          </cell>
        </row>
        <row r="2606">
          <cell r="E2606">
            <v>0</v>
          </cell>
        </row>
        <row r="2607">
          <cell r="E2607">
            <v>541500</v>
          </cell>
        </row>
        <row r="2608">
          <cell r="E2608">
            <v>0</v>
          </cell>
        </row>
        <row r="2609">
          <cell r="E2609">
            <v>0</v>
          </cell>
        </row>
        <row r="2610">
          <cell r="E2610">
            <v>10120914</v>
          </cell>
        </row>
        <row r="2611">
          <cell r="E2611">
            <v>0</v>
          </cell>
        </row>
        <row r="2612">
          <cell r="E2612">
            <v>41695996</v>
          </cell>
        </row>
        <row r="2613">
          <cell r="E2613">
            <v>0</v>
          </cell>
        </row>
        <row r="2614">
          <cell r="E2614">
            <v>0</v>
          </cell>
        </row>
        <row r="2615">
          <cell r="E2615">
            <v>0</v>
          </cell>
        </row>
        <row r="2616">
          <cell r="E2616">
            <v>0</v>
          </cell>
        </row>
        <row r="2617">
          <cell r="E2617">
            <v>685000</v>
          </cell>
        </row>
        <row r="2618">
          <cell r="E2618">
            <v>0</v>
          </cell>
        </row>
        <row r="2619">
          <cell r="E2619">
            <v>554000</v>
          </cell>
        </row>
        <row r="2620">
          <cell r="E2620">
            <v>0</v>
          </cell>
        </row>
        <row r="2621">
          <cell r="E2621">
            <v>140000</v>
          </cell>
        </row>
        <row r="2622">
          <cell r="E2622">
            <v>0</v>
          </cell>
        </row>
        <row r="2623">
          <cell r="E2623">
            <v>0</v>
          </cell>
        </row>
        <row r="2624">
          <cell r="E2624">
            <v>0</v>
          </cell>
        </row>
        <row r="2625">
          <cell r="E2625">
            <v>0</v>
          </cell>
        </row>
        <row r="2626">
          <cell r="E2626">
            <v>0</v>
          </cell>
        </row>
        <row r="2627">
          <cell r="E2627">
            <v>0</v>
          </cell>
        </row>
        <row r="2628">
          <cell r="E2628">
            <v>0</v>
          </cell>
        </row>
        <row r="2629">
          <cell r="E2629">
            <v>0</v>
          </cell>
        </row>
        <row r="2630">
          <cell r="E2630">
            <v>0</v>
          </cell>
        </row>
        <row r="2631">
          <cell r="E2631">
            <v>0</v>
          </cell>
        </row>
        <row r="2632">
          <cell r="E2632">
            <v>0</v>
          </cell>
        </row>
        <row r="2633">
          <cell r="E2633">
            <v>0</v>
          </cell>
        </row>
        <row r="2634">
          <cell r="E2634">
            <v>259060350</v>
          </cell>
        </row>
        <row r="2635">
          <cell r="E2635">
            <v>1700000</v>
          </cell>
        </row>
        <row r="2636">
          <cell r="E2636">
            <v>9395050</v>
          </cell>
        </row>
        <row r="2637">
          <cell r="E2637">
            <v>1691750</v>
          </cell>
        </row>
        <row r="2638">
          <cell r="E2638">
            <v>56725</v>
          </cell>
        </row>
        <row r="2639">
          <cell r="E2639">
            <v>0</v>
          </cell>
        </row>
        <row r="2640">
          <cell r="E2640">
            <v>0</v>
          </cell>
        </row>
        <row r="2641">
          <cell r="E2641">
            <v>7353000</v>
          </cell>
        </row>
        <row r="2642">
          <cell r="E2642">
            <v>0</v>
          </cell>
        </row>
        <row r="2643">
          <cell r="E2643">
            <v>0</v>
          </cell>
        </row>
        <row r="2644">
          <cell r="E2644">
            <v>3971220</v>
          </cell>
        </row>
        <row r="2645">
          <cell r="E2645">
            <v>1700000</v>
          </cell>
        </row>
        <row r="2646">
          <cell r="E2646">
            <v>850000</v>
          </cell>
        </row>
        <row r="2647">
          <cell r="E2647">
            <v>0</v>
          </cell>
        </row>
        <row r="2648">
          <cell r="E2648">
            <v>1250000</v>
          </cell>
        </row>
        <row r="2649">
          <cell r="E2649">
            <v>19677764</v>
          </cell>
        </row>
        <row r="2650">
          <cell r="E2650">
            <v>0</v>
          </cell>
        </row>
        <row r="2651">
          <cell r="E2651">
            <v>18037950</v>
          </cell>
        </row>
        <row r="2652">
          <cell r="E2652">
            <v>10822770</v>
          </cell>
        </row>
        <row r="2653">
          <cell r="E2653">
            <v>0</v>
          </cell>
        </row>
        <row r="2655">
          <cell r="E2655">
            <v>2252300</v>
          </cell>
        </row>
        <row r="2656">
          <cell r="E2656">
            <v>5100000</v>
          </cell>
        </row>
        <row r="2657">
          <cell r="E2657">
            <v>202000</v>
          </cell>
        </row>
        <row r="2658">
          <cell r="E2658">
            <v>303000</v>
          </cell>
        </row>
        <row r="2659">
          <cell r="E2659">
            <v>40410000</v>
          </cell>
        </row>
        <row r="2660">
          <cell r="E2660">
            <v>193415</v>
          </cell>
        </row>
        <row r="2661">
          <cell r="E2661">
            <v>10665000</v>
          </cell>
        </row>
        <row r="2662">
          <cell r="E2662">
            <v>384305</v>
          </cell>
        </row>
        <row r="2663">
          <cell r="E2663">
            <v>1919000</v>
          </cell>
        </row>
        <row r="2664">
          <cell r="E2664">
            <v>5050000</v>
          </cell>
        </row>
        <row r="2665">
          <cell r="E2665">
            <v>6868000</v>
          </cell>
        </row>
        <row r="2666">
          <cell r="E2666">
            <v>2824049</v>
          </cell>
        </row>
        <row r="2667">
          <cell r="E2667">
            <v>1946350</v>
          </cell>
        </row>
        <row r="2668">
          <cell r="E2668">
            <v>0</v>
          </cell>
        </row>
        <row r="2669">
          <cell r="E2669">
            <v>101000</v>
          </cell>
        </row>
        <row r="2670">
          <cell r="E2670">
            <v>3030000</v>
          </cell>
        </row>
        <row r="2671">
          <cell r="E2671">
            <v>0</v>
          </cell>
        </row>
        <row r="2672">
          <cell r="E2672">
            <v>0</v>
          </cell>
        </row>
        <row r="2673">
          <cell r="E2673">
            <v>0</v>
          </cell>
        </row>
        <row r="2674">
          <cell r="E2674">
            <v>0</v>
          </cell>
        </row>
        <row r="2675">
          <cell r="E2675">
            <v>2562440</v>
          </cell>
        </row>
        <row r="2676">
          <cell r="E2676">
            <v>4169641</v>
          </cell>
        </row>
        <row r="2677">
          <cell r="E2677">
            <v>23230000</v>
          </cell>
        </row>
        <row r="2678">
          <cell r="E2678">
            <v>8884050</v>
          </cell>
        </row>
        <row r="2679">
          <cell r="E2679">
            <v>5060000</v>
          </cell>
        </row>
        <row r="2680">
          <cell r="E2680">
            <v>0</v>
          </cell>
        </row>
        <row r="2681">
          <cell r="E2681">
            <v>0</v>
          </cell>
        </row>
        <row r="2682">
          <cell r="E2682">
            <v>3547322</v>
          </cell>
        </row>
        <row r="2683">
          <cell r="E2683">
            <v>0</v>
          </cell>
        </row>
        <row r="2684">
          <cell r="E2684">
            <v>5148109</v>
          </cell>
        </row>
        <row r="2685">
          <cell r="E2685">
            <v>15150000</v>
          </cell>
        </row>
        <row r="2686">
          <cell r="E2686">
            <v>101000</v>
          </cell>
        </row>
        <row r="2687">
          <cell r="E2687">
            <v>0</v>
          </cell>
        </row>
        <row r="2688">
          <cell r="E2688">
            <v>8233200</v>
          </cell>
        </row>
        <row r="2689">
          <cell r="E2689">
            <v>13130000</v>
          </cell>
        </row>
        <row r="2690">
          <cell r="E2690">
            <v>0</v>
          </cell>
        </row>
        <row r="2691">
          <cell r="E2691">
            <v>792850</v>
          </cell>
        </row>
        <row r="2692">
          <cell r="E2692">
            <v>242400</v>
          </cell>
        </row>
        <row r="2693">
          <cell r="E2693">
            <v>1717000</v>
          </cell>
        </row>
        <row r="2694">
          <cell r="E2694">
            <v>2870620</v>
          </cell>
        </row>
        <row r="2695">
          <cell r="E2695">
            <v>0</v>
          </cell>
        </row>
        <row r="2696">
          <cell r="E2696">
            <v>13565510</v>
          </cell>
        </row>
        <row r="2697">
          <cell r="E2697">
            <v>6858500</v>
          </cell>
        </row>
        <row r="2698">
          <cell r="E2698">
            <v>2560550</v>
          </cell>
        </row>
        <row r="2699">
          <cell r="E2699">
            <v>3440060</v>
          </cell>
        </row>
        <row r="2700">
          <cell r="E2700">
            <v>0</v>
          </cell>
        </row>
        <row r="2701">
          <cell r="E2701">
            <v>0</v>
          </cell>
        </row>
        <row r="2702">
          <cell r="E2702">
            <v>24967000</v>
          </cell>
        </row>
        <row r="2703">
          <cell r="E2703">
            <v>1696800</v>
          </cell>
        </row>
        <row r="2704">
          <cell r="E2704">
            <v>116150</v>
          </cell>
        </row>
        <row r="2705">
          <cell r="E2705">
            <v>0</v>
          </cell>
        </row>
        <row r="2706">
          <cell r="E2706">
            <v>303000</v>
          </cell>
        </row>
        <row r="2707">
          <cell r="E2707">
            <v>0</v>
          </cell>
        </row>
        <row r="2708">
          <cell r="E2708">
            <v>321180</v>
          </cell>
        </row>
        <row r="2709">
          <cell r="E2709">
            <v>0</v>
          </cell>
        </row>
        <row r="2710">
          <cell r="E2710">
            <v>230280</v>
          </cell>
        </row>
        <row r="2711">
          <cell r="E2711">
            <v>0</v>
          </cell>
        </row>
        <row r="2712">
          <cell r="E2712">
            <v>739118</v>
          </cell>
        </row>
        <row r="2713">
          <cell r="E2713">
            <v>0</v>
          </cell>
        </row>
        <row r="2714">
          <cell r="E2714">
            <v>1557520</v>
          </cell>
        </row>
        <row r="2715">
          <cell r="E2715">
            <v>1202000</v>
          </cell>
        </row>
        <row r="2716">
          <cell r="E2716">
            <v>0</v>
          </cell>
        </row>
        <row r="2717">
          <cell r="E2717">
            <v>45670</v>
          </cell>
        </row>
        <row r="2718">
          <cell r="E2718">
            <v>525230</v>
          </cell>
        </row>
        <row r="2719">
          <cell r="E2719">
            <v>1222100</v>
          </cell>
        </row>
        <row r="2720">
          <cell r="E2720">
            <v>22594000</v>
          </cell>
        </row>
        <row r="2721">
          <cell r="E2721">
            <v>1676600</v>
          </cell>
        </row>
        <row r="2722">
          <cell r="E2722">
            <v>0</v>
          </cell>
        </row>
        <row r="2723">
          <cell r="E2723">
            <v>441050</v>
          </cell>
        </row>
        <row r="2724">
          <cell r="E2724">
            <v>5700000</v>
          </cell>
        </row>
        <row r="2725">
          <cell r="E2725">
            <v>0</v>
          </cell>
        </row>
        <row r="2726">
          <cell r="E2726">
            <v>14653550</v>
          </cell>
        </row>
        <row r="2727">
          <cell r="E2727">
            <v>0</v>
          </cell>
        </row>
        <row r="2728">
          <cell r="E2728">
            <v>3373400</v>
          </cell>
        </row>
        <row r="2729">
          <cell r="E2729">
            <v>8549650</v>
          </cell>
        </row>
        <row r="2730">
          <cell r="E2730">
            <v>41838100</v>
          </cell>
        </row>
        <row r="2731">
          <cell r="E2731">
            <v>1260600</v>
          </cell>
        </row>
        <row r="2732">
          <cell r="E2732">
            <v>2247250</v>
          </cell>
        </row>
        <row r="2733">
          <cell r="E2733">
            <v>22966339</v>
          </cell>
        </row>
        <row r="2734">
          <cell r="E2734">
            <v>1669530</v>
          </cell>
        </row>
        <row r="2735">
          <cell r="E2735">
            <v>3343200</v>
          </cell>
        </row>
        <row r="2736">
          <cell r="E2736">
            <v>0</v>
          </cell>
        </row>
        <row r="2737">
          <cell r="E2737">
            <v>0</v>
          </cell>
        </row>
        <row r="2738">
          <cell r="E2738">
            <v>47141556</v>
          </cell>
        </row>
        <row r="2739">
          <cell r="E2739">
            <v>0</v>
          </cell>
        </row>
        <row r="2740">
          <cell r="E2740">
            <v>0</v>
          </cell>
        </row>
        <row r="2741">
          <cell r="E2741">
            <v>0</v>
          </cell>
        </row>
        <row r="2742">
          <cell r="E2742">
            <v>2282300</v>
          </cell>
        </row>
        <row r="2743">
          <cell r="E2743">
            <v>0</v>
          </cell>
        </row>
        <row r="2744">
          <cell r="E2744">
            <v>0</v>
          </cell>
        </row>
        <row r="2745">
          <cell r="E2745">
            <v>0</v>
          </cell>
        </row>
        <row r="2746">
          <cell r="E2746">
            <v>0</v>
          </cell>
        </row>
        <row r="2747">
          <cell r="E2747">
            <v>0</v>
          </cell>
        </row>
        <row r="2748">
          <cell r="E2748">
            <v>177809207</v>
          </cell>
        </row>
        <row r="2749">
          <cell r="E2749">
            <v>235000</v>
          </cell>
        </row>
        <row r="2750">
          <cell r="E2750">
            <v>9843000</v>
          </cell>
        </row>
        <row r="2751">
          <cell r="E2751">
            <v>778456</v>
          </cell>
        </row>
        <row r="2752">
          <cell r="E2752">
            <v>40170</v>
          </cell>
        </row>
        <row r="2753">
          <cell r="E2753">
            <v>0</v>
          </cell>
        </row>
        <row r="2754">
          <cell r="E2754">
            <v>5683000</v>
          </cell>
        </row>
        <row r="2755">
          <cell r="E2755">
            <v>8665412</v>
          </cell>
        </row>
        <row r="2756">
          <cell r="E2756">
            <v>0</v>
          </cell>
        </row>
        <row r="2757">
          <cell r="E2757">
            <v>0</v>
          </cell>
        </row>
        <row r="2758">
          <cell r="E2758">
            <v>14508520</v>
          </cell>
        </row>
        <row r="2759">
          <cell r="E2759">
            <v>2026035</v>
          </cell>
        </row>
        <row r="2760">
          <cell r="E2760">
            <v>0</v>
          </cell>
        </row>
        <row r="2761">
          <cell r="E2761">
            <v>0</v>
          </cell>
        </row>
        <row r="2762">
          <cell r="E2762">
            <v>8400807</v>
          </cell>
        </row>
        <row r="2763">
          <cell r="E2763">
            <v>18993286</v>
          </cell>
        </row>
        <row r="2764">
          <cell r="E2764">
            <v>0</v>
          </cell>
        </row>
        <row r="2765">
          <cell r="E2765">
            <v>15410713</v>
          </cell>
        </row>
        <row r="2766">
          <cell r="E2766">
            <v>9394240</v>
          </cell>
        </row>
        <row r="2767">
          <cell r="E2767">
            <v>0</v>
          </cell>
        </row>
        <row r="2768">
          <cell r="E2768">
            <v>0</v>
          </cell>
        </row>
        <row r="2769">
          <cell r="E2769">
            <v>751500</v>
          </cell>
        </row>
        <row r="2770">
          <cell r="E2770">
            <v>5424000</v>
          </cell>
        </row>
        <row r="2771">
          <cell r="E2771">
            <v>121200</v>
          </cell>
        </row>
        <row r="2772">
          <cell r="E2772">
            <v>202000</v>
          </cell>
        </row>
        <row r="2773">
          <cell r="E2773">
            <v>3525000</v>
          </cell>
        </row>
        <row r="2774">
          <cell r="E2774">
            <v>75250</v>
          </cell>
        </row>
        <row r="2775">
          <cell r="E2775">
            <v>371700</v>
          </cell>
        </row>
        <row r="2776">
          <cell r="E2776">
            <v>60600</v>
          </cell>
        </row>
        <row r="2777">
          <cell r="E2777">
            <v>5309568</v>
          </cell>
        </row>
        <row r="2778">
          <cell r="E2778">
            <v>2070000</v>
          </cell>
        </row>
        <row r="2779">
          <cell r="E2779">
            <v>5700023</v>
          </cell>
        </row>
        <row r="2780">
          <cell r="E2780">
            <v>3860417</v>
          </cell>
        </row>
        <row r="2781">
          <cell r="E2781">
            <v>3329639</v>
          </cell>
        </row>
        <row r="2782">
          <cell r="E2782">
            <v>0</v>
          </cell>
        </row>
        <row r="2783">
          <cell r="E2783">
            <v>101000</v>
          </cell>
        </row>
        <row r="2784">
          <cell r="E2784">
            <v>0</v>
          </cell>
        </row>
        <row r="2785">
          <cell r="E2785">
            <v>0</v>
          </cell>
        </row>
        <row r="2786">
          <cell r="E2786">
            <v>344976</v>
          </cell>
        </row>
        <row r="2787">
          <cell r="E2787">
            <v>25000</v>
          </cell>
        </row>
        <row r="2788">
          <cell r="E2788">
            <v>778417</v>
          </cell>
        </row>
        <row r="2789">
          <cell r="E2789">
            <v>3910849</v>
          </cell>
        </row>
        <row r="2790">
          <cell r="E2790">
            <v>1222100</v>
          </cell>
        </row>
        <row r="2791">
          <cell r="E2791">
            <v>15630000</v>
          </cell>
        </row>
        <row r="2792">
          <cell r="E2792">
            <v>0</v>
          </cell>
        </row>
        <row r="2793">
          <cell r="E2793">
            <v>3917031</v>
          </cell>
        </row>
        <row r="2794">
          <cell r="E2794">
            <v>0</v>
          </cell>
        </row>
        <row r="2795">
          <cell r="E2795">
            <v>0</v>
          </cell>
        </row>
        <row r="2796">
          <cell r="E2796">
            <v>0</v>
          </cell>
        </row>
        <row r="2797">
          <cell r="E2797">
            <v>4130000</v>
          </cell>
        </row>
        <row r="2798">
          <cell r="E2798">
            <v>0</v>
          </cell>
        </row>
        <row r="2799">
          <cell r="E2799">
            <v>8898500</v>
          </cell>
        </row>
        <row r="2800">
          <cell r="E2800">
            <v>0</v>
          </cell>
        </row>
        <row r="2801">
          <cell r="E2801">
            <v>0</v>
          </cell>
        </row>
        <row r="2802">
          <cell r="E2802">
            <v>14208579</v>
          </cell>
        </row>
        <row r="2803">
          <cell r="E2803">
            <v>6722130</v>
          </cell>
        </row>
        <row r="2804">
          <cell r="E2804">
            <v>0</v>
          </cell>
        </row>
        <row r="2805">
          <cell r="E2805">
            <v>448835</v>
          </cell>
        </row>
        <row r="2806">
          <cell r="E2806">
            <v>0</v>
          </cell>
        </row>
        <row r="2807">
          <cell r="E2807">
            <v>502500</v>
          </cell>
        </row>
        <row r="2808">
          <cell r="E2808">
            <v>0</v>
          </cell>
        </row>
        <row r="2809">
          <cell r="E2809">
            <v>0</v>
          </cell>
        </row>
        <row r="2810">
          <cell r="E2810">
            <v>1750600</v>
          </cell>
        </row>
        <row r="2811">
          <cell r="E2811">
            <v>1689630</v>
          </cell>
        </row>
        <row r="2812">
          <cell r="E2812">
            <v>522090</v>
          </cell>
        </row>
        <row r="2813">
          <cell r="E2813">
            <v>2846802</v>
          </cell>
        </row>
        <row r="2814">
          <cell r="E2814">
            <v>0</v>
          </cell>
        </row>
        <row r="2815">
          <cell r="E2815">
            <v>0</v>
          </cell>
        </row>
        <row r="2816">
          <cell r="E2816">
            <v>24116684</v>
          </cell>
        </row>
        <row r="2817">
          <cell r="E2817">
            <v>746878</v>
          </cell>
        </row>
        <row r="2818">
          <cell r="E2818">
            <v>248223</v>
          </cell>
        </row>
        <row r="2819">
          <cell r="E2819">
            <v>0</v>
          </cell>
        </row>
        <row r="2820">
          <cell r="E2820">
            <v>556215</v>
          </cell>
        </row>
        <row r="2821">
          <cell r="E2821">
            <v>20050</v>
          </cell>
        </row>
        <row r="2822">
          <cell r="E2822">
            <v>273857</v>
          </cell>
        </row>
        <row r="2823">
          <cell r="E2823">
            <v>0</v>
          </cell>
        </row>
        <row r="2824">
          <cell r="E2824">
            <v>0</v>
          </cell>
        </row>
        <row r="2825">
          <cell r="E2825">
            <v>0</v>
          </cell>
        </row>
        <row r="2826">
          <cell r="E2826">
            <v>950230</v>
          </cell>
        </row>
        <row r="2827">
          <cell r="E2827">
            <v>0</v>
          </cell>
        </row>
        <row r="2828">
          <cell r="E2828">
            <v>161273</v>
          </cell>
        </row>
        <row r="2829">
          <cell r="E2829">
            <v>384180</v>
          </cell>
        </row>
        <row r="2830">
          <cell r="E2830">
            <v>20284</v>
          </cell>
        </row>
        <row r="2831">
          <cell r="E2831">
            <v>12695</v>
          </cell>
        </row>
        <row r="2832">
          <cell r="E2832">
            <v>294500</v>
          </cell>
        </row>
        <row r="2833">
          <cell r="E2833">
            <v>356340</v>
          </cell>
        </row>
        <row r="2834">
          <cell r="E2834">
            <v>1724952</v>
          </cell>
        </row>
        <row r="2835">
          <cell r="E2835">
            <v>359900</v>
          </cell>
        </row>
        <row r="2836">
          <cell r="E2836">
            <v>0</v>
          </cell>
        </row>
        <row r="2837">
          <cell r="E2837">
            <v>3925625</v>
          </cell>
        </row>
        <row r="2838">
          <cell r="E2838">
            <v>6550000</v>
          </cell>
        </row>
        <row r="2839">
          <cell r="E2839">
            <v>0</v>
          </cell>
        </row>
        <row r="2840">
          <cell r="E2840">
            <v>26961768</v>
          </cell>
        </row>
        <row r="2841">
          <cell r="E2841">
            <v>40000</v>
          </cell>
        </row>
        <row r="2842">
          <cell r="E2842">
            <v>400000</v>
          </cell>
        </row>
        <row r="2843">
          <cell r="E2843">
            <v>335000</v>
          </cell>
        </row>
        <row r="2844">
          <cell r="E2844">
            <v>9039500</v>
          </cell>
        </row>
        <row r="2845">
          <cell r="E2845">
            <v>2235500</v>
          </cell>
        </row>
        <row r="2846">
          <cell r="E2846">
            <v>2860000</v>
          </cell>
        </row>
        <row r="2847">
          <cell r="E2847">
            <v>2447838</v>
          </cell>
        </row>
        <row r="2848">
          <cell r="E2848">
            <v>1160000</v>
          </cell>
        </row>
        <row r="2849">
          <cell r="E2849">
            <v>0</v>
          </cell>
        </row>
        <row r="2850">
          <cell r="E2850">
            <v>0</v>
          </cell>
        </row>
        <row r="2851">
          <cell r="E2851">
            <v>0</v>
          </cell>
        </row>
        <row r="2852">
          <cell r="E2852">
            <v>8731712</v>
          </cell>
        </row>
        <row r="2853">
          <cell r="E2853">
            <v>0</v>
          </cell>
        </row>
        <row r="2854">
          <cell r="E2854">
            <v>0</v>
          </cell>
        </row>
        <row r="2855">
          <cell r="E2855">
            <v>0</v>
          </cell>
        </row>
        <row r="2856">
          <cell r="E2856">
            <v>0</v>
          </cell>
        </row>
        <row r="2857">
          <cell r="E2857">
            <v>0</v>
          </cell>
        </row>
        <row r="2858">
          <cell r="E2858">
            <v>0</v>
          </cell>
        </row>
        <row r="2859">
          <cell r="E2859">
            <v>0</v>
          </cell>
        </row>
        <row r="2860">
          <cell r="E2860">
            <v>0</v>
          </cell>
        </row>
        <row r="2861">
          <cell r="E2861">
            <v>0</v>
          </cell>
        </row>
        <row r="2862">
          <cell r="E2862">
            <v>259502858</v>
          </cell>
        </row>
        <row r="2863">
          <cell r="E2863">
            <v>1879125</v>
          </cell>
        </row>
        <row r="2864">
          <cell r="E2864">
            <v>7759583</v>
          </cell>
        </row>
        <row r="2865">
          <cell r="E2865">
            <v>3080693</v>
          </cell>
        </row>
        <row r="2866">
          <cell r="E2866">
            <v>0</v>
          </cell>
        </row>
        <row r="2867">
          <cell r="E2867">
            <v>0</v>
          </cell>
        </row>
        <row r="2868">
          <cell r="E2868">
            <v>353500</v>
          </cell>
        </row>
        <row r="2869">
          <cell r="E2869">
            <v>2039796</v>
          </cell>
        </row>
        <row r="2870">
          <cell r="E2870">
            <v>0</v>
          </cell>
        </row>
        <row r="2871">
          <cell r="E2871">
            <v>0</v>
          </cell>
        </row>
        <row r="2872">
          <cell r="E2872">
            <v>392666</v>
          </cell>
        </row>
        <row r="2873">
          <cell r="E2873">
            <v>13130000</v>
          </cell>
        </row>
        <row r="2874">
          <cell r="E2874">
            <v>226850</v>
          </cell>
        </row>
        <row r="2875">
          <cell r="E2875">
            <v>0</v>
          </cell>
        </row>
        <row r="2876">
          <cell r="E2876">
            <v>1326734</v>
          </cell>
        </row>
        <row r="2877">
          <cell r="E2877">
            <v>22624000</v>
          </cell>
        </row>
        <row r="2878">
          <cell r="E2878">
            <v>0</v>
          </cell>
        </row>
        <row r="2879">
          <cell r="E2879">
            <v>21057778</v>
          </cell>
        </row>
        <row r="2880">
          <cell r="E2880">
            <v>10618610</v>
          </cell>
        </row>
        <row r="2881">
          <cell r="E2881">
            <v>0</v>
          </cell>
        </row>
        <row r="2882">
          <cell r="E2882">
            <v>0</v>
          </cell>
        </row>
        <row r="2883">
          <cell r="E2883">
            <v>567974</v>
          </cell>
        </row>
        <row r="2884">
          <cell r="E2884">
            <v>3393000</v>
          </cell>
        </row>
        <row r="2885">
          <cell r="E2885">
            <v>808000</v>
          </cell>
        </row>
        <row r="2886">
          <cell r="E2886">
            <v>114118</v>
          </cell>
        </row>
        <row r="2887">
          <cell r="E2887">
            <v>33059664</v>
          </cell>
        </row>
        <row r="2888">
          <cell r="E2888">
            <v>607020</v>
          </cell>
        </row>
        <row r="2889">
          <cell r="E2889">
            <v>9389840</v>
          </cell>
        </row>
        <row r="2890">
          <cell r="E2890">
            <v>45450</v>
          </cell>
        </row>
        <row r="2891">
          <cell r="E2891">
            <v>723015</v>
          </cell>
        </row>
        <row r="2892">
          <cell r="E2892">
            <v>5341519</v>
          </cell>
        </row>
        <row r="2893">
          <cell r="E2893">
            <v>5430147</v>
          </cell>
        </row>
        <row r="2894">
          <cell r="E2894">
            <v>575015</v>
          </cell>
        </row>
        <row r="2895">
          <cell r="E2895">
            <v>1735311</v>
          </cell>
        </row>
        <row r="2896">
          <cell r="E2896">
            <v>0</v>
          </cell>
        </row>
        <row r="2897">
          <cell r="E2897">
            <v>51667</v>
          </cell>
        </row>
        <row r="2898">
          <cell r="E2898">
            <v>7302000</v>
          </cell>
        </row>
        <row r="2899">
          <cell r="E2899">
            <v>0</v>
          </cell>
        </row>
        <row r="2900">
          <cell r="E2900">
            <v>730674</v>
          </cell>
        </row>
        <row r="2901">
          <cell r="E2901">
            <v>0</v>
          </cell>
        </row>
        <row r="2902">
          <cell r="E2902">
            <v>5343</v>
          </cell>
        </row>
        <row r="2903">
          <cell r="E2903">
            <v>0</v>
          </cell>
        </row>
        <row r="2904">
          <cell r="E2904">
            <v>0</v>
          </cell>
        </row>
        <row r="2905">
          <cell r="E2905">
            <v>19552918</v>
          </cell>
        </row>
        <row r="2906">
          <cell r="E2906">
            <v>1016980</v>
          </cell>
        </row>
        <row r="2907">
          <cell r="E2907">
            <v>4100271</v>
          </cell>
        </row>
        <row r="2908">
          <cell r="E2908">
            <v>0</v>
          </cell>
        </row>
        <row r="2909">
          <cell r="E2909">
            <v>0</v>
          </cell>
        </row>
        <row r="2910">
          <cell r="E2910">
            <v>118964</v>
          </cell>
        </row>
        <row r="2911">
          <cell r="E2911">
            <v>0</v>
          </cell>
        </row>
        <row r="2912">
          <cell r="E2912">
            <v>0</v>
          </cell>
        </row>
        <row r="2913">
          <cell r="E2913">
            <v>0</v>
          </cell>
        </row>
        <row r="2914">
          <cell r="E2914">
            <v>0</v>
          </cell>
        </row>
        <row r="2915">
          <cell r="E2915">
            <v>0</v>
          </cell>
        </row>
        <row r="2916">
          <cell r="E2916">
            <v>16081021</v>
          </cell>
        </row>
        <row r="2917">
          <cell r="E2917">
            <v>19250000</v>
          </cell>
        </row>
        <row r="2918">
          <cell r="E2918">
            <v>0</v>
          </cell>
        </row>
        <row r="2919">
          <cell r="E2919">
            <v>0</v>
          </cell>
        </row>
        <row r="2920">
          <cell r="E2920">
            <v>0</v>
          </cell>
        </row>
        <row r="2921">
          <cell r="E2921">
            <v>0</v>
          </cell>
        </row>
        <row r="2922">
          <cell r="E2922">
            <v>1676600</v>
          </cell>
        </row>
        <row r="2923">
          <cell r="E2923">
            <v>0</v>
          </cell>
        </row>
        <row r="2924">
          <cell r="E2924">
            <v>3044850</v>
          </cell>
        </row>
        <row r="2925">
          <cell r="E2925">
            <v>1096254</v>
          </cell>
        </row>
        <row r="2926">
          <cell r="E2926">
            <v>0</v>
          </cell>
        </row>
        <row r="2927">
          <cell r="E2927">
            <v>0</v>
          </cell>
        </row>
        <row r="2928">
          <cell r="E2928">
            <v>0</v>
          </cell>
        </row>
        <row r="2929">
          <cell r="E2929">
            <v>7998830</v>
          </cell>
        </row>
        <row r="2930">
          <cell r="E2930">
            <v>28728139</v>
          </cell>
        </row>
        <row r="2931">
          <cell r="E2931">
            <v>4572663</v>
          </cell>
        </row>
        <row r="2932">
          <cell r="E2932">
            <v>1024925</v>
          </cell>
        </row>
        <row r="2933">
          <cell r="E2933">
            <v>0</v>
          </cell>
        </row>
        <row r="2934">
          <cell r="E2934">
            <v>1217156</v>
          </cell>
        </row>
        <row r="2935">
          <cell r="E2935">
            <v>125240</v>
          </cell>
        </row>
        <row r="2936">
          <cell r="E2936">
            <v>1416677</v>
          </cell>
        </row>
        <row r="2937">
          <cell r="E2937">
            <v>222200</v>
          </cell>
        </row>
        <row r="2938">
          <cell r="E2938">
            <v>1958390</v>
          </cell>
        </row>
        <row r="2939">
          <cell r="E2939">
            <v>346430</v>
          </cell>
        </row>
        <row r="2940">
          <cell r="E2940">
            <v>6357920</v>
          </cell>
        </row>
        <row r="2941">
          <cell r="E2941">
            <v>556510</v>
          </cell>
        </row>
        <row r="2942">
          <cell r="E2942">
            <v>2828000</v>
          </cell>
        </row>
        <row r="2943">
          <cell r="E2943">
            <v>1239088</v>
          </cell>
        </row>
        <row r="2944">
          <cell r="E2944">
            <v>0</v>
          </cell>
        </row>
        <row r="2945">
          <cell r="E2945">
            <v>0</v>
          </cell>
        </row>
        <row r="2946">
          <cell r="E2946">
            <v>439350</v>
          </cell>
        </row>
        <row r="2947">
          <cell r="E2947">
            <v>3479971</v>
          </cell>
        </row>
        <row r="2948">
          <cell r="E2948">
            <v>0</v>
          </cell>
        </row>
        <row r="2949">
          <cell r="E2949">
            <v>603980</v>
          </cell>
        </row>
        <row r="2950">
          <cell r="E2950">
            <v>0</v>
          </cell>
        </row>
        <row r="2951">
          <cell r="E2951">
            <v>0</v>
          </cell>
        </row>
        <row r="2952">
          <cell r="E2952">
            <v>0</v>
          </cell>
        </row>
        <row r="2953">
          <cell r="E2953">
            <v>0</v>
          </cell>
        </row>
        <row r="2954">
          <cell r="E2954">
            <v>70893196</v>
          </cell>
        </row>
        <row r="2955">
          <cell r="E2955">
            <v>0</v>
          </cell>
        </row>
        <row r="2956">
          <cell r="E2956">
            <v>5402126</v>
          </cell>
        </row>
        <row r="2957">
          <cell r="E2957">
            <v>0</v>
          </cell>
        </row>
        <row r="2958">
          <cell r="E2958">
            <v>0</v>
          </cell>
        </row>
        <row r="2959">
          <cell r="E2959">
            <v>9752620</v>
          </cell>
        </row>
        <row r="2960">
          <cell r="E2960">
            <v>0</v>
          </cell>
        </row>
        <row r="2961">
          <cell r="E2961">
            <v>10613360</v>
          </cell>
        </row>
        <row r="2962">
          <cell r="E2962">
            <v>556722</v>
          </cell>
        </row>
        <row r="2963">
          <cell r="E2963">
            <v>1603684</v>
          </cell>
        </row>
        <row r="2964">
          <cell r="E2964">
            <v>0</v>
          </cell>
        </row>
        <row r="2965">
          <cell r="E2965">
            <v>0</v>
          </cell>
        </row>
        <row r="2966">
          <cell r="E2966">
            <v>96645686</v>
          </cell>
        </row>
        <row r="2967">
          <cell r="E2967">
            <v>8161200</v>
          </cell>
        </row>
        <row r="2968">
          <cell r="E2968">
            <v>3030000</v>
          </cell>
        </row>
        <row r="2969">
          <cell r="E2969">
            <v>0</v>
          </cell>
        </row>
        <row r="2970">
          <cell r="E2970">
            <v>15979523</v>
          </cell>
        </row>
        <row r="2971">
          <cell r="E2971">
            <v>0</v>
          </cell>
        </row>
        <row r="2972">
          <cell r="E2972">
            <v>0</v>
          </cell>
        </row>
        <row r="2973">
          <cell r="E2973">
            <v>0</v>
          </cell>
        </row>
        <row r="2974">
          <cell r="E2974">
            <v>0</v>
          </cell>
        </row>
        <row r="2975">
          <cell r="E2975">
            <v>0</v>
          </cell>
        </row>
        <row r="2976">
          <cell r="E2976">
            <v>96943549</v>
          </cell>
        </row>
        <row r="2977">
          <cell r="E2977">
            <v>180000</v>
          </cell>
        </row>
        <row r="2978">
          <cell r="E2978">
            <v>4620000</v>
          </cell>
        </row>
        <row r="2979">
          <cell r="E2979">
            <v>0</v>
          </cell>
        </row>
        <row r="2980">
          <cell r="E2980">
            <v>0</v>
          </cell>
        </row>
        <row r="2981">
          <cell r="E2981">
            <v>0</v>
          </cell>
        </row>
        <row r="2982">
          <cell r="E2982">
            <v>0</v>
          </cell>
        </row>
        <row r="2983">
          <cell r="E2983">
            <v>1215000</v>
          </cell>
        </row>
        <row r="2984">
          <cell r="E2984">
            <v>0</v>
          </cell>
        </row>
        <row r="2985">
          <cell r="E2985">
            <v>0</v>
          </cell>
        </row>
        <row r="2986">
          <cell r="E2986">
            <v>3460000</v>
          </cell>
        </row>
        <row r="2987">
          <cell r="E2987">
            <v>450000</v>
          </cell>
        </row>
        <row r="2988">
          <cell r="E2988">
            <v>115500</v>
          </cell>
        </row>
        <row r="2989">
          <cell r="E2989">
            <v>0</v>
          </cell>
        </row>
        <row r="2990">
          <cell r="E2990">
            <v>1655000</v>
          </cell>
        </row>
        <row r="2991">
          <cell r="E2991">
            <v>8903932</v>
          </cell>
        </row>
        <row r="2992">
          <cell r="E2992">
            <v>0</v>
          </cell>
        </row>
        <row r="2993">
          <cell r="E2993">
            <v>8461937</v>
          </cell>
        </row>
        <row r="2994">
          <cell r="E2994">
            <v>8640500</v>
          </cell>
        </row>
        <row r="2995">
          <cell r="E2995">
            <v>0</v>
          </cell>
        </row>
        <row r="2996">
          <cell r="E2996">
            <v>0</v>
          </cell>
        </row>
        <row r="2997">
          <cell r="E2997">
            <v>1641380</v>
          </cell>
        </row>
        <row r="2998">
          <cell r="E2998">
            <v>4413800</v>
          </cell>
        </row>
        <row r="2999">
          <cell r="E2999">
            <v>116150</v>
          </cell>
        </row>
        <row r="3000">
          <cell r="E3000">
            <v>4627958</v>
          </cell>
        </row>
        <row r="3001">
          <cell r="E3001">
            <v>10302000</v>
          </cell>
        </row>
        <row r="3002">
          <cell r="E3002">
            <v>80800</v>
          </cell>
        </row>
        <row r="3003">
          <cell r="E3003">
            <v>0</v>
          </cell>
        </row>
        <row r="3004">
          <cell r="E3004">
            <v>30300</v>
          </cell>
        </row>
        <row r="3005">
          <cell r="E3005">
            <v>0</v>
          </cell>
        </row>
        <row r="3006">
          <cell r="E3006">
            <v>13877657</v>
          </cell>
        </row>
        <row r="3007">
          <cell r="E3007">
            <v>2272500</v>
          </cell>
        </row>
        <row r="3008">
          <cell r="E3008">
            <v>1767500</v>
          </cell>
        </row>
        <row r="3009">
          <cell r="E3009">
            <v>970600</v>
          </cell>
        </row>
        <row r="3010">
          <cell r="E3010">
            <v>0</v>
          </cell>
        </row>
        <row r="3011">
          <cell r="E3011">
            <v>0</v>
          </cell>
        </row>
        <row r="3012">
          <cell r="E3012">
            <v>0</v>
          </cell>
        </row>
        <row r="3013">
          <cell r="E3013">
            <v>0</v>
          </cell>
        </row>
        <row r="3014">
          <cell r="E3014">
            <v>0</v>
          </cell>
        </row>
        <row r="3015">
          <cell r="E3015">
            <v>0</v>
          </cell>
        </row>
        <row r="3016">
          <cell r="E3016">
            <v>0</v>
          </cell>
        </row>
        <row r="3017">
          <cell r="E3017">
            <v>0</v>
          </cell>
        </row>
        <row r="3018">
          <cell r="E3018">
            <v>808000</v>
          </cell>
        </row>
        <row r="3019">
          <cell r="E3019">
            <v>6080000</v>
          </cell>
        </row>
        <row r="3020">
          <cell r="E3020">
            <v>0</v>
          </cell>
        </row>
        <row r="3021">
          <cell r="E3021">
            <v>720000</v>
          </cell>
        </row>
        <row r="3022">
          <cell r="E3022">
            <v>0</v>
          </cell>
        </row>
        <row r="3023">
          <cell r="E3023">
            <v>0</v>
          </cell>
        </row>
        <row r="3024">
          <cell r="E3024">
            <v>1126150</v>
          </cell>
        </row>
        <row r="3025">
          <cell r="E3025">
            <v>30000</v>
          </cell>
        </row>
        <row r="3026">
          <cell r="E3026">
            <v>0</v>
          </cell>
        </row>
        <row r="3027">
          <cell r="E3027">
            <v>6683586</v>
          </cell>
        </row>
        <row r="3028">
          <cell r="E3028">
            <v>0</v>
          </cell>
        </row>
        <row r="3029">
          <cell r="E3029">
            <v>0</v>
          </cell>
        </row>
        <row r="3030">
          <cell r="E3030">
            <v>8130500</v>
          </cell>
        </row>
        <row r="3031">
          <cell r="E3031">
            <v>2050000</v>
          </cell>
        </row>
        <row r="3032">
          <cell r="E3032">
            <v>0</v>
          </cell>
        </row>
        <row r="3033">
          <cell r="E3033">
            <v>0</v>
          </cell>
        </row>
        <row r="3034">
          <cell r="E3034">
            <v>0</v>
          </cell>
        </row>
        <row r="3035">
          <cell r="E3035">
            <v>333300</v>
          </cell>
        </row>
        <row r="3036">
          <cell r="E3036">
            <v>1469550</v>
          </cell>
        </row>
        <row r="3037">
          <cell r="E3037">
            <v>0</v>
          </cell>
        </row>
        <row r="3038">
          <cell r="E3038">
            <v>903000</v>
          </cell>
        </row>
        <row r="3039">
          <cell r="E3039">
            <v>950000</v>
          </cell>
        </row>
        <row r="3040">
          <cell r="E3040">
            <v>1200100</v>
          </cell>
        </row>
        <row r="3041">
          <cell r="E3041">
            <v>2525000</v>
          </cell>
        </row>
        <row r="3042">
          <cell r="E3042">
            <v>0</v>
          </cell>
        </row>
        <row r="3043">
          <cell r="E3043">
            <v>0</v>
          </cell>
        </row>
        <row r="3044">
          <cell r="E3044">
            <v>7715000</v>
          </cell>
        </row>
        <row r="3045">
          <cell r="E3045">
            <v>699930</v>
          </cell>
        </row>
        <row r="3046">
          <cell r="E3046">
            <v>244420</v>
          </cell>
        </row>
        <row r="3047">
          <cell r="E3047">
            <v>0</v>
          </cell>
        </row>
        <row r="3048">
          <cell r="E3048">
            <v>404000</v>
          </cell>
        </row>
        <row r="3049">
          <cell r="E3049">
            <v>0</v>
          </cell>
        </row>
        <row r="3050">
          <cell r="E3050">
            <v>233310</v>
          </cell>
        </row>
        <row r="3051">
          <cell r="E3051">
            <v>0</v>
          </cell>
        </row>
        <row r="3052">
          <cell r="E3052">
            <v>0</v>
          </cell>
        </row>
        <row r="3053">
          <cell r="E3053">
            <v>0</v>
          </cell>
        </row>
        <row r="3054">
          <cell r="E3054">
            <v>811030</v>
          </cell>
        </row>
        <row r="3055">
          <cell r="E3055">
            <v>0</v>
          </cell>
        </row>
        <row r="3056">
          <cell r="E3056">
            <v>151500</v>
          </cell>
        </row>
        <row r="3057">
          <cell r="E3057">
            <v>252500</v>
          </cell>
        </row>
        <row r="3058">
          <cell r="E3058">
            <v>0</v>
          </cell>
        </row>
        <row r="3059">
          <cell r="E3059">
            <v>0</v>
          </cell>
        </row>
        <row r="3060">
          <cell r="E3060">
            <v>233310</v>
          </cell>
        </row>
        <row r="3061">
          <cell r="E3061">
            <v>1004950</v>
          </cell>
        </row>
        <row r="3062">
          <cell r="E3062">
            <v>3835000</v>
          </cell>
        </row>
        <row r="3063">
          <cell r="E3063">
            <v>343400</v>
          </cell>
        </row>
        <row r="3064">
          <cell r="E3064">
            <v>0</v>
          </cell>
        </row>
        <row r="3065">
          <cell r="E3065">
            <v>0</v>
          </cell>
        </row>
        <row r="3066">
          <cell r="E3066">
            <v>1500000</v>
          </cell>
        </row>
        <row r="3067">
          <cell r="E3067">
            <v>0</v>
          </cell>
        </row>
        <row r="3068">
          <cell r="E3068">
            <v>34925085</v>
          </cell>
        </row>
        <row r="3069">
          <cell r="E3069">
            <v>0</v>
          </cell>
        </row>
        <row r="3070">
          <cell r="E3070">
            <v>300000</v>
          </cell>
        </row>
        <row r="3071">
          <cell r="E3071">
            <v>0</v>
          </cell>
        </row>
        <row r="3072">
          <cell r="E3072">
            <v>4750000</v>
          </cell>
        </row>
        <row r="3073">
          <cell r="E3073">
            <v>30311395</v>
          </cell>
        </row>
        <row r="3074">
          <cell r="E3074">
            <v>0</v>
          </cell>
        </row>
        <row r="3075">
          <cell r="E3075">
            <v>1551809</v>
          </cell>
        </row>
        <row r="3076">
          <cell r="E3076">
            <v>150500</v>
          </cell>
        </row>
        <row r="3077">
          <cell r="E3077">
            <v>0</v>
          </cell>
        </row>
        <row r="3078">
          <cell r="E3078">
            <v>0</v>
          </cell>
        </row>
        <row r="3079">
          <cell r="E3079">
            <v>0</v>
          </cell>
        </row>
        <row r="3080">
          <cell r="E3080">
            <v>12344773</v>
          </cell>
        </row>
        <row r="3081">
          <cell r="E3081">
            <v>0</v>
          </cell>
        </row>
        <row r="3082">
          <cell r="E3082">
            <v>0</v>
          </cell>
        </row>
        <row r="3083">
          <cell r="E3083">
            <v>11110000</v>
          </cell>
        </row>
        <row r="3084">
          <cell r="E3084">
            <v>8850000</v>
          </cell>
        </row>
        <row r="3085">
          <cell r="E3085">
            <v>0</v>
          </cell>
        </row>
        <row r="3086">
          <cell r="E3086">
            <v>0</v>
          </cell>
        </row>
        <row r="3087">
          <cell r="E3087">
            <v>0</v>
          </cell>
        </row>
        <row r="3088">
          <cell r="E3088">
            <v>0</v>
          </cell>
        </row>
        <row r="3089">
          <cell r="E3089">
            <v>0</v>
          </cell>
        </row>
        <row r="3090">
          <cell r="E3090">
            <v>0</v>
          </cell>
        </row>
        <row r="3091">
          <cell r="E3091">
            <v>0</v>
          </cell>
        </row>
        <row r="3092">
          <cell r="E3092">
            <v>0</v>
          </cell>
        </row>
        <row r="3093">
          <cell r="E3093">
            <v>0</v>
          </cell>
        </row>
        <row r="3094">
          <cell r="E3094">
            <v>0</v>
          </cell>
        </row>
        <row r="3095">
          <cell r="E3095">
            <v>0</v>
          </cell>
        </row>
        <row r="3096">
          <cell r="E3096">
            <v>0</v>
          </cell>
        </row>
        <row r="3097">
          <cell r="E3097">
            <v>0</v>
          </cell>
        </row>
        <row r="3098">
          <cell r="E3098">
            <v>0</v>
          </cell>
        </row>
        <row r="3099">
          <cell r="E3099">
            <v>0</v>
          </cell>
        </row>
        <row r="3100">
          <cell r="E3100">
            <v>0</v>
          </cell>
        </row>
        <row r="3101">
          <cell r="E3101">
            <v>0</v>
          </cell>
        </row>
        <row r="3102">
          <cell r="E3102">
            <v>0</v>
          </cell>
        </row>
        <row r="3103">
          <cell r="E3103">
            <v>0</v>
          </cell>
        </row>
        <row r="3104">
          <cell r="E3104">
            <v>0</v>
          </cell>
        </row>
        <row r="3105">
          <cell r="E3105">
            <v>0</v>
          </cell>
        </row>
        <row r="3106">
          <cell r="E3106">
            <v>0</v>
          </cell>
        </row>
        <row r="3107">
          <cell r="E3107">
            <v>0</v>
          </cell>
        </row>
        <row r="3109">
          <cell r="E3109">
            <v>0</v>
          </cell>
        </row>
        <row r="3110">
          <cell r="E3110">
            <v>0</v>
          </cell>
        </row>
        <row r="3111">
          <cell r="E3111">
            <v>0</v>
          </cell>
        </row>
        <row r="3112">
          <cell r="E3112">
            <v>0</v>
          </cell>
        </row>
        <row r="3113">
          <cell r="E3113">
            <v>0</v>
          </cell>
        </row>
        <row r="3114">
          <cell r="E3114">
            <v>0</v>
          </cell>
        </row>
        <row r="3115">
          <cell r="E3115">
            <v>0</v>
          </cell>
        </row>
        <row r="3116">
          <cell r="E3116">
            <v>0</v>
          </cell>
        </row>
        <row r="3117">
          <cell r="E3117">
            <v>0</v>
          </cell>
        </row>
        <row r="3118">
          <cell r="E3118">
            <v>0</v>
          </cell>
        </row>
        <row r="3119">
          <cell r="E3119">
            <v>0</v>
          </cell>
        </row>
        <row r="3120">
          <cell r="E3120">
            <v>0</v>
          </cell>
        </row>
        <row r="3121">
          <cell r="E3121">
            <v>0</v>
          </cell>
        </row>
        <row r="3122">
          <cell r="E3122">
            <v>0</v>
          </cell>
        </row>
        <row r="3123">
          <cell r="E3123">
            <v>0</v>
          </cell>
        </row>
        <row r="3124">
          <cell r="E3124">
            <v>0</v>
          </cell>
        </row>
        <row r="3125">
          <cell r="E3125">
            <v>0</v>
          </cell>
        </row>
        <row r="3126">
          <cell r="E3126">
            <v>0</v>
          </cell>
        </row>
        <row r="3127">
          <cell r="E3127">
            <v>0</v>
          </cell>
        </row>
        <row r="3128">
          <cell r="E3128">
            <v>0</v>
          </cell>
        </row>
        <row r="3129">
          <cell r="E3129">
            <v>0</v>
          </cell>
        </row>
        <row r="3130">
          <cell r="E3130">
            <v>0</v>
          </cell>
        </row>
        <row r="3131">
          <cell r="E3131">
            <v>0</v>
          </cell>
        </row>
        <row r="3132">
          <cell r="E3132">
            <v>0</v>
          </cell>
        </row>
        <row r="3133">
          <cell r="E3133">
            <v>0</v>
          </cell>
        </row>
        <row r="3134">
          <cell r="E3134">
            <v>0</v>
          </cell>
        </row>
        <row r="3135">
          <cell r="E3135">
            <v>0</v>
          </cell>
        </row>
        <row r="3136">
          <cell r="E3136">
            <v>0</v>
          </cell>
        </row>
        <row r="3137">
          <cell r="E3137">
            <v>0</v>
          </cell>
        </row>
        <row r="3138">
          <cell r="E3138">
            <v>0</v>
          </cell>
        </row>
        <row r="3139">
          <cell r="E3139">
            <v>0</v>
          </cell>
        </row>
        <row r="3140">
          <cell r="E3140">
            <v>0</v>
          </cell>
        </row>
        <row r="3141">
          <cell r="E3141">
            <v>0</v>
          </cell>
        </row>
        <row r="3142">
          <cell r="E3142">
            <v>0</v>
          </cell>
        </row>
        <row r="3143">
          <cell r="E3143">
            <v>0</v>
          </cell>
        </row>
        <row r="3144">
          <cell r="E3144">
            <v>0</v>
          </cell>
        </row>
        <row r="3145">
          <cell r="E3145">
            <v>0</v>
          </cell>
        </row>
        <row r="3146">
          <cell r="E3146">
            <v>0</v>
          </cell>
        </row>
        <row r="3147">
          <cell r="E3147">
            <v>0</v>
          </cell>
        </row>
        <row r="3148">
          <cell r="E3148">
            <v>0</v>
          </cell>
        </row>
        <row r="3149">
          <cell r="E3149">
            <v>0</v>
          </cell>
        </row>
        <row r="3150">
          <cell r="E3150">
            <v>0</v>
          </cell>
        </row>
        <row r="3151">
          <cell r="E3151">
            <v>0</v>
          </cell>
        </row>
        <row r="3152">
          <cell r="E3152">
            <v>0</v>
          </cell>
        </row>
        <row r="3153">
          <cell r="E3153">
            <v>0</v>
          </cell>
        </row>
        <row r="3154">
          <cell r="E3154">
            <v>0</v>
          </cell>
        </row>
        <row r="3155">
          <cell r="E3155">
            <v>0</v>
          </cell>
        </row>
        <row r="3156">
          <cell r="E3156">
            <v>0</v>
          </cell>
        </row>
        <row r="3157">
          <cell r="E3157">
            <v>0</v>
          </cell>
        </row>
        <row r="3158">
          <cell r="E3158">
            <v>0</v>
          </cell>
        </row>
        <row r="3159">
          <cell r="E3159">
            <v>0</v>
          </cell>
        </row>
        <row r="3160">
          <cell r="E3160">
            <v>0</v>
          </cell>
        </row>
        <row r="3161">
          <cell r="E3161">
            <v>0</v>
          </cell>
        </row>
        <row r="3162">
          <cell r="E3162">
            <v>0</v>
          </cell>
        </row>
        <row r="3163">
          <cell r="E3163">
            <v>0</v>
          </cell>
        </row>
        <row r="3164">
          <cell r="E3164">
            <v>0</v>
          </cell>
        </row>
        <row r="3165">
          <cell r="E3165">
            <v>0</v>
          </cell>
        </row>
        <row r="3166">
          <cell r="E3166">
            <v>0</v>
          </cell>
        </row>
        <row r="3167">
          <cell r="E3167">
            <v>0</v>
          </cell>
        </row>
        <row r="3168">
          <cell r="E3168">
            <v>0</v>
          </cell>
        </row>
        <row r="3169">
          <cell r="E3169">
            <v>0</v>
          </cell>
        </row>
        <row r="3170">
          <cell r="E3170">
            <v>0</v>
          </cell>
        </row>
        <row r="3171">
          <cell r="E3171">
            <v>0</v>
          </cell>
        </row>
        <row r="3172">
          <cell r="E3172">
            <v>0</v>
          </cell>
        </row>
        <row r="3173">
          <cell r="E3173">
            <v>0</v>
          </cell>
        </row>
        <row r="3174">
          <cell r="E3174">
            <v>0</v>
          </cell>
        </row>
        <row r="3175">
          <cell r="E3175">
            <v>0</v>
          </cell>
        </row>
        <row r="3176">
          <cell r="E3176">
            <v>0</v>
          </cell>
        </row>
        <row r="3177">
          <cell r="E3177">
            <v>0</v>
          </cell>
        </row>
        <row r="3178">
          <cell r="E3178">
            <v>0</v>
          </cell>
        </row>
        <row r="3182">
          <cell r="E3182">
            <v>0</v>
          </cell>
        </row>
        <row r="3199">
          <cell r="E3199">
            <v>0</v>
          </cell>
        </row>
        <row r="3200">
          <cell r="E3200">
            <v>0</v>
          </cell>
        </row>
        <row r="3201">
          <cell r="E3201">
            <v>0</v>
          </cell>
        </row>
        <row r="3209">
          <cell r="E3209">
            <v>0</v>
          </cell>
        </row>
        <row r="3212">
          <cell r="E3212">
            <v>0</v>
          </cell>
        </row>
        <row r="3213">
          <cell r="E3213">
            <v>0</v>
          </cell>
        </row>
        <row r="3217">
          <cell r="E3217">
            <v>0</v>
          </cell>
        </row>
        <row r="3220">
          <cell r="E3220">
            <v>0</v>
          </cell>
        </row>
        <row r="3223">
          <cell r="E3223">
            <v>0</v>
          </cell>
        </row>
        <row r="3238">
          <cell r="E3238">
            <v>0</v>
          </cell>
        </row>
        <row r="3257">
          <cell r="E3257">
            <v>0</v>
          </cell>
        </row>
        <row r="3260">
          <cell r="E3260">
            <v>0</v>
          </cell>
        </row>
        <row r="3296">
          <cell r="E3296">
            <v>0</v>
          </cell>
        </row>
        <row r="3313">
          <cell r="E3313">
            <v>0</v>
          </cell>
        </row>
        <row r="3314">
          <cell r="E3314">
            <v>0</v>
          </cell>
        </row>
        <row r="3315">
          <cell r="E3315">
            <v>0</v>
          </cell>
        </row>
        <row r="3323">
          <cell r="E3323">
            <v>0</v>
          </cell>
        </row>
        <row r="3326">
          <cell r="E3326">
            <v>0</v>
          </cell>
        </row>
        <row r="3327">
          <cell r="E3327">
            <v>0</v>
          </cell>
        </row>
        <row r="3331">
          <cell r="E3331">
            <v>0</v>
          </cell>
        </row>
        <row r="3334">
          <cell r="E3334">
            <v>0</v>
          </cell>
        </row>
        <row r="3337">
          <cell r="E3337">
            <v>0</v>
          </cell>
        </row>
        <row r="3352">
          <cell r="E3352">
            <v>0</v>
          </cell>
        </row>
        <row r="3371">
          <cell r="E3371">
            <v>0</v>
          </cell>
        </row>
        <row r="3374">
          <cell r="E3374">
            <v>0</v>
          </cell>
        </row>
        <row r="3410">
          <cell r="E3410">
            <v>0</v>
          </cell>
        </row>
        <row r="3427">
          <cell r="E3427">
            <v>0</v>
          </cell>
        </row>
        <row r="3428">
          <cell r="E3428">
            <v>0</v>
          </cell>
        </row>
        <row r="3429">
          <cell r="E3429">
            <v>0</v>
          </cell>
        </row>
        <row r="3432">
          <cell r="E3432">
            <v>0</v>
          </cell>
        </row>
        <row r="3433">
          <cell r="E3433">
            <v>0</v>
          </cell>
        </row>
        <row r="3434">
          <cell r="E3434">
            <v>0</v>
          </cell>
        </row>
        <row r="3435">
          <cell r="E3435">
            <v>0</v>
          </cell>
        </row>
        <row r="3436">
          <cell r="E3436">
            <v>0</v>
          </cell>
        </row>
        <row r="3437">
          <cell r="E3437">
            <v>0</v>
          </cell>
        </row>
        <row r="3438">
          <cell r="E3438">
            <v>0</v>
          </cell>
        </row>
        <row r="3439">
          <cell r="E3439">
            <v>0</v>
          </cell>
        </row>
        <row r="3440">
          <cell r="E3440">
            <v>0</v>
          </cell>
        </row>
        <row r="3441">
          <cell r="E3441">
            <v>0</v>
          </cell>
        </row>
        <row r="3442">
          <cell r="E3442">
            <v>0</v>
          </cell>
        </row>
        <row r="3443">
          <cell r="E3443">
            <v>0</v>
          </cell>
        </row>
        <row r="3444">
          <cell r="E3444">
            <v>0</v>
          </cell>
        </row>
        <row r="3445">
          <cell r="E3445">
            <v>0</v>
          </cell>
        </row>
        <row r="3446">
          <cell r="E3446">
            <v>0</v>
          </cell>
        </row>
        <row r="3447">
          <cell r="E3447">
            <v>0</v>
          </cell>
        </row>
        <row r="3448">
          <cell r="E3448">
            <v>0</v>
          </cell>
        </row>
        <row r="3449">
          <cell r="E3449">
            <v>0</v>
          </cell>
        </row>
        <row r="3451">
          <cell r="E3451">
            <v>0</v>
          </cell>
        </row>
        <row r="3452">
          <cell r="E3452">
            <v>0</v>
          </cell>
        </row>
        <row r="3453">
          <cell r="E3453">
            <v>0</v>
          </cell>
        </row>
        <row r="3454">
          <cell r="E3454">
            <v>0</v>
          </cell>
        </row>
        <row r="3455">
          <cell r="E3455">
            <v>0</v>
          </cell>
        </row>
        <row r="3456">
          <cell r="E3456">
            <v>0</v>
          </cell>
        </row>
        <row r="3457">
          <cell r="E3457">
            <v>0</v>
          </cell>
        </row>
        <row r="3458">
          <cell r="E3458">
            <v>0</v>
          </cell>
        </row>
        <row r="3459">
          <cell r="E3459">
            <v>0</v>
          </cell>
        </row>
        <row r="3460">
          <cell r="E3460">
            <v>0</v>
          </cell>
        </row>
        <row r="3461">
          <cell r="E3461">
            <v>0</v>
          </cell>
        </row>
        <row r="3462">
          <cell r="E3462">
            <v>0</v>
          </cell>
        </row>
        <row r="3463">
          <cell r="E3463">
            <v>0</v>
          </cell>
        </row>
        <row r="3464">
          <cell r="E3464">
            <v>0</v>
          </cell>
        </row>
        <row r="3465">
          <cell r="E3465">
            <v>0</v>
          </cell>
        </row>
        <row r="3466">
          <cell r="E3466">
            <v>0</v>
          </cell>
        </row>
        <row r="3467">
          <cell r="E3467">
            <v>0</v>
          </cell>
        </row>
        <row r="3468">
          <cell r="E3468">
            <v>0</v>
          </cell>
        </row>
        <row r="3469">
          <cell r="E3469">
            <v>0</v>
          </cell>
        </row>
        <row r="3470">
          <cell r="E3470">
            <v>0</v>
          </cell>
        </row>
        <row r="3471">
          <cell r="E3471">
            <v>0</v>
          </cell>
        </row>
        <row r="3472">
          <cell r="E3472">
            <v>0</v>
          </cell>
        </row>
        <row r="3473">
          <cell r="E3473">
            <v>0</v>
          </cell>
        </row>
        <row r="3474">
          <cell r="E3474">
            <v>0</v>
          </cell>
        </row>
        <row r="3475">
          <cell r="E3475">
            <v>0</v>
          </cell>
        </row>
        <row r="3476">
          <cell r="E3476">
            <v>0</v>
          </cell>
        </row>
        <row r="3477">
          <cell r="E3477">
            <v>0</v>
          </cell>
        </row>
        <row r="3478">
          <cell r="E3478">
            <v>0</v>
          </cell>
        </row>
        <row r="3479">
          <cell r="E3479">
            <v>0</v>
          </cell>
        </row>
        <row r="3480">
          <cell r="E3480">
            <v>0</v>
          </cell>
        </row>
        <row r="3481">
          <cell r="E3481">
            <v>0</v>
          </cell>
        </row>
        <row r="3482">
          <cell r="E3482">
            <v>0</v>
          </cell>
        </row>
        <row r="3483">
          <cell r="E3483">
            <v>0</v>
          </cell>
        </row>
        <row r="3484">
          <cell r="E3484">
            <v>0</v>
          </cell>
        </row>
        <row r="3485">
          <cell r="E3485">
            <v>0</v>
          </cell>
        </row>
        <row r="3486">
          <cell r="E3486">
            <v>0</v>
          </cell>
        </row>
        <row r="3487">
          <cell r="E3487">
            <v>0</v>
          </cell>
        </row>
        <row r="3488">
          <cell r="E3488">
            <v>0</v>
          </cell>
        </row>
        <row r="3489">
          <cell r="E3489">
            <v>0</v>
          </cell>
        </row>
        <row r="3490">
          <cell r="E3490">
            <v>0</v>
          </cell>
        </row>
        <row r="3491">
          <cell r="E3491">
            <v>0</v>
          </cell>
        </row>
        <row r="3492">
          <cell r="E3492">
            <v>0</v>
          </cell>
        </row>
        <row r="3493">
          <cell r="E3493">
            <v>0</v>
          </cell>
        </row>
        <row r="3494">
          <cell r="E3494">
            <v>0</v>
          </cell>
        </row>
        <row r="3495">
          <cell r="E3495">
            <v>0</v>
          </cell>
        </row>
        <row r="3496">
          <cell r="E3496">
            <v>0</v>
          </cell>
        </row>
        <row r="3497">
          <cell r="E3497">
            <v>0</v>
          </cell>
        </row>
        <row r="3498">
          <cell r="E3498">
            <v>0</v>
          </cell>
        </row>
        <row r="3499">
          <cell r="E3499">
            <v>0</v>
          </cell>
        </row>
        <row r="3500">
          <cell r="E3500">
            <v>0</v>
          </cell>
        </row>
        <row r="3501">
          <cell r="E3501">
            <v>0</v>
          </cell>
        </row>
        <row r="3502">
          <cell r="E3502">
            <v>0</v>
          </cell>
        </row>
        <row r="3503">
          <cell r="E3503">
            <v>0</v>
          </cell>
        </row>
        <row r="3504">
          <cell r="E3504">
            <v>0</v>
          </cell>
        </row>
        <row r="3505">
          <cell r="E3505">
            <v>0</v>
          </cell>
        </row>
        <row r="3506">
          <cell r="E3506">
            <v>0</v>
          </cell>
        </row>
        <row r="3507">
          <cell r="E3507">
            <v>0</v>
          </cell>
        </row>
        <row r="3508">
          <cell r="E3508">
            <v>0</v>
          </cell>
        </row>
        <row r="3509">
          <cell r="E3509">
            <v>0</v>
          </cell>
        </row>
        <row r="3510">
          <cell r="E3510">
            <v>0</v>
          </cell>
        </row>
        <row r="3511">
          <cell r="E3511">
            <v>0</v>
          </cell>
        </row>
        <row r="3512">
          <cell r="E3512">
            <v>0</v>
          </cell>
        </row>
        <row r="3513">
          <cell r="E3513">
            <v>0</v>
          </cell>
        </row>
        <row r="3514">
          <cell r="E3514">
            <v>0</v>
          </cell>
        </row>
        <row r="3515">
          <cell r="E3515">
            <v>0</v>
          </cell>
        </row>
        <row r="3516">
          <cell r="E3516">
            <v>0</v>
          </cell>
        </row>
        <row r="3517">
          <cell r="E3517">
            <v>0</v>
          </cell>
        </row>
        <row r="3518">
          <cell r="E3518">
            <v>0</v>
          </cell>
        </row>
        <row r="3519">
          <cell r="E3519">
            <v>0</v>
          </cell>
        </row>
        <row r="3520">
          <cell r="E3520">
            <v>0</v>
          </cell>
        </row>
        <row r="3521">
          <cell r="E3521">
            <v>0</v>
          </cell>
        </row>
        <row r="3522">
          <cell r="E3522">
            <v>0</v>
          </cell>
        </row>
        <row r="3523">
          <cell r="E3523">
            <v>0</v>
          </cell>
        </row>
        <row r="3524">
          <cell r="E3524">
            <v>0</v>
          </cell>
        </row>
        <row r="3525">
          <cell r="E3525">
            <v>0</v>
          </cell>
        </row>
        <row r="3526">
          <cell r="E3526">
            <v>0</v>
          </cell>
        </row>
        <row r="3527">
          <cell r="E3527">
            <v>0</v>
          </cell>
        </row>
        <row r="3528">
          <cell r="E3528">
            <v>0</v>
          </cell>
        </row>
        <row r="3529">
          <cell r="E3529">
            <v>0</v>
          </cell>
        </row>
        <row r="3530">
          <cell r="E3530">
            <v>0</v>
          </cell>
        </row>
        <row r="3531">
          <cell r="E3531">
            <v>0</v>
          </cell>
        </row>
        <row r="3532">
          <cell r="E3532">
            <v>0</v>
          </cell>
        </row>
        <row r="3533">
          <cell r="E3533">
            <v>0</v>
          </cell>
        </row>
        <row r="3534">
          <cell r="E3534">
            <v>0</v>
          </cell>
        </row>
        <row r="3535">
          <cell r="E3535">
            <v>0</v>
          </cell>
        </row>
        <row r="3536">
          <cell r="E3536">
            <v>0</v>
          </cell>
        </row>
        <row r="3537">
          <cell r="E3537">
            <v>0</v>
          </cell>
        </row>
        <row r="3538">
          <cell r="E3538">
            <v>0</v>
          </cell>
        </row>
        <row r="3539">
          <cell r="E3539">
            <v>0</v>
          </cell>
        </row>
        <row r="3540">
          <cell r="E3540">
            <v>0</v>
          </cell>
        </row>
        <row r="3541">
          <cell r="E3541">
            <v>0</v>
          </cell>
        </row>
        <row r="3542">
          <cell r="E3542">
            <v>0</v>
          </cell>
        </row>
        <row r="3543">
          <cell r="E3543">
            <v>0</v>
          </cell>
        </row>
        <row r="3544">
          <cell r="E3544">
            <v>0</v>
          </cell>
        </row>
        <row r="3545">
          <cell r="E3545">
            <v>0</v>
          </cell>
        </row>
        <row r="3546">
          <cell r="E3546">
            <v>0</v>
          </cell>
        </row>
        <row r="3547">
          <cell r="E3547">
            <v>0</v>
          </cell>
        </row>
        <row r="3548">
          <cell r="E3548">
            <v>0</v>
          </cell>
        </row>
        <row r="3549">
          <cell r="E3549">
            <v>0</v>
          </cell>
        </row>
        <row r="3550">
          <cell r="E3550">
            <v>0</v>
          </cell>
        </row>
        <row r="3551">
          <cell r="E3551">
            <v>0</v>
          </cell>
        </row>
        <row r="3552">
          <cell r="E3552">
            <v>0</v>
          </cell>
        </row>
        <row r="3553">
          <cell r="E3553">
            <v>0</v>
          </cell>
        </row>
        <row r="3554">
          <cell r="E3554">
            <v>0</v>
          </cell>
        </row>
        <row r="3555">
          <cell r="E3555">
            <v>0</v>
          </cell>
        </row>
        <row r="3556">
          <cell r="E3556">
            <v>0</v>
          </cell>
        </row>
        <row r="3557">
          <cell r="E3557">
            <v>0</v>
          </cell>
        </row>
        <row r="3558">
          <cell r="E3558">
            <v>0</v>
          </cell>
        </row>
        <row r="3559">
          <cell r="E3559">
            <v>0</v>
          </cell>
        </row>
        <row r="3560">
          <cell r="E3560">
            <v>0</v>
          </cell>
        </row>
        <row r="3561">
          <cell r="E3561">
            <v>0</v>
          </cell>
        </row>
        <row r="3562">
          <cell r="E3562">
            <v>0</v>
          </cell>
        </row>
        <row r="3563">
          <cell r="E3563">
            <v>0</v>
          </cell>
        </row>
        <row r="3565">
          <cell r="E3565">
            <v>0</v>
          </cell>
        </row>
        <row r="3566">
          <cell r="E3566">
            <v>0</v>
          </cell>
        </row>
        <row r="3567">
          <cell r="E3567">
            <v>0</v>
          </cell>
        </row>
        <row r="3568">
          <cell r="E3568">
            <v>0</v>
          </cell>
        </row>
        <row r="3569">
          <cell r="E3569">
            <v>0</v>
          </cell>
        </row>
        <row r="3570">
          <cell r="E3570">
            <v>0</v>
          </cell>
        </row>
        <row r="3571">
          <cell r="E3571">
            <v>0</v>
          </cell>
        </row>
        <row r="3572">
          <cell r="E3572">
            <v>0</v>
          </cell>
        </row>
        <row r="3573">
          <cell r="E3573">
            <v>0</v>
          </cell>
        </row>
        <row r="3574">
          <cell r="E3574">
            <v>0</v>
          </cell>
        </row>
        <row r="3575">
          <cell r="E3575">
            <v>0</v>
          </cell>
        </row>
        <row r="3576">
          <cell r="E3576">
            <v>0</v>
          </cell>
        </row>
        <row r="3577">
          <cell r="E3577">
            <v>0</v>
          </cell>
        </row>
        <row r="3578">
          <cell r="E3578">
            <v>0</v>
          </cell>
        </row>
        <row r="3579">
          <cell r="E3579">
            <v>0</v>
          </cell>
        </row>
        <row r="3580">
          <cell r="E3580">
            <v>0</v>
          </cell>
        </row>
        <row r="3581">
          <cell r="E3581">
            <v>0</v>
          </cell>
        </row>
        <row r="3582">
          <cell r="E3582">
            <v>0</v>
          </cell>
        </row>
        <row r="3583">
          <cell r="E3583">
            <v>0</v>
          </cell>
        </row>
        <row r="3584">
          <cell r="E3584">
            <v>0</v>
          </cell>
        </row>
        <row r="3585">
          <cell r="E3585">
            <v>0</v>
          </cell>
        </row>
        <row r="3586">
          <cell r="E3586">
            <v>0</v>
          </cell>
        </row>
        <row r="3587">
          <cell r="E3587">
            <v>0</v>
          </cell>
        </row>
        <row r="3588">
          <cell r="E3588">
            <v>0</v>
          </cell>
        </row>
        <row r="3589">
          <cell r="E3589">
            <v>0</v>
          </cell>
        </row>
        <row r="3590">
          <cell r="E3590">
            <v>0</v>
          </cell>
        </row>
        <row r="3591">
          <cell r="E3591">
            <v>0</v>
          </cell>
        </row>
        <row r="3592">
          <cell r="E3592">
            <v>0</v>
          </cell>
        </row>
        <row r="3593">
          <cell r="E3593">
            <v>0</v>
          </cell>
        </row>
        <row r="3594">
          <cell r="E3594">
            <v>0</v>
          </cell>
        </row>
        <row r="3595">
          <cell r="E3595">
            <v>0</v>
          </cell>
        </row>
        <row r="3596">
          <cell r="E3596">
            <v>0</v>
          </cell>
        </row>
        <row r="3597">
          <cell r="E3597">
            <v>0</v>
          </cell>
        </row>
        <row r="3598">
          <cell r="E3598">
            <v>0</v>
          </cell>
        </row>
        <row r="3599">
          <cell r="E3599">
            <v>0</v>
          </cell>
        </row>
        <row r="3600">
          <cell r="E3600">
            <v>0</v>
          </cell>
        </row>
        <row r="3601">
          <cell r="E3601">
            <v>0</v>
          </cell>
        </row>
        <row r="3602">
          <cell r="E3602">
            <v>0</v>
          </cell>
        </row>
        <row r="3603">
          <cell r="E3603">
            <v>0</v>
          </cell>
        </row>
        <row r="3604">
          <cell r="E3604">
            <v>0</v>
          </cell>
        </row>
        <row r="3605">
          <cell r="E3605">
            <v>0</v>
          </cell>
        </row>
        <row r="3606">
          <cell r="E3606">
            <v>0</v>
          </cell>
        </row>
        <row r="3607">
          <cell r="E3607">
            <v>0</v>
          </cell>
        </row>
        <row r="3608">
          <cell r="E3608">
            <v>0</v>
          </cell>
        </row>
        <row r="3609">
          <cell r="E3609">
            <v>0</v>
          </cell>
        </row>
        <row r="3610">
          <cell r="E3610">
            <v>0</v>
          </cell>
        </row>
        <row r="3611">
          <cell r="E3611">
            <v>0</v>
          </cell>
        </row>
        <row r="3612">
          <cell r="E3612">
            <v>0</v>
          </cell>
        </row>
        <row r="3613">
          <cell r="E3613">
            <v>0</v>
          </cell>
        </row>
        <row r="3614">
          <cell r="E3614">
            <v>0</v>
          </cell>
        </row>
        <row r="3615">
          <cell r="E3615">
            <v>0</v>
          </cell>
        </row>
        <row r="3616">
          <cell r="E3616">
            <v>0</v>
          </cell>
        </row>
        <row r="3617">
          <cell r="E3617">
            <v>0</v>
          </cell>
        </row>
        <row r="3618">
          <cell r="E3618">
            <v>0</v>
          </cell>
        </row>
        <row r="3619">
          <cell r="E3619">
            <v>0</v>
          </cell>
        </row>
        <row r="3620">
          <cell r="E3620">
            <v>0</v>
          </cell>
        </row>
        <row r="3621">
          <cell r="E3621">
            <v>0</v>
          </cell>
        </row>
        <row r="3622">
          <cell r="E3622">
            <v>0</v>
          </cell>
        </row>
        <row r="3623">
          <cell r="E3623">
            <v>0</v>
          </cell>
        </row>
        <row r="3624">
          <cell r="E3624">
            <v>0</v>
          </cell>
        </row>
        <row r="3625">
          <cell r="E3625">
            <v>0</v>
          </cell>
        </row>
        <row r="3626">
          <cell r="E3626">
            <v>0</v>
          </cell>
        </row>
        <row r="3627">
          <cell r="E3627">
            <v>0</v>
          </cell>
        </row>
        <row r="3628">
          <cell r="E3628">
            <v>0</v>
          </cell>
        </row>
        <row r="3629">
          <cell r="E3629">
            <v>0</v>
          </cell>
        </row>
        <row r="3630">
          <cell r="E3630">
            <v>0</v>
          </cell>
        </row>
        <row r="3631">
          <cell r="E3631">
            <v>0</v>
          </cell>
        </row>
        <row r="3632">
          <cell r="E3632">
            <v>0</v>
          </cell>
        </row>
        <row r="3633">
          <cell r="E3633">
            <v>0</v>
          </cell>
        </row>
        <row r="3634">
          <cell r="E3634">
            <v>0</v>
          </cell>
        </row>
        <row r="3635">
          <cell r="E3635">
            <v>0</v>
          </cell>
        </row>
        <row r="3636">
          <cell r="E3636">
            <v>0</v>
          </cell>
        </row>
        <row r="3637">
          <cell r="E3637">
            <v>0</v>
          </cell>
        </row>
        <row r="3638">
          <cell r="E3638">
            <v>0</v>
          </cell>
        </row>
        <row r="3639">
          <cell r="E3639">
            <v>0</v>
          </cell>
        </row>
        <row r="3640">
          <cell r="E3640">
            <v>0</v>
          </cell>
        </row>
        <row r="3641">
          <cell r="E3641">
            <v>0</v>
          </cell>
        </row>
        <row r="3642">
          <cell r="E3642">
            <v>0</v>
          </cell>
        </row>
        <row r="3643">
          <cell r="E3643">
            <v>0</v>
          </cell>
        </row>
        <row r="3644">
          <cell r="E3644">
            <v>0</v>
          </cell>
        </row>
        <row r="3645">
          <cell r="E3645">
            <v>0</v>
          </cell>
        </row>
        <row r="3646">
          <cell r="E3646">
            <v>0</v>
          </cell>
        </row>
        <row r="3647">
          <cell r="E3647">
            <v>0</v>
          </cell>
        </row>
        <row r="3648">
          <cell r="E3648">
            <v>0</v>
          </cell>
        </row>
        <row r="3649">
          <cell r="E3649">
            <v>0</v>
          </cell>
        </row>
        <row r="3650">
          <cell r="E3650">
            <v>0</v>
          </cell>
        </row>
        <row r="3651">
          <cell r="E3651">
            <v>0</v>
          </cell>
        </row>
        <row r="3652">
          <cell r="E3652">
            <v>0</v>
          </cell>
        </row>
        <row r="3653">
          <cell r="E3653">
            <v>0</v>
          </cell>
        </row>
        <row r="3654">
          <cell r="E3654">
            <v>0</v>
          </cell>
        </row>
        <row r="3655">
          <cell r="E3655">
            <v>0</v>
          </cell>
        </row>
        <row r="3656">
          <cell r="E3656">
            <v>0</v>
          </cell>
        </row>
        <row r="3657">
          <cell r="E3657">
            <v>0</v>
          </cell>
        </row>
        <row r="3658">
          <cell r="E3658">
            <v>0</v>
          </cell>
        </row>
        <row r="3659">
          <cell r="E3659">
            <v>0</v>
          </cell>
        </row>
        <row r="3660">
          <cell r="E3660">
            <v>0</v>
          </cell>
        </row>
        <row r="3661">
          <cell r="E3661">
            <v>0</v>
          </cell>
        </row>
        <row r="3662">
          <cell r="E3662">
            <v>0</v>
          </cell>
        </row>
        <row r="3663">
          <cell r="E3663">
            <v>0</v>
          </cell>
        </row>
        <row r="3664">
          <cell r="E3664">
            <v>0</v>
          </cell>
        </row>
        <row r="3665">
          <cell r="E3665">
            <v>0</v>
          </cell>
        </row>
        <row r="3666">
          <cell r="E3666">
            <v>0</v>
          </cell>
        </row>
        <row r="3667">
          <cell r="E3667">
            <v>0</v>
          </cell>
        </row>
        <row r="3668">
          <cell r="E3668">
            <v>0</v>
          </cell>
        </row>
        <row r="3669">
          <cell r="E3669">
            <v>0</v>
          </cell>
        </row>
        <row r="3670">
          <cell r="E3670">
            <v>0</v>
          </cell>
        </row>
        <row r="3671">
          <cell r="E3671">
            <v>0</v>
          </cell>
        </row>
        <row r="3672">
          <cell r="E3672">
            <v>0</v>
          </cell>
        </row>
        <row r="3673">
          <cell r="E3673">
            <v>0</v>
          </cell>
        </row>
        <row r="3674">
          <cell r="E3674">
            <v>0</v>
          </cell>
        </row>
        <row r="3675">
          <cell r="E3675">
            <v>0</v>
          </cell>
        </row>
        <row r="3676">
          <cell r="E3676">
            <v>0</v>
          </cell>
        </row>
        <row r="3677">
          <cell r="E3677">
            <v>0</v>
          </cell>
        </row>
        <row r="3679">
          <cell r="E3679">
            <v>0</v>
          </cell>
        </row>
        <row r="3680">
          <cell r="E3680">
            <v>0</v>
          </cell>
        </row>
        <row r="3681">
          <cell r="E3681">
            <v>0</v>
          </cell>
        </row>
        <row r="3682">
          <cell r="E3682">
            <v>0</v>
          </cell>
        </row>
        <row r="3683">
          <cell r="E3683">
            <v>0</v>
          </cell>
        </row>
        <row r="3684">
          <cell r="E3684">
            <v>0</v>
          </cell>
        </row>
        <row r="3685">
          <cell r="E3685">
            <v>0</v>
          </cell>
        </row>
        <row r="3686">
          <cell r="E3686">
            <v>0</v>
          </cell>
        </row>
        <row r="3687">
          <cell r="E3687">
            <v>0</v>
          </cell>
        </row>
        <row r="3688">
          <cell r="E3688">
            <v>0</v>
          </cell>
        </row>
        <row r="3689">
          <cell r="E3689">
            <v>0</v>
          </cell>
        </row>
        <row r="3690">
          <cell r="E3690">
            <v>0</v>
          </cell>
        </row>
        <row r="3691">
          <cell r="E3691">
            <v>0</v>
          </cell>
        </row>
        <row r="3692">
          <cell r="E3692">
            <v>0</v>
          </cell>
        </row>
        <row r="3693">
          <cell r="E3693">
            <v>0</v>
          </cell>
        </row>
        <row r="3694">
          <cell r="E3694">
            <v>0</v>
          </cell>
        </row>
        <row r="3695">
          <cell r="E3695">
            <v>0</v>
          </cell>
        </row>
        <row r="3696">
          <cell r="E3696">
            <v>0</v>
          </cell>
        </row>
        <row r="3697">
          <cell r="E3697">
            <v>0</v>
          </cell>
        </row>
        <row r="3698">
          <cell r="E3698">
            <v>0</v>
          </cell>
        </row>
        <row r="3699">
          <cell r="E3699">
            <v>0</v>
          </cell>
        </row>
        <row r="3700">
          <cell r="E3700">
            <v>0</v>
          </cell>
        </row>
        <row r="3701">
          <cell r="E3701">
            <v>0</v>
          </cell>
        </row>
        <row r="3702">
          <cell r="E3702">
            <v>0</v>
          </cell>
        </row>
        <row r="3703">
          <cell r="E3703">
            <v>0</v>
          </cell>
        </row>
        <row r="3704">
          <cell r="E3704">
            <v>0</v>
          </cell>
        </row>
        <row r="3705">
          <cell r="E3705">
            <v>0</v>
          </cell>
        </row>
        <row r="3706">
          <cell r="E3706">
            <v>0</v>
          </cell>
        </row>
        <row r="3707">
          <cell r="E3707">
            <v>0</v>
          </cell>
        </row>
        <row r="3708">
          <cell r="E3708">
            <v>0</v>
          </cell>
        </row>
        <row r="3709">
          <cell r="E3709">
            <v>0</v>
          </cell>
        </row>
        <row r="3710">
          <cell r="E3710">
            <v>0</v>
          </cell>
        </row>
        <row r="3711">
          <cell r="E3711">
            <v>0</v>
          </cell>
        </row>
        <row r="3712">
          <cell r="E3712">
            <v>0</v>
          </cell>
        </row>
        <row r="3713">
          <cell r="E3713">
            <v>0</v>
          </cell>
        </row>
        <row r="3714">
          <cell r="E3714">
            <v>0</v>
          </cell>
        </row>
        <row r="3715">
          <cell r="E3715">
            <v>0</v>
          </cell>
        </row>
        <row r="3716">
          <cell r="E3716">
            <v>0</v>
          </cell>
        </row>
        <row r="3717">
          <cell r="E3717">
            <v>0</v>
          </cell>
        </row>
        <row r="3718">
          <cell r="E3718">
            <v>0</v>
          </cell>
        </row>
        <row r="3719">
          <cell r="E3719">
            <v>0</v>
          </cell>
        </row>
        <row r="3720">
          <cell r="E3720">
            <v>0</v>
          </cell>
        </row>
        <row r="3721">
          <cell r="E3721">
            <v>0</v>
          </cell>
        </row>
        <row r="3722">
          <cell r="E3722">
            <v>0</v>
          </cell>
        </row>
        <row r="3723">
          <cell r="E3723">
            <v>0</v>
          </cell>
        </row>
        <row r="3724">
          <cell r="E3724">
            <v>0</v>
          </cell>
        </row>
        <row r="3725">
          <cell r="E3725">
            <v>0</v>
          </cell>
        </row>
        <row r="3726">
          <cell r="E3726">
            <v>0</v>
          </cell>
        </row>
        <row r="3727">
          <cell r="E3727">
            <v>0</v>
          </cell>
        </row>
        <row r="3728">
          <cell r="E3728">
            <v>0</v>
          </cell>
        </row>
        <row r="3729">
          <cell r="E3729">
            <v>0</v>
          </cell>
        </row>
        <row r="3730">
          <cell r="E3730">
            <v>0</v>
          </cell>
        </row>
        <row r="3731">
          <cell r="E3731">
            <v>0</v>
          </cell>
        </row>
        <row r="3732">
          <cell r="E3732">
            <v>0</v>
          </cell>
        </row>
        <row r="3733">
          <cell r="E3733">
            <v>0</v>
          </cell>
        </row>
        <row r="3734">
          <cell r="E3734">
            <v>0</v>
          </cell>
        </row>
        <row r="3735">
          <cell r="E3735">
            <v>0</v>
          </cell>
        </row>
        <row r="3736">
          <cell r="E3736">
            <v>0</v>
          </cell>
        </row>
        <row r="3737">
          <cell r="E3737">
            <v>0</v>
          </cell>
        </row>
        <row r="3738">
          <cell r="E3738">
            <v>0</v>
          </cell>
        </row>
        <row r="3739">
          <cell r="E3739">
            <v>0</v>
          </cell>
        </row>
        <row r="3740">
          <cell r="E3740">
            <v>0</v>
          </cell>
        </row>
        <row r="3741">
          <cell r="E3741">
            <v>0</v>
          </cell>
        </row>
        <row r="3742">
          <cell r="E3742">
            <v>0</v>
          </cell>
        </row>
        <row r="3743">
          <cell r="E3743">
            <v>0</v>
          </cell>
        </row>
        <row r="3744">
          <cell r="E3744">
            <v>0</v>
          </cell>
        </row>
        <row r="3745">
          <cell r="E3745">
            <v>0</v>
          </cell>
        </row>
        <row r="3746">
          <cell r="E3746">
            <v>0</v>
          </cell>
        </row>
        <row r="3747">
          <cell r="E3747">
            <v>0</v>
          </cell>
        </row>
        <row r="3748">
          <cell r="E3748">
            <v>0</v>
          </cell>
        </row>
        <row r="3749">
          <cell r="E3749">
            <v>0</v>
          </cell>
        </row>
        <row r="3750">
          <cell r="E3750">
            <v>0</v>
          </cell>
        </row>
        <row r="3751">
          <cell r="E3751">
            <v>0</v>
          </cell>
        </row>
        <row r="3752">
          <cell r="E3752">
            <v>0</v>
          </cell>
        </row>
        <row r="3753">
          <cell r="E3753">
            <v>0</v>
          </cell>
        </row>
        <row r="3754">
          <cell r="E3754">
            <v>0</v>
          </cell>
        </row>
        <row r="3755">
          <cell r="E3755">
            <v>0</v>
          </cell>
        </row>
        <row r="3756">
          <cell r="E3756">
            <v>0</v>
          </cell>
        </row>
        <row r="3757">
          <cell r="E3757">
            <v>0</v>
          </cell>
        </row>
        <row r="3758">
          <cell r="E3758">
            <v>0</v>
          </cell>
        </row>
        <row r="3759">
          <cell r="E3759">
            <v>0</v>
          </cell>
        </row>
        <row r="3760">
          <cell r="E3760">
            <v>0</v>
          </cell>
        </row>
        <row r="3761">
          <cell r="E3761">
            <v>0</v>
          </cell>
        </row>
        <row r="3762">
          <cell r="E3762">
            <v>0</v>
          </cell>
        </row>
        <row r="3763">
          <cell r="E3763">
            <v>0</v>
          </cell>
        </row>
        <row r="3764">
          <cell r="E3764">
            <v>0</v>
          </cell>
        </row>
        <row r="3765">
          <cell r="E3765">
            <v>0</v>
          </cell>
        </row>
        <row r="3766">
          <cell r="E3766">
            <v>0</v>
          </cell>
        </row>
        <row r="3767">
          <cell r="E3767">
            <v>0</v>
          </cell>
        </row>
        <row r="3768">
          <cell r="E3768">
            <v>0</v>
          </cell>
        </row>
        <row r="3769">
          <cell r="E3769">
            <v>0</v>
          </cell>
        </row>
        <row r="3770">
          <cell r="E3770">
            <v>0</v>
          </cell>
        </row>
        <row r="3771">
          <cell r="E3771">
            <v>0</v>
          </cell>
        </row>
        <row r="3772">
          <cell r="E3772">
            <v>0</v>
          </cell>
        </row>
        <row r="3773">
          <cell r="E3773">
            <v>0</v>
          </cell>
        </row>
        <row r="3774">
          <cell r="E3774">
            <v>0</v>
          </cell>
        </row>
        <row r="3775">
          <cell r="E3775">
            <v>0</v>
          </cell>
        </row>
        <row r="3776">
          <cell r="E3776">
            <v>0</v>
          </cell>
        </row>
        <row r="3777">
          <cell r="E3777">
            <v>0</v>
          </cell>
        </row>
        <row r="3778">
          <cell r="E3778">
            <v>0</v>
          </cell>
        </row>
        <row r="3779">
          <cell r="E3779">
            <v>0</v>
          </cell>
        </row>
        <row r="3780">
          <cell r="E3780">
            <v>0</v>
          </cell>
        </row>
        <row r="3781">
          <cell r="E3781">
            <v>0</v>
          </cell>
        </row>
        <row r="3782">
          <cell r="E3782">
            <v>0</v>
          </cell>
        </row>
        <row r="3783">
          <cell r="E3783">
            <v>0</v>
          </cell>
        </row>
        <row r="3784">
          <cell r="E3784">
            <v>0</v>
          </cell>
        </row>
        <row r="3785">
          <cell r="E3785">
            <v>0</v>
          </cell>
        </row>
        <row r="3786">
          <cell r="E3786">
            <v>0</v>
          </cell>
        </row>
        <row r="3787">
          <cell r="E3787">
            <v>0</v>
          </cell>
        </row>
        <row r="3788">
          <cell r="E3788">
            <v>0</v>
          </cell>
        </row>
        <row r="3789">
          <cell r="E3789">
            <v>0</v>
          </cell>
        </row>
        <row r="3790">
          <cell r="E3790">
            <v>0</v>
          </cell>
        </row>
        <row r="3791">
          <cell r="E3791">
            <v>0</v>
          </cell>
        </row>
        <row r="3793">
          <cell r="E3793">
            <v>0</v>
          </cell>
        </row>
        <row r="3794">
          <cell r="E3794">
            <v>0</v>
          </cell>
        </row>
        <row r="3795">
          <cell r="E3795">
            <v>0</v>
          </cell>
        </row>
        <row r="3796">
          <cell r="E3796">
            <v>0</v>
          </cell>
        </row>
        <row r="3797">
          <cell r="E3797">
            <v>0</v>
          </cell>
        </row>
        <row r="3798">
          <cell r="E3798">
            <v>0</v>
          </cell>
        </row>
        <row r="3799">
          <cell r="E3799">
            <v>0</v>
          </cell>
        </row>
        <row r="3800">
          <cell r="E3800">
            <v>0</v>
          </cell>
        </row>
        <row r="3801">
          <cell r="E3801">
            <v>0</v>
          </cell>
        </row>
        <row r="3802">
          <cell r="E3802">
            <v>0</v>
          </cell>
        </row>
        <row r="3803">
          <cell r="E3803">
            <v>0</v>
          </cell>
        </row>
        <row r="3804">
          <cell r="E3804">
            <v>0</v>
          </cell>
        </row>
        <row r="3805">
          <cell r="E3805">
            <v>0</v>
          </cell>
        </row>
        <row r="3806">
          <cell r="E3806">
            <v>0</v>
          </cell>
        </row>
        <row r="3807">
          <cell r="E3807">
            <v>0</v>
          </cell>
        </row>
        <row r="3808">
          <cell r="E3808">
            <v>0</v>
          </cell>
        </row>
        <row r="3809">
          <cell r="E3809">
            <v>0</v>
          </cell>
        </row>
        <row r="3810">
          <cell r="E3810">
            <v>0</v>
          </cell>
        </row>
        <row r="3811">
          <cell r="E3811">
            <v>0</v>
          </cell>
        </row>
        <row r="3812">
          <cell r="E3812">
            <v>0</v>
          </cell>
        </row>
        <row r="3813">
          <cell r="E3813">
            <v>0</v>
          </cell>
        </row>
        <row r="3814">
          <cell r="E3814">
            <v>0</v>
          </cell>
        </row>
        <row r="3815">
          <cell r="E3815">
            <v>0</v>
          </cell>
        </row>
        <row r="3816">
          <cell r="E3816">
            <v>0</v>
          </cell>
        </row>
        <row r="3817">
          <cell r="E3817">
            <v>0</v>
          </cell>
        </row>
        <row r="3818">
          <cell r="E3818">
            <v>0</v>
          </cell>
        </row>
        <row r="3819">
          <cell r="E3819">
            <v>0</v>
          </cell>
        </row>
        <row r="3820">
          <cell r="E3820">
            <v>0</v>
          </cell>
        </row>
        <row r="3821">
          <cell r="E3821">
            <v>0</v>
          </cell>
        </row>
        <row r="3822">
          <cell r="E3822">
            <v>0</v>
          </cell>
        </row>
        <row r="3823">
          <cell r="E3823">
            <v>0</v>
          </cell>
        </row>
        <row r="3824">
          <cell r="E3824">
            <v>0</v>
          </cell>
        </row>
        <row r="3825">
          <cell r="E3825">
            <v>0</v>
          </cell>
        </row>
        <row r="3826">
          <cell r="E3826">
            <v>0</v>
          </cell>
        </row>
        <row r="3827">
          <cell r="E3827">
            <v>0</v>
          </cell>
        </row>
        <row r="3828">
          <cell r="E3828">
            <v>0</v>
          </cell>
        </row>
        <row r="3829">
          <cell r="E3829">
            <v>0</v>
          </cell>
        </row>
        <row r="3830">
          <cell r="E3830">
            <v>0</v>
          </cell>
        </row>
        <row r="3831">
          <cell r="E3831">
            <v>0</v>
          </cell>
        </row>
        <row r="3832">
          <cell r="E3832">
            <v>0</v>
          </cell>
        </row>
        <row r="3833">
          <cell r="E3833">
            <v>0</v>
          </cell>
        </row>
        <row r="3834">
          <cell r="E3834">
            <v>0</v>
          </cell>
        </row>
        <row r="3835">
          <cell r="E3835">
            <v>0</v>
          </cell>
        </row>
        <row r="3836">
          <cell r="E3836">
            <v>0</v>
          </cell>
        </row>
        <row r="3837">
          <cell r="E3837">
            <v>0</v>
          </cell>
        </row>
        <row r="3838">
          <cell r="E3838">
            <v>0</v>
          </cell>
        </row>
        <row r="3839">
          <cell r="E3839">
            <v>0</v>
          </cell>
        </row>
        <row r="3840">
          <cell r="E3840">
            <v>0</v>
          </cell>
        </row>
        <row r="3841">
          <cell r="E3841">
            <v>0</v>
          </cell>
        </row>
        <row r="3842">
          <cell r="E3842">
            <v>0</v>
          </cell>
        </row>
        <row r="3843">
          <cell r="E3843">
            <v>0</v>
          </cell>
        </row>
        <row r="3844">
          <cell r="E3844">
            <v>0</v>
          </cell>
        </row>
        <row r="3845">
          <cell r="E3845">
            <v>0</v>
          </cell>
        </row>
        <row r="3846">
          <cell r="E3846">
            <v>0</v>
          </cell>
        </row>
        <row r="3847">
          <cell r="E3847">
            <v>0</v>
          </cell>
        </row>
        <row r="3848">
          <cell r="E3848">
            <v>0</v>
          </cell>
        </row>
        <row r="3849">
          <cell r="E3849">
            <v>0</v>
          </cell>
        </row>
        <row r="3850">
          <cell r="E3850">
            <v>0</v>
          </cell>
        </row>
        <row r="3851">
          <cell r="E3851">
            <v>0</v>
          </cell>
        </row>
        <row r="3852">
          <cell r="E3852">
            <v>0</v>
          </cell>
        </row>
        <row r="3853">
          <cell r="E3853">
            <v>0</v>
          </cell>
        </row>
        <row r="3854">
          <cell r="E3854">
            <v>0</v>
          </cell>
        </row>
        <row r="3855">
          <cell r="E3855">
            <v>0</v>
          </cell>
        </row>
        <row r="3856">
          <cell r="E3856">
            <v>0</v>
          </cell>
        </row>
        <row r="3857">
          <cell r="E3857">
            <v>0</v>
          </cell>
        </row>
        <row r="3858">
          <cell r="E3858">
            <v>0</v>
          </cell>
        </row>
        <row r="3859">
          <cell r="E3859">
            <v>0</v>
          </cell>
        </row>
        <row r="3860">
          <cell r="E3860">
            <v>0</v>
          </cell>
        </row>
        <row r="3861">
          <cell r="E3861">
            <v>0</v>
          </cell>
        </row>
        <row r="3862">
          <cell r="E3862">
            <v>0</v>
          </cell>
        </row>
        <row r="3863">
          <cell r="E3863">
            <v>0</v>
          </cell>
        </row>
        <row r="3864">
          <cell r="E3864">
            <v>0</v>
          </cell>
        </row>
        <row r="3865">
          <cell r="E3865">
            <v>0</v>
          </cell>
        </row>
        <row r="3866">
          <cell r="E3866">
            <v>0</v>
          </cell>
        </row>
        <row r="3867">
          <cell r="E3867">
            <v>0</v>
          </cell>
        </row>
        <row r="3868">
          <cell r="E3868">
            <v>0</v>
          </cell>
        </row>
        <row r="3869">
          <cell r="E3869">
            <v>0</v>
          </cell>
        </row>
        <row r="3870">
          <cell r="E3870">
            <v>0</v>
          </cell>
        </row>
        <row r="3871">
          <cell r="E3871">
            <v>0</v>
          </cell>
        </row>
        <row r="3872">
          <cell r="E3872">
            <v>0</v>
          </cell>
        </row>
        <row r="3873">
          <cell r="E3873">
            <v>0</v>
          </cell>
        </row>
        <row r="3874">
          <cell r="E3874">
            <v>0</v>
          </cell>
        </row>
        <row r="3875">
          <cell r="E3875">
            <v>0</v>
          </cell>
        </row>
        <row r="3876">
          <cell r="E3876">
            <v>0</v>
          </cell>
        </row>
        <row r="3877">
          <cell r="E3877">
            <v>0</v>
          </cell>
        </row>
        <row r="3878">
          <cell r="E3878">
            <v>0</v>
          </cell>
        </row>
        <row r="3879">
          <cell r="E3879">
            <v>0</v>
          </cell>
        </row>
        <row r="3880">
          <cell r="E3880">
            <v>0</v>
          </cell>
        </row>
        <row r="3881">
          <cell r="E3881">
            <v>0</v>
          </cell>
        </row>
        <row r="3882">
          <cell r="E3882">
            <v>0</v>
          </cell>
        </row>
        <row r="3883">
          <cell r="E3883">
            <v>0</v>
          </cell>
        </row>
        <row r="3884">
          <cell r="E3884">
            <v>0</v>
          </cell>
        </row>
        <row r="3885">
          <cell r="E3885">
            <v>0</v>
          </cell>
        </row>
        <row r="3886">
          <cell r="E3886">
            <v>0</v>
          </cell>
        </row>
        <row r="3887">
          <cell r="E3887">
            <v>0</v>
          </cell>
        </row>
        <row r="3888">
          <cell r="E3888">
            <v>0</v>
          </cell>
        </row>
        <row r="3889">
          <cell r="E3889">
            <v>0</v>
          </cell>
        </row>
        <row r="3890">
          <cell r="E3890">
            <v>0</v>
          </cell>
        </row>
        <row r="3891">
          <cell r="E3891">
            <v>0</v>
          </cell>
        </row>
        <row r="3892">
          <cell r="E3892">
            <v>0</v>
          </cell>
        </row>
        <row r="3893">
          <cell r="E3893">
            <v>0</v>
          </cell>
        </row>
        <row r="3894">
          <cell r="E3894">
            <v>0</v>
          </cell>
        </row>
        <row r="3895">
          <cell r="E3895">
            <v>0</v>
          </cell>
        </row>
        <row r="3896">
          <cell r="E3896">
            <v>0</v>
          </cell>
        </row>
        <row r="3897">
          <cell r="E3897">
            <v>0</v>
          </cell>
        </row>
        <row r="3898">
          <cell r="E3898">
            <v>0</v>
          </cell>
        </row>
        <row r="3899">
          <cell r="E3899">
            <v>0</v>
          </cell>
        </row>
        <row r="3900">
          <cell r="E3900">
            <v>0</v>
          </cell>
        </row>
        <row r="3901">
          <cell r="E3901">
            <v>0</v>
          </cell>
        </row>
        <row r="3902">
          <cell r="E3902">
            <v>0</v>
          </cell>
        </row>
        <row r="3903">
          <cell r="E3903">
            <v>0</v>
          </cell>
        </row>
        <row r="3904">
          <cell r="E3904">
            <v>0</v>
          </cell>
        </row>
        <row r="3905">
          <cell r="E3905">
            <v>0</v>
          </cell>
        </row>
        <row r="3907">
          <cell r="E3907">
            <v>0</v>
          </cell>
        </row>
        <row r="3908">
          <cell r="E3908">
            <v>0</v>
          </cell>
        </row>
        <row r="3909">
          <cell r="E3909">
            <v>0</v>
          </cell>
        </row>
        <row r="3910">
          <cell r="E3910">
            <v>0</v>
          </cell>
        </row>
        <row r="3911">
          <cell r="E3911">
            <v>0</v>
          </cell>
        </row>
        <row r="3912">
          <cell r="E3912">
            <v>0</v>
          </cell>
        </row>
        <row r="3913">
          <cell r="E3913">
            <v>0</v>
          </cell>
        </row>
        <row r="3914">
          <cell r="E3914">
            <v>0</v>
          </cell>
        </row>
        <row r="3915">
          <cell r="E3915">
            <v>0</v>
          </cell>
        </row>
        <row r="3916">
          <cell r="E3916">
            <v>0</v>
          </cell>
        </row>
        <row r="3917">
          <cell r="E3917">
            <v>0</v>
          </cell>
        </row>
        <row r="3918">
          <cell r="E3918">
            <v>0</v>
          </cell>
        </row>
        <row r="3919">
          <cell r="E3919">
            <v>0</v>
          </cell>
        </row>
        <row r="3920">
          <cell r="E3920">
            <v>0</v>
          </cell>
        </row>
        <row r="3921">
          <cell r="E3921">
            <v>0</v>
          </cell>
        </row>
        <row r="3922">
          <cell r="E3922">
            <v>0</v>
          </cell>
        </row>
        <row r="3923">
          <cell r="E3923">
            <v>0</v>
          </cell>
        </row>
        <row r="3924">
          <cell r="E3924">
            <v>0</v>
          </cell>
        </row>
        <row r="3925">
          <cell r="E3925">
            <v>0</v>
          </cell>
        </row>
        <row r="3926">
          <cell r="E3926">
            <v>0</v>
          </cell>
        </row>
        <row r="3927">
          <cell r="E3927">
            <v>0</v>
          </cell>
        </row>
        <row r="3928">
          <cell r="E3928">
            <v>0</v>
          </cell>
        </row>
        <row r="3929">
          <cell r="E3929">
            <v>0</v>
          </cell>
        </row>
        <row r="3930">
          <cell r="E3930">
            <v>0</v>
          </cell>
        </row>
        <row r="3931">
          <cell r="E3931">
            <v>0</v>
          </cell>
        </row>
        <row r="3932">
          <cell r="E3932">
            <v>0</v>
          </cell>
        </row>
        <row r="3933">
          <cell r="E3933">
            <v>0</v>
          </cell>
        </row>
        <row r="3934">
          <cell r="E3934">
            <v>0</v>
          </cell>
        </row>
        <row r="3935">
          <cell r="E3935">
            <v>0</v>
          </cell>
        </row>
        <row r="3936">
          <cell r="E3936">
            <v>0</v>
          </cell>
        </row>
        <row r="3937">
          <cell r="E3937">
            <v>0</v>
          </cell>
        </row>
        <row r="3938">
          <cell r="E3938">
            <v>0</v>
          </cell>
        </row>
        <row r="3939">
          <cell r="E3939">
            <v>0</v>
          </cell>
        </row>
        <row r="3940">
          <cell r="E3940">
            <v>0</v>
          </cell>
        </row>
        <row r="3941">
          <cell r="E3941">
            <v>0</v>
          </cell>
        </row>
        <row r="3942">
          <cell r="E3942">
            <v>0</v>
          </cell>
        </row>
        <row r="3943">
          <cell r="E3943">
            <v>0</v>
          </cell>
        </row>
        <row r="3944">
          <cell r="E3944">
            <v>0</v>
          </cell>
        </row>
        <row r="3945">
          <cell r="E3945">
            <v>0</v>
          </cell>
        </row>
        <row r="3946">
          <cell r="E3946">
            <v>0</v>
          </cell>
        </row>
        <row r="3947">
          <cell r="E3947">
            <v>0</v>
          </cell>
        </row>
        <row r="3948">
          <cell r="E3948">
            <v>0</v>
          </cell>
        </row>
        <row r="3949">
          <cell r="E3949">
            <v>0</v>
          </cell>
        </row>
        <row r="3950">
          <cell r="E3950">
            <v>0</v>
          </cell>
        </row>
        <row r="3951">
          <cell r="E3951">
            <v>0</v>
          </cell>
        </row>
        <row r="3952">
          <cell r="E3952">
            <v>0</v>
          </cell>
        </row>
        <row r="3953">
          <cell r="E3953">
            <v>0</v>
          </cell>
        </row>
        <row r="3954">
          <cell r="E3954">
            <v>0</v>
          </cell>
        </row>
        <row r="3955">
          <cell r="E3955">
            <v>0</v>
          </cell>
        </row>
        <row r="3956">
          <cell r="E3956">
            <v>0</v>
          </cell>
        </row>
        <row r="3957">
          <cell r="E3957">
            <v>0</v>
          </cell>
        </row>
        <row r="3958">
          <cell r="E3958">
            <v>0</v>
          </cell>
        </row>
        <row r="3959">
          <cell r="E3959">
            <v>0</v>
          </cell>
        </row>
        <row r="3960">
          <cell r="E3960">
            <v>0</v>
          </cell>
        </row>
        <row r="3961">
          <cell r="E3961">
            <v>0</v>
          </cell>
        </row>
        <row r="3962">
          <cell r="E3962">
            <v>0</v>
          </cell>
        </row>
        <row r="3963">
          <cell r="E3963">
            <v>0</v>
          </cell>
        </row>
        <row r="3964">
          <cell r="E3964">
            <v>0</v>
          </cell>
        </row>
        <row r="3965">
          <cell r="E3965">
            <v>0</v>
          </cell>
        </row>
        <row r="3966">
          <cell r="E3966">
            <v>0</v>
          </cell>
        </row>
        <row r="3967">
          <cell r="E3967">
            <v>0</v>
          </cell>
        </row>
        <row r="3968">
          <cell r="E3968">
            <v>0</v>
          </cell>
        </row>
        <row r="3969">
          <cell r="E3969">
            <v>0</v>
          </cell>
        </row>
        <row r="3970">
          <cell r="E3970">
            <v>0</v>
          </cell>
        </row>
        <row r="3971">
          <cell r="E3971">
            <v>0</v>
          </cell>
        </row>
        <row r="3972">
          <cell r="E3972">
            <v>0</v>
          </cell>
        </row>
        <row r="3973">
          <cell r="E3973">
            <v>0</v>
          </cell>
        </row>
        <row r="3974">
          <cell r="E3974">
            <v>0</v>
          </cell>
        </row>
        <row r="3975">
          <cell r="E3975">
            <v>0</v>
          </cell>
        </row>
        <row r="3976">
          <cell r="E3976">
            <v>0</v>
          </cell>
        </row>
        <row r="3977">
          <cell r="E3977">
            <v>0</v>
          </cell>
        </row>
        <row r="3978">
          <cell r="E3978">
            <v>0</v>
          </cell>
        </row>
        <row r="3979">
          <cell r="E3979">
            <v>0</v>
          </cell>
        </row>
        <row r="3980">
          <cell r="E3980">
            <v>0</v>
          </cell>
        </row>
        <row r="3981">
          <cell r="E3981">
            <v>0</v>
          </cell>
        </row>
        <row r="3982">
          <cell r="E3982">
            <v>0</v>
          </cell>
        </row>
        <row r="3983">
          <cell r="E3983">
            <v>0</v>
          </cell>
        </row>
        <row r="3984">
          <cell r="E3984">
            <v>0</v>
          </cell>
        </row>
        <row r="3985">
          <cell r="E3985">
            <v>0</v>
          </cell>
        </row>
        <row r="3986">
          <cell r="E3986">
            <v>0</v>
          </cell>
        </row>
        <row r="3987">
          <cell r="E3987">
            <v>0</v>
          </cell>
        </row>
        <row r="3988">
          <cell r="E3988">
            <v>0</v>
          </cell>
        </row>
        <row r="3989">
          <cell r="E3989">
            <v>0</v>
          </cell>
        </row>
        <row r="3990">
          <cell r="E3990">
            <v>0</v>
          </cell>
        </row>
        <row r="3991">
          <cell r="E3991">
            <v>0</v>
          </cell>
        </row>
        <row r="3992">
          <cell r="E3992">
            <v>0</v>
          </cell>
        </row>
        <row r="3993">
          <cell r="E3993">
            <v>0</v>
          </cell>
        </row>
        <row r="3994">
          <cell r="E3994">
            <v>0</v>
          </cell>
        </row>
        <row r="3995">
          <cell r="E3995">
            <v>0</v>
          </cell>
        </row>
        <row r="3996">
          <cell r="E3996">
            <v>0</v>
          </cell>
        </row>
        <row r="3997">
          <cell r="E3997">
            <v>0</v>
          </cell>
        </row>
        <row r="3998">
          <cell r="E3998">
            <v>0</v>
          </cell>
        </row>
        <row r="3999">
          <cell r="E3999">
            <v>0</v>
          </cell>
        </row>
        <row r="4000">
          <cell r="E4000">
            <v>0</v>
          </cell>
        </row>
        <row r="4001">
          <cell r="E4001">
            <v>0</v>
          </cell>
        </row>
        <row r="4002">
          <cell r="E4002">
            <v>0</v>
          </cell>
        </row>
        <row r="4003">
          <cell r="E4003">
            <v>0</v>
          </cell>
        </row>
        <row r="4004">
          <cell r="E4004">
            <v>0</v>
          </cell>
        </row>
        <row r="4005">
          <cell r="E4005">
            <v>0</v>
          </cell>
        </row>
        <row r="4006">
          <cell r="E4006">
            <v>0</v>
          </cell>
        </row>
        <row r="4007">
          <cell r="E4007">
            <v>0</v>
          </cell>
        </row>
        <row r="4008">
          <cell r="E4008">
            <v>0</v>
          </cell>
        </row>
        <row r="4009">
          <cell r="E4009">
            <v>0</v>
          </cell>
        </row>
        <row r="4010">
          <cell r="E4010">
            <v>0</v>
          </cell>
        </row>
        <row r="4011">
          <cell r="E4011">
            <v>0</v>
          </cell>
        </row>
        <row r="4012">
          <cell r="E4012">
            <v>0</v>
          </cell>
        </row>
        <row r="4013">
          <cell r="E4013">
            <v>0</v>
          </cell>
        </row>
        <row r="4014">
          <cell r="E4014">
            <v>0</v>
          </cell>
        </row>
        <row r="4015">
          <cell r="E4015">
            <v>0</v>
          </cell>
        </row>
        <row r="4016">
          <cell r="E4016">
            <v>0</v>
          </cell>
        </row>
        <row r="4017">
          <cell r="E4017">
            <v>0</v>
          </cell>
        </row>
        <row r="4018">
          <cell r="E4018">
            <v>0</v>
          </cell>
        </row>
        <row r="4019">
          <cell r="E4019">
            <v>0</v>
          </cell>
        </row>
        <row r="4021">
          <cell r="E4021">
            <v>0</v>
          </cell>
        </row>
        <row r="4022">
          <cell r="E4022">
            <v>0</v>
          </cell>
        </row>
        <row r="4023">
          <cell r="E4023">
            <v>0</v>
          </cell>
        </row>
        <row r="4024">
          <cell r="E4024">
            <v>0</v>
          </cell>
        </row>
        <row r="4025">
          <cell r="E4025">
            <v>0</v>
          </cell>
        </row>
        <row r="4026">
          <cell r="E4026">
            <v>0</v>
          </cell>
        </row>
        <row r="4027">
          <cell r="E4027">
            <v>0</v>
          </cell>
        </row>
        <row r="4028">
          <cell r="E4028">
            <v>0</v>
          </cell>
        </row>
        <row r="4029">
          <cell r="E4029">
            <v>0</v>
          </cell>
        </row>
        <row r="4030">
          <cell r="E4030">
            <v>0</v>
          </cell>
        </row>
        <row r="4031">
          <cell r="E4031">
            <v>0</v>
          </cell>
        </row>
        <row r="4032">
          <cell r="E4032">
            <v>0</v>
          </cell>
        </row>
        <row r="4033">
          <cell r="E4033">
            <v>0</v>
          </cell>
        </row>
        <row r="4034">
          <cell r="E4034">
            <v>0</v>
          </cell>
        </row>
        <row r="4035">
          <cell r="E4035">
            <v>0</v>
          </cell>
        </row>
        <row r="4036">
          <cell r="E4036">
            <v>0</v>
          </cell>
        </row>
        <row r="4037">
          <cell r="E4037">
            <v>0</v>
          </cell>
        </row>
        <row r="4038">
          <cell r="E4038">
            <v>0</v>
          </cell>
        </row>
        <row r="4039">
          <cell r="E4039">
            <v>0</v>
          </cell>
        </row>
        <row r="4040">
          <cell r="E4040">
            <v>0</v>
          </cell>
        </row>
        <row r="4041">
          <cell r="E4041">
            <v>0</v>
          </cell>
        </row>
        <row r="4042">
          <cell r="E4042">
            <v>0</v>
          </cell>
        </row>
        <row r="4043">
          <cell r="E4043">
            <v>0</v>
          </cell>
        </row>
        <row r="4044">
          <cell r="E4044">
            <v>0</v>
          </cell>
        </row>
        <row r="4045">
          <cell r="E4045">
            <v>0</v>
          </cell>
        </row>
        <row r="4046">
          <cell r="E4046">
            <v>0</v>
          </cell>
        </row>
        <row r="4047">
          <cell r="E4047">
            <v>0</v>
          </cell>
        </row>
        <row r="4048">
          <cell r="E4048">
            <v>0</v>
          </cell>
        </row>
        <row r="4049">
          <cell r="E4049">
            <v>0</v>
          </cell>
        </row>
        <row r="4050">
          <cell r="E4050">
            <v>0</v>
          </cell>
        </row>
        <row r="4051">
          <cell r="E4051">
            <v>0</v>
          </cell>
        </row>
        <row r="4052">
          <cell r="E4052">
            <v>0</v>
          </cell>
        </row>
        <row r="4053">
          <cell r="E4053">
            <v>0</v>
          </cell>
        </row>
        <row r="4054">
          <cell r="E4054">
            <v>0</v>
          </cell>
        </row>
        <row r="4055">
          <cell r="E4055">
            <v>0</v>
          </cell>
        </row>
        <row r="4056">
          <cell r="E4056">
            <v>0</v>
          </cell>
        </row>
        <row r="4057">
          <cell r="E4057">
            <v>0</v>
          </cell>
        </row>
        <row r="4058">
          <cell r="E4058">
            <v>0</v>
          </cell>
        </row>
        <row r="4059">
          <cell r="E4059">
            <v>0</v>
          </cell>
        </row>
        <row r="4060">
          <cell r="E4060">
            <v>0</v>
          </cell>
        </row>
        <row r="4061">
          <cell r="E4061">
            <v>0</v>
          </cell>
        </row>
        <row r="4062">
          <cell r="E4062">
            <v>0</v>
          </cell>
        </row>
        <row r="4063">
          <cell r="E4063">
            <v>0</v>
          </cell>
        </row>
        <row r="4064">
          <cell r="E4064">
            <v>0</v>
          </cell>
        </row>
        <row r="4065">
          <cell r="E4065">
            <v>0</v>
          </cell>
        </row>
        <row r="4066">
          <cell r="E4066">
            <v>0</v>
          </cell>
        </row>
        <row r="4067">
          <cell r="E4067">
            <v>0</v>
          </cell>
        </row>
        <row r="4068">
          <cell r="E4068">
            <v>0</v>
          </cell>
        </row>
        <row r="4069">
          <cell r="E4069">
            <v>0</v>
          </cell>
        </row>
        <row r="4070">
          <cell r="E4070">
            <v>0</v>
          </cell>
        </row>
        <row r="4071">
          <cell r="E4071">
            <v>0</v>
          </cell>
        </row>
        <row r="4072">
          <cell r="E4072">
            <v>0</v>
          </cell>
        </row>
        <row r="4073">
          <cell r="E4073">
            <v>0</v>
          </cell>
        </row>
        <row r="4074">
          <cell r="E4074">
            <v>0</v>
          </cell>
        </row>
        <row r="4075">
          <cell r="E4075">
            <v>0</v>
          </cell>
        </row>
        <row r="4076">
          <cell r="E4076">
            <v>0</v>
          </cell>
        </row>
        <row r="4077">
          <cell r="E4077">
            <v>0</v>
          </cell>
        </row>
        <row r="4078">
          <cell r="E4078">
            <v>0</v>
          </cell>
        </row>
        <row r="4079">
          <cell r="E4079">
            <v>0</v>
          </cell>
        </row>
        <row r="4080">
          <cell r="E4080">
            <v>0</v>
          </cell>
        </row>
        <row r="4081">
          <cell r="E4081">
            <v>0</v>
          </cell>
        </row>
        <row r="4082">
          <cell r="E4082">
            <v>0</v>
          </cell>
        </row>
        <row r="4083">
          <cell r="E4083">
            <v>0</v>
          </cell>
        </row>
        <row r="4084">
          <cell r="E4084">
            <v>0</v>
          </cell>
        </row>
        <row r="4085">
          <cell r="E4085">
            <v>0</v>
          </cell>
        </row>
        <row r="4086">
          <cell r="E4086">
            <v>0</v>
          </cell>
        </row>
        <row r="4087">
          <cell r="E4087">
            <v>0</v>
          </cell>
        </row>
        <row r="4088">
          <cell r="E4088">
            <v>0</v>
          </cell>
        </row>
        <row r="4089">
          <cell r="E4089">
            <v>0</v>
          </cell>
        </row>
        <row r="4090">
          <cell r="E4090">
            <v>0</v>
          </cell>
        </row>
        <row r="4091">
          <cell r="E4091">
            <v>0</v>
          </cell>
        </row>
        <row r="4092">
          <cell r="E4092">
            <v>0</v>
          </cell>
        </row>
        <row r="4093">
          <cell r="E4093">
            <v>0</v>
          </cell>
        </row>
        <row r="4094">
          <cell r="E4094">
            <v>0</v>
          </cell>
        </row>
        <row r="4095">
          <cell r="E4095">
            <v>0</v>
          </cell>
        </row>
        <row r="4096">
          <cell r="E4096">
            <v>0</v>
          </cell>
        </row>
        <row r="4097">
          <cell r="E4097">
            <v>0</v>
          </cell>
        </row>
        <row r="4098">
          <cell r="E4098">
            <v>0</v>
          </cell>
        </row>
        <row r="4099">
          <cell r="E4099">
            <v>0</v>
          </cell>
        </row>
        <row r="4100">
          <cell r="E4100">
            <v>0</v>
          </cell>
        </row>
        <row r="4101">
          <cell r="E4101">
            <v>0</v>
          </cell>
        </row>
        <row r="4102">
          <cell r="E4102">
            <v>0</v>
          </cell>
        </row>
        <row r="4103">
          <cell r="E4103">
            <v>0</v>
          </cell>
        </row>
        <row r="4104">
          <cell r="E4104">
            <v>0</v>
          </cell>
        </row>
        <row r="4105">
          <cell r="E4105">
            <v>0</v>
          </cell>
        </row>
        <row r="4106">
          <cell r="E4106">
            <v>0</v>
          </cell>
        </row>
        <row r="4107">
          <cell r="E4107">
            <v>0</v>
          </cell>
        </row>
        <row r="4108">
          <cell r="E4108">
            <v>0</v>
          </cell>
        </row>
        <row r="4109">
          <cell r="E4109">
            <v>0</v>
          </cell>
        </row>
        <row r="4110">
          <cell r="E4110">
            <v>0</v>
          </cell>
        </row>
        <row r="4111">
          <cell r="E4111">
            <v>0</v>
          </cell>
        </row>
        <row r="4112">
          <cell r="E4112">
            <v>0</v>
          </cell>
        </row>
        <row r="4113">
          <cell r="E4113">
            <v>0</v>
          </cell>
        </row>
        <row r="4114">
          <cell r="E4114">
            <v>0</v>
          </cell>
        </row>
        <row r="4115">
          <cell r="E4115">
            <v>0</v>
          </cell>
        </row>
      </sheetData>
      <sheetData sheetId="3">
        <row r="9">
          <cell r="G9" t="str">
            <v>Dirección Superior</v>
          </cell>
        </row>
        <row r="10">
          <cell r="G10" t="str">
            <v>Dirección General de la Carrera Judicial</v>
          </cell>
        </row>
        <row r="11">
          <cell r="G11" t="str">
            <v>Servicios de Planificación, Tecnología e Información</v>
          </cell>
        </row>
        <row r="12">
          <cell r="G12" t="str">
            <v>Administración de Justicia</v>
          </cell>
        </row>
        <row r="13">
          <cell r="G13" t="str">
            <v>Mensura y Registro de Títulos</v>
          </cell>
        </row>
        <row r="14">
          <cell r="G14" t="str">
            <v>Capacitación</v>
          </cell>
        </row>
        <row r="15">
          <cell r="G15" t="str">
            <v>Actividad Defensoría Judicial</v>
          </cell>
        </row>
        <row r="16">
          <cell r="G16" t="str">
            <v>Administración de Deuda Pública</v>
          </cell>
        </row>
        <row r="17">
          <cell r="G17" t="str">
            <v>Administracion de Contribuciones Especiales</v>
          </cell>
        </row>
        <row r="36">
          <cell r="G36">
            <v>2009</v>
          </cell>
        </row>
        <row r="37">
          <cell r="G37">
            <v>2010</v>
          </cell>
        </row>
        <row r="38">
          <cell r="G38">
            <v>2011</v>
          </cell>
        </row>
        <row r="39">
          <cell r="G39">
            <v>2012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 Gral"/>
      <sheetName val="Intro Budget"/>
      <sheetName val="Solicitado"/>
      <sheetName val="gral por areas"/>
      <sheetName val="gral por desglose"/>
      <sheetName val="gral por renglones"/>
      <sheetName val="listas"/>
      <sheetName val="botones"/>
      <sheetName val="Intro"/>
      <sheetName val="Est de Ing"/>
      <sheetName val="Est Prog"/>
      <sheetName val="Est Prog Seg"/>
      <sheetName val="Obj Gast"/>
      <sheetName val="Proy Des Inst e Inv"/>
      <sheetName val="Proy de Tecn"/>
      <sheetName val="POA x Dir 2011"/>
      <sheetName val="Cons Dir"/>
      <sheetName val="Cons Far"/>
      <sheetName val="F1"/>
      <sheetName val="F3"/>
      <sheetName val="F4"/>
      <sheetName val="F5"/>
      <sheetName val="F6"/>
      <sheetName val="F8"/>
      <sheetName val="F9"/>
      <sheetName val="F10"/>
      <sheetName val="Cons por Obj del Gasto"/>
      <sheetName val="Cons por Depto Jud"/>
      <sheetName val="Trib. Sala por Dep Jud"/>
      <sheetName val="Detalle Dep Jud"/>
      <sheetName val="Detalle por Trib. Sala"/>
      <sheetName val="Detalle del Cons"/>
      <sheetName val="Actualiz Seguro Medico"/>
      <sheetName val="Actualiz Mob y Equ"/>
      <sheetName val="Base del Detalle"/>
      <sheetName val="Actual Sueldos"/>
      <sheetName val="Estadisticas"/>
      <sheetName val="Estadistica 2"/>
      <sheetName val="PIB, PGN y PPJ Amé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>
            <v>1</v>
          </cell>
          <cell r="C5" t="str">
            <v>SERVICIOS PERSONALES</v>
          </cell>
        </row>
        <row r="6">
          <cell r="B6">
            <v>11</v>
          </cell>
          <cell r="C6" t="str">
            <v>Sueldos para Cargos Fijos</v>
          </cell>
        </row>
        <row r="7">
          <cell r="B7">
            <v>111</v>
          </cell>
          <cell r="C7" t="str">
            <v>Sueldos Fijos</v>
          </cell>
        </row>
        <row r="8">
          <cell r="B8">
            <v>112</v>
          </cell>
          <cell r="C8" t="str">
            <v>Sueldos Fijos Personal en Trámite de Pensiones</v>
          </cell>
        </row>
        <row r="9">
          <cell r="B9">
            <v>12</v>
          </cell>
          <cell r="C9" t="str">
            <v>Sueldos Personal Temporero</v>
          </cell>
        </row>
        <row r="10">
          <cell r="B10">
            <v>121</v>
          </cell>
          <cell r="C10" t="str">
            <v>Sueldos Personal Contratado y/o Igualado</v>
          </cell>
        </row>
        <row r="11">
          <cell r="B11">
            <v>122</v>
          </cell>
          <cell r="C11" t="str">
            <v>Sueldos Personal Nominal</v>
          </cell>
        </row>
        <row r="12">
          <cell r="B12">
            <v>123</v>
          </cell>
          <cell r="C12" t="str">
            <v>Suplencias</v>
          </cell>
        </row>
        <row r="13">
          <cell r="B13">
            <v>13</v>
          </cell>
          <cell r="C13" t="str">
            <v>Sobresueldos</v>
          </cell>
        </row>
        <row r="14">
          <cell r="B14">
            <v>131</v>
          </cell>
          <cell r="C14" t="str">
            <v xml:space="preserve">Primas por Antigüedad </v>
          </cell>
        </row>
        <row r="15">
          <cell r="B15">
            <v>132</v>
          </cell>
          <cell r="C15" t="str">
            <v>Compensación por Gastos de Alimentación</v>
          </cell>
        </row>
        <row r="16">
          <cell r="B16">
            <v>133</v>
          </cell>
          <cell r="C16" t="str">
            <v>Compensación por Horas Extraordinarias</v>
          </cell>
        </row>
        <row r="17">
          <cell r="B17">
            <v>134</v>
          </cell>
          <cell r="C17" t="str">
            <v>Primas de Transporte</v>
          </cell>
        </row>
        <row r="18">
          <cell r="B18">
            <v>135</v>
          </cell>
          <cell r="C18" t="str">
            <v xml:space="preserve">Especialismos </v>
          </cell>
        </row>
        <row r="19">
          <cell r="B19">
            <v>136</v>
          </cell>
          <cell r="C19" t="str">
            <v>Compensación de Servicios Prestados en Vacaciones</v>
          </cell>
        </row>
        <row r="20">
          <cell r="B20">
            <v>137</v>
          </cell>
          <cell r="C20" t="str">
            <v>Compensación por Servicios de Seguridad</v>
          </cell>
        </row>
        <row r="21">
          <cell r="B21">
            <v>138</v>
          </cell>
          <cell r="C21" t="str">
            <v>Compensación por Resultados</v>
          </cell>
        </row>
        <row r="22">
          <cell r="B22">
            <v>139</v>
          </cell>
          <cell r="C22" t="str">
            <v>Compensación por Distancia</v>
          </cell>
        </row>
        <row r="23">
          <cell r="B23">
            <v>14</v>
          </cell>
          <cell r="C23" t="str">
            <v>Jornales</v>
          </cell>
        </row>
        <row r="24">
          <cell r="B24">
            <v>141</v>
          </cell>
          <cell r="C24" t="str">
            <v>Jornales</v>
          </cell>
        </row>
        <row r="25">
          <cell r="B25">
            <v>142</v>
          </cell>
          <cell r="C25" t="str">
            <v>Sobrejornales</v>
          </cell>
        </row>
        <row r="26">
          <cell r="B26">
            <v>15</v>
          </cell>
          <cell r="C26" t="str">
            <v>Honorarios</v>
          </cell>
        </row>
        <row r="27">
          <cell r="B27">
            <v>151</v>
          </cell>
          <cell r="C27" t="str">
            <v>Honorarios Profesionales y Técnicos</v>
          </cell>
        </row>
        <row r="28">
          <cell r="B28">
            <v>152</v>
          </cell>
          <cell r="C28" t="str">
            <v>Honorarios por servicios especiales</v>
          </cell>
        </row>
        <row r="29">
          <cell r="B29">
            <v>16</v>
          </cell>
          <cell r="C29" t="str">
            <v>Dietas y Gastos de Representación</v>
          </cell>
        </row>
        <row r="30">
          <cell r="B30">
            <v>161</v>
          </cell>
          <cell r="C30" t="str">
            <v>Dietas dentro del país</v>
          </cell>
        </row>
        <row r="31">
          <cell r="B31">
            <v>162</v>
          </cell>
          <cell r="C31" t="str">
            <v>Gastos de Representación</v>
          </cell>
        </row>
        <row r="32">
          <cell r="B32">
            <v>18</v>
          </cell>
          <cell r="C32" t="str">
            <v>Gratificaciones y Bonificaciones</v>
          </cell>
        </row>
        <row r="33">
          <cell r="B33">
            <v>181</v>
          </cell>
          <cell r="C33" t="str">
            <v>Regalía Pascual</v>
          </cell>
        </row>
        <row r="34">
          <cell r="B34">
            <v>182</v>
          </cell>
          <cell r="C34" t="str">
            <v>Bonificaciones</v>
          </cell>
        </row>
        <row r="35">
          <cell r="B35">
            <v>183</v>
          </cell>
          <cell r="C35" t="str">
            <v>Prestamos Laborales</v>
          </cell>
        </row>
        <row r="36">
          <cell r="B36">
            <v>184</v>
          </cell>
          <cell r="C36" t="str">
            <v>Pago de Vacaciones</v>
          </cell>
        </row>
        <row r="37">
          <cell r="B37">
            <v>19</v>
          </cell>
          <cell r="C37" t="str">
            <v>Contribuciones a la Seguridad Social</v>
          </cell>
        </row>
        <row r="38">
          <cell r="B38">
            <v>191</v>
          </cell>
          <cell r="C38" t="str">
            <v>Contribuciones al seguro de salud y riesgo laboral</v>
          </cell>
        </row>
        <row r="39">
          <cell r="B39">
            <v>192</v>
          </cell>
          <cell r="C39" t="str">
            <v>Contribuciones al Seguro de Pensiones</v>
          </cell>
        </row>
        <row r="40">
          <cell r="B40">
            <v>193</v>
          </cell>
          <cell r="C40" t="str">
            <v>Contribución al Seguro de Riesgo  Laboral</v>
          </cell>
        </row>
        <row r="41">
          <cell r="B41">
            <v>2</v>
          </cell>
          <cell r="C41" t="str">
            <v>SERVICIOS NO PERSONALES</v>
          </cell>
        </row>
        <row r="42">
          <cell r="B42">
            <v>21</v>
          </cell>
          <cell r="C42" t="str">
            <v>Servicios de Comunicaciones</v>
          </cell>
        </row>
        <row r="43">
          <cell r="B43">
            <v>211</v>
          </cell>
          <cell r="C43" t="str">
            <v>Radiocomunicaciones</v>
          </cell>
        </row>
        <row r="44">
          <cell r="B44">
            <v>212</v>
          </cell>
          <cell r="C44" t="str">
            <v>Servicio Telefónico de Larga Distancia</v>
          </cell>
        </row>
        <row r="45">
          <cell r="B45">
            <v>213</v>
          </cell>
          <cell r="C45" t="str">
            <v>Teléfono Local</v>
          </cell>
        </row>
        <row r="46">
          <cell r="B46">
            <v>214</v>
          </cell>
          <cell r="C46" t="str">
            <v>Telefax y Correos</v>
          </cell>
        </row>
        <row r="47">
          <cell r="B47">
            <v>215</v>
          </cell>
          <cell r="C47" t="str">
            <v>Servicio de Internet y Televisión por Cable</v>
          </cell>
        </row>
        <row r="48">
          <cell r="B48">
            <v>22</v>
          </cell>
          <cell r="C48" t="str">
            <v>Servicios Básicos</v>
          </cell>
        </row>
        <row r="49">
          <cell r="B49">
            <v>221</v>
          </cell>
          <cell r="C49" t="str">
            <v>Electricidad</v>
          </cell>
        </row>
        <row r="50">
          <cell r="B50">
            <v>222</v>
          </cell>
          <cell r="C50" t="str">
            <v>Agua</v>
          </cell>
        </row>
        <row r="51">
          <cell r="B51">
            <v>223</v>
          </cell>
          <cell r="C51" t="str">
            <v>Lavandería, Limpieza e Higiene</v>
          </cell>
        </row>
        <row r="52">
          <cell r="B52">
            <v>224</v>
          </cell>
          <cell r="C52" t="str">
            <v>Residuos Sólidos</v>
          </cell>
        </row>
        <row r="53">
          <cell r="B53">
            <v>23</v>
          </cell>
          <cell r="C53" t="str">
            <v>Publicidad, Impresión y Encuadernación</v>
          </cell>
        </row>
        <row r="54">
          <cell r="B54">
            <v>231</v>
          </cell>
          <cell r="C54" t="str">
            <v>Publicidad y Propaganda</v>
          </cell>
        </row>
        <row r="55">
          <cell r="B55">
            <v>232</v>
          </cell>
          <cell r="C55" t="str">
            <v>Impresión y Encuadernación</v>
          </cell>
        </row>
        <row r="56">
          <cell r="B56">
            <v>24</v>
          </cell>
          <cell r="C56" t="str">
            <v>Viáticos</v>
          </cell>
        </row>
        <row r="57">
          <cell r="B57">
            <v>241</v>
          </cell>
          <cell r="C57" t="str">
            <v>Viáticos Dentro del País</v>
          </cell>
        </row>
        <row r="58">
          <cell r="B58">
            <v>242</v>
          </cell>
          <cell r="C58" t="str">
            <v>Viáticos Fuera del País</v>
          </cell>
        </row>
        <row r="59">
          <cell r="B59">
            <v>25</v>
          </cell>
          <cell r="C59" t="str">
            <v>Transporte y Almacenaje</v>
          </cell>
        </row>
        <row r="60">
          <cell r="B60">
            <v>251</v>
          </cell>
          <cell r="C60" t="str">
            <v>Pasajes</v>
          </cell>
        </row>
        <row r="61">
          <cell r="B61">
            <v>252</v>
          </cell>
          <cell r="C61" t="str">
            <v>Fletes</v>
          </cell>
        </row>
        <row r="62">
          <cell r="B62">
            <v>253</v>
          </cell>
          <cell r="C62" t="str">
            <v>Almacenaje</v>
          </cell>
        </row>
        <row r="63">
          <cell r="B63">
            <v>254</v>
          </cell>
          <cell r="C63" t="str">
            <v>Peaje</v>
          </cell>
        </row>
        <row r="64">
          <cell r="B64">
            <v>26</v>
          </cell>
          <cell r="C64" t="str">
            <v>Alquileres y Rentas</v>
          </cell>
        </row>
        <row r="65">
          <cell r="B65">
            <v>261</v>
          </cell>
          <cell r="C65" t="str">
            <v>Edificios y Locales</v>
          </cell>
        </row>
        <row r="66">
          <cell r="B66">
            <v>262</v>
          </cell>
          <cell r="C66" t="str">
            <v>Equipos de Producciòn</v>
          </cell>
        </row>
        <row r="67">
          <cell r="B67">
            <v>263</v>
          </cell>
          <cell r="C67" t="str">
            <v>Maquinarias y Equipos de Oficina</v>
          </cell>
        </row>
        <row r="68">
          <cell r="B68">
            <v>264</v>
          </cell>
          <cell r="C68" t="str">
            <v>Equipo de Transporte, Tracción y Elevación</v>
          </cell>
        </row>
        <row r="69">
          <cell r="B69">
            <v>265</v>
          </cell>
          <cell r="C69" t="str">
            <v>Tierras y Terrenos</v>
          </cell>
        </row>
        <row r="70">
          <cell r="B70">
            <v>269</v>
          </cell>
          <cell r="C70" t="str">
            <v>Otros Alquileres</v>
          </cell>
        </row>
        <row r="71">
          <cell r="B71">
            <v>27</v>
          </cell>
          <cell r="C71" t="str">
            <v>Seguros</v>
          </cell>
        </row>
        <row r="72">
          <cell r="B72">
            <v>271</v>
          </cell>
          <cell r="C72" t="str">
            <v>Seguro de Bienes Inmuebles</v>
          </cell>
        </row>
        <row r="73">
          <cell r="B73">
            <v>272</v>
          </cell>
          <cell r="C73" t="str">
            <v>Seguro de Bienes Muebles</v>
          </cell>
        </row>
        <row r="74">
          <cell r="B74">
            <v>273</v>
          </cell>
          <cell r="C74" t="str">
            <v>Seguros de Personas</v>
          </cell>
        </row>
        <row r="75">
          <cell r="B75">
            <v>28</v>
          </cell>
          <cell r="C75" t="str">
            <v>Conserv. Rep. Menores y Const. Temporales</v>
          </cell>
        </row>
        <row r="76">
          <cell r="B76">
            <v>281</v>
          </cell>
          <cell r="C76" t="str">
            <v>Obras Menores</v>
          </cell>
        </row>
        <row r="77">
          <cell r="B77">
            <v>282</v>
          </cell>
          <cell r="C77" t="str">
            <v>Maquinarias y Equipos</v>
          </cell>
        </row>
        <row r="78">
          <cell r="B78">
            <v>283</v>
          </cell>
          <cell r="C78" t="str">
            <v>Construcciones Temporales</v>
          </cell>
        </row>
        <row r="79">
          <cell r="B79">
            <v>29</v>
          </cell>
          <cell r="C79" t="str">
            <v>Otros Servicios No Personales</v>
          </cell>
        </row>
        <row r="80">
          <cell r="B80">
            <v>291</v>
          </cell>
          <cell r="C80" t="str">
            <v>Gastos Judiciales</v>
          </cell>
        </row>
        <row r="81">
          <cell r="B81">
            <v>292</v>
          </cell>
          <cell r="C81" t="str">
            <v>Comisiones y Gastos Bancarios</v>
          </cell>
        </row>
        <row r="82">
          <cell r="B82">
            <v>293</v>
          </cell>
          <cell r="C82" t="str">
            <v>Auditorias y Estudios Financieros</v>
          </cell>
        </row>
        <row r="83">
          <cell r="B83">
            <v>295</v>
          </cell>
          <cell r="C83" t="str">
            <v>Servicios Especiales</v>
          </cell>
        </row>
        <row r="84">
          <cell r="B84">
            <v>296</v>
          </cell>
          <cell r="C84" t="str">
            <v>Servicios Técnicos y Profesionales</v>
          </cell>
        </row>
        <row r="85">
          <cell r="B85">
            <v>297</v>
          </cell>
          <cell r="C85" t="str">
            <v xml:space="preserve">Impuestos, Derechos y Tasas  </v>
          </cell>
        </row>
        <row r="86">
          <cell r="B86">
            <v>298</v>
          </cell>
          <cell r="C86" t="str">
            <v>Intereses de Instituciones Financieras</v>
          </cell>
        </row>
        <row r="87">
          <cell r="B87">
            <v>299</v>
          </cell>
          <cell r="C87" t="str">
            <v>Otros Servicios No Personales. (Servicios ceremonial, protocolares, festividades nacionales, actividades culturales y aniversarios)</v>
          </cell>
        </row>
        <row r="88">
          <cell r="B88">
            <v>3</v>
          </cell>
          <cell r="C88" t="str">
            <v>MATERIALES Y SUMINISTROS</v>
          </cell>
        </row>
        <row r="89">
          <cell r="B89">
            <v>31</v>
          </cell>
          <cell r="C89" t="str">
            <v>Alimentos y Productos Agroforestales</v>
          </cell>
        </row>
        <row r="90">
          <cell r="B90">
            <v>311</v>
          </cell>
          <cell r="C90" t="str">
            <v>Alimentos y Bebidas para Personas</v>
          </cell>
        </row>
        <row r="91">
          <cell r="B91">
            <v>312</v>
          </cell>
          <cell r="C91" t="str">
            <v>Alimentos para Animales</v>
          </cell>
        </row>
        <row r="92">
          <cell r="B92">
            <v>313</v>
          </cell>
          <cell r="C92" t="str">
            <v>Productos Agroforestales y Pecuarios</v>
          </cell>
        </row>
        <row r="93">
          <cell r="B93">
            <v>32</v>
          </cell>
          <cell r="C93" t="str">
            <v>Textiles y Vestuarios</v>
          </cell>
        </row>
        <row r="94">
          <cell r="B94">
            <v>321</v>
          </cell>
          <cell r="C94" t="str">
            <v>Hilados y Telas</v>
          </cell>
        </row>
        <row r="95">
          <cell r="B95">
            <v>322</v>
          </cell>
          <cell r="C95" t="str">
            <v>Acabados Textiles. (Banderas, alfombras y cortinas)</v>
          </cell>
        </row>
        <row r="96">
          <cell r="B96">
            <v>323</v>
          </cell>
          <cell r="C96" t="str">
            <v>Prendas de Vestir</v>
          </cell>
        </row>
        <row r="97">
          <cell r="B97">
            <v>324</v>
          </cell>
          <cell r="C97" t="str">
            <v>Calzados</v>
          </cell>
        </row>
        <row r="98">
          <cell r="B98">
            <v>33</v>
          </cell>
          <cell r="C98" t="str">
            <v>Productos de Papel, Cartón e Impresos</v>
          </cell>
        </row>
        <row r="99">
          <cell r="B99">
            <v>331</v>
          </cell>
          <cell r="C99" t="str">
            <v>Papel de Escritorio</v>
          </cell>
        </row>
        <row r="100">
          <cell r="B100">
            <v>332</v>
          </cell>
          <cell r="C100" t="str">
            <v>Productos de Papel y Cartón</v>
          </cell>
        </row>
        <row r="101">
          <cell r="B101">
            <v>333</v>
          </cell>
          <cell r="C101" t="str">
            <v>Productos de Artes Gráficas</v>
          </cell>
        </row>
        <row r="102">
          <cell r="B102">
            <v>334</v>
          </cell>
          <cell r="C102" t="str">
            <v>Libros, Revistas y Periódicos</v>
          </cell>
        </row>
        <row r="103">
          <cell r="B103">
            <v>335</v>
          </cell>
          <cell r="C103" t="str">
            <v>Textos de Enseñanza</v>
          </cell>
        </row>
        <row r="104">
          <cell r="B104">
            <v>336</v>
          </cell>
          <cell r="C104" t="str">
            <v>Especies Timbradas y Valores. (Form. de tìtulos y otros)</v>
          </cell>
        </row>
        <row r="105">
          <cell r="B105">
            <v>34</v>
          </cell>
          <cell r="C105" t="str">
            <v>Combustibles, Lubric., Prod. Químicos y Conexos</v>
          </cell>
        </row>
        <row r="106">
          <cell r="B106">
            <v>341</v>
          </cell>
          <cell r="C106" t="str">
            <v>Combustibles y Lubricantes</v>
          </cell>
        </row>
        <row r="107">
          <cell r="B107">
            <v>342</v>
          </cell>
          <cell r="C107" t="str">
            <v>Productos Químicos y Conexos</v>
          </cell>
        </row>
        <row r="108">
          <cell r="B108">
            <v>343</v>
          </cell>
          <cell r="C108" t="str">
            <v>Productos Farmacéuticos y Conexos</v>
          </cell>
        </row>
        <row r="109">
          <cell r="B109">
            <v>35</v>
          </cell>
          <cell r="C109" t="str">
            <v>Productos de Cuero, Caucho y Plástico</v>
          </cell>
        </row>
        <row r="110">
          <cell r="B110">
            <v>351</v>
          </cell>
          <cell r="C110" t="str">
            <v>Cueros y Piel</v>
          </cell>
        </row>
        <row r="111">
          <cell r="B111">
            <v>352</v>
          </cell>
          <cell r="C111" t="str">
            <v>Artículos de Cuero</v>
          </cell>
        </row>
        <row r="112">
          <cell r="B112">
            <v>353</v>
          </cell>
          <cell r="C112" t="str">
            <v>Llantas y Neumáticos</v>
          </cell>
        </row>
        <row r="113">
          <cell r="B113">
            <v>354</v>
          </cell>
          <cell r="C113" t="str">
            <v xml:space="preserve">Artìculos de Caucho </v>
          </cell>
        </row>
        <row r="114">
          <cell r="B114">
            <v>355</v>
          </cell>
          <cell r="C114" t="str">
            <v>Artículos de Plástico</v>
          </cell>
        </row>
        <row r="115">
          <cell r="B115">
            <v>36</v>
          </cell>
          <cell r="C115" t="str">
            <v>Productos de Minerales No Metálicos</v>
          </cell>
        </row>
        <row r="116">
          <cell r="B116">
            <v>361</v>
          </cell>
          <cell r="C116" t="str">
            <v>Productos de Cemento y Asbesto</v>
          </cell>
        </row>
        <row r="117">
          <cell r="B117">
            <v>362</v>
          </cell>
          <cell r="C117" t="str">
            <v>Productos Vidrio, loza y Porcelana. (Lavamanos, inodoros y otros)</v>
          </cell>
        </row>
        <row r="118">
          <cell r="B118">
            <v>363</v>
          </cell>
          <cell r="C118" t="str">
            <v>Cemento, Cal y Yeso</v>
          </cell>
        </row>
        <row r="119">
          <cell r="B119">
            <v>365</v>
          </cell>
          <cell r="C119" t="str">
            <v>Productos Metálicos</v>
          </cell>
        </row>
        <row r="120">
          <cell r="B120">
            <v>366</v>
          </cell>
          <cell r="C120" t="str">
            <v>Minerales</v>
          </cell>
        </row>
        <row r="121">
          <cell r="B121">
            <v>39</v>
          </cell>
          <cell r="C121" t="str">
            <v>Productos y Útiles Varios</v>
          </cell>
        </row>
        <row r="122">
          <cell r="B122">
            <v>391</v>
          </cell>
          <cell r="C122" t="str">
            <v>Materiales de Limpieza</v>
          </cell>
        </row>
        <row r="123">
          <cell r="B123">
            <v>392</v>
          </cell>
          <cell r="C123" t="str">
            <v>Útiles de Escritorio, Oficina y Enseñanza</v>
          </cell>
        </row>
        <row r="124">
          <cell r="B124">
            <v>393</v>
          </cell>
          <cell r="C124" t="str">
            <v>Útiles menores médico- quirúrgicos</v>
          </cell>
        </row>
        <row r="125">
          <cell r="B125">
            <v>394</v>
          </cell>
          <cell r="C125" t="str">
            <v>Útiles de Deportes y Recreativos</v>
          </cell>
        </row>
        <row r="126">
          <cell r="B126">
            <v>395</v>
          </cell>
          <cell r="C126" t="str">
            <v>Útiles de Cocina y Comedor</v>
          </cell>
        </row>
        <row r="127">
          <cell r="B127">
            <v>396</v>
          </cell>
          <cell r="C127" t="str">
            <v>Productos Eléctricos y Afines</v>
          </cell>
        </row>
        <row r="128">
          <cell r="B128">
            <v>397</v>
          </cell>
          <cell r="C128" t="str">
            <v>Materiales y Útiles Relacionados con Informática</v>
          </cell>
        </row>
        <row r="129">
          <cell r="B129">
            <v>398</v>
          </cell>
          <cell r="C129" t="str">
            <v>Equipo Militar</v>
          </cell>
        </row>
        <row r="130">
          <cell r="B130">
            <v>399</v>
          </cell>
          <cell r="C130" t="str">
            <v>Útiles Diversos</v>
          </cell>
        </row>
        <row r="131">
          <cell r="B131">
            <v>4</v>
          </cell>
          <cell r="C131" t="str">
            <v>TRANSFERENCIAS CORRIENTES</v>
          </cell>
        </row>
        <row r="132">
          <cell r="B132">
            <v>40</v>
          </cell>
          <cell r="C132" t="str">
            <v>Proyecto de Consolidación  de la Jurisdicción Inmobiliaria</v>
          </cell>
        </row>
        <row r="133">
          <cell r="B133">
            <v>41</v>
          </cell>
          <cell r="C133" t="str">
            <v>Prestaciones a la Seguridad Social</v>
          </cell>
        </row>
        <row r="134">
          <cell r="B134">
            <v>411</v>
          </cell>
          <cell r="C134" t="str">
            <v>Pensiones y Jubilaciones. (6.01% de los sueldos fijos)</v>
          </cell>
        </row>
        <row r="135">
          <cell r="B135">
            <v>42</v>
          </cell>
          <cell r="C135" t="str">
            <v>Transferencias Corrientes al Sector Privado</v>
          </cell>
        </row>
        <row r="136">
          <cell r="B136">
            <v>421</v>
          </cell>
          <cell r="C136" t="str">
            <v>Ayudas y Donaciones a Personas</v>
          </cell>
        </row>
        <row r="137">
          <cell r="B137">
            <v>424</v>
          </cell>
          <cell r="C137" t="str">
            <v>Becas y Viajes de Estudio</v>
          </cell>
        </row>
        <row r="138">
          <cell r="B138">
            <v>425</v>
          </cell>
          <cell r="C138" t="str">
            <v>Transferencias Corrientes a Empresas del Sector Privado</v>
          </cell>
        </row>
        <row r="139">
          <cell r="B139">
            <v>426</v>
          </cell>
          <cell r="C139" t="str">
            <v>Transferencias corrientes a Instituciones sin Fines de Lucro</v>
          </cell>
        </row>
        <row r="140">
          <cell r="B140">
            <v>43</v>
          </cell>
          <cell r="C140" t="str">
            <v>Transferencias Corrientes al Sector Público</v>
          </cell>
        </row>
        <row r="141">
          <cell r="B141">
            <v>431</v>
          </cell>
          <cell r="C141" t="str">
            <v>Transferencias Corrientes a la Administración Central</v>
          </cell>
        </row>
        <row r="142">
          <cell r="B142">
            <v>432</v>
          </cell>
          <cell r="C142" t="str">
            <v>Transf corrientes a insts públicas descentralizadas o autónomas</v>
          </cell>
        </row>
        <row r="143">
          <cell r="B143">
            <v>433</v>
          </cell>
          <cell r="C143" t="str">
            <v>Transferencias Corrientes a Insts. De la Seguridad Social</v>
          </cell>
        </row>
        <row r="144">
          <cell r="B144">
            <v>435</v>
          </cell>
          <cell r="C144" t="str">
            <v>Transferencias Corrientes a Empresas Públicas no Financieras</v>
          </cell>
        </row>
        <row r="145">
          <cell r="B145">
            <v>436</v>
          </cell>
          <cell r="C145" t="str">
            <v>Transferencias Corrientes a Insts. Públicas Financieras</v>
          </cell>
        </row>
        <row r="146">
          <cell r="B146">
            <v>437</v>
          </cell>
          <cell r="C146" t="str">
            <v>Transferencias Corrientes a otras Insts. Públicas</v>
          </cell>
        </row>
        <row r="147">
          <cell r="B147">
            <v>44</v>
          </cell>
          <cell r="C147" t="str">
            <v>Transferencias Corrientes al sector externo</v>
          </cell>
        </row>
        <row r="148">
          <cell r="B148">
            <v>441</v>
          </cell>
          <cell r="C148" t="str">
            <v>Cuotas Internacionales</v>
          </cell>
        </row>
        <row r="149">
          <cell r="B149">
            <v>6</v>
          </cell>
          <cell r="C149" t="str">
            <v>ACTIVOS NO FINANCIEROS</v>
          </cell>
        </row>
        <row r="150">
          <cell r="B150">
            <v>61</v>
          </cell>
          <cell r="C150" t="str">
            <v>Maquinarias y Equipo</v>
          </cell>
        </row>
        <row r="151">
          <cell r="B151">
            <v>611</v>
          </cell>
          <cell r="C151" t="str">
            <v>Maquinarias y Equipo de Producción</v>
          </cell>
        </row>
        <row r="152">
          <cell r="B152">
            <v>612</v>
          </cell>
          <cell r="C152" t="str">
            <v>Equipo Educacional y Recreativo (Càmaras fotogràficas, micròfonos, grabadores y otros)</v>
          </cell>
        </row>
        <row r="153">
          <cell r="B153">
            <v>613</v>
          </cell>
          <cell r="C153" t="str">
            <v>Equipo de Transporte</v>
          </cell>
        </row>
        <row r="154">
          <cell r="B154">
            <v>614</v>
          </cell>
          <cell r="C154" t="str">
            <v xml:space="preserve">Equipo de Computación </v>
          </cell>
        </row>
        <row r="155">
          <cell r="B155">
            <v>615</v>
          </cell>
          <cell r="C155" t="str">
            <v>Equipos Médico-Sanitarios</v>
          </cell>
        </row>
        <row r="156">
          <cell r="B156">
            <v>616</v>
          </cell>
          <cell r="C156" t="str">
            <v>Equipo de Comunicación y Señalamiento. (Televisiòn, video y audio, receptores de radios,  aparatos telefònicos y equipos de señalizaciòn)</v>
          </cell>
        </row>
        <row r="157">
          <cell r="B157">
            <v>617</v>
          </cell>
          <cell r="C157" t="str">
            <v>Equipos y Muebles de Oficina</v>
          </cell>
        </row>
        <row r="158">
          <cell r="B158">
            <v>618</v>
          </cell>
          <cell r="C158" t="str">
            <v>Herramientas y Repuestos Mayores</v>
          </cell>
        </row>
        <row r="159">
          <cell r="B159">
            <v>619</v>
          </cell>
          <cell r="C159" t="str">
            <v>Equipos Varios</v>
          </cell>
        </row>
        <row r="160">
          <cell r="B160">
            <v>62</v>
          </cell>
          <cell r="C160" t="str">
            <v>Inmuebles</v>
          </cell>
        </row>
        <row r="161">
          <cell r="B161">
            <v>621</v>
          </cell>
          <cell r="C161" t="str">
            <v>Terrenos</v>
          </cell>
        </row>
        <row r="162">
          <cell r="B162">
            <v>622</v>
          </cell>
          <cell r="C162" t="str">
            <v>Edificios</v>
          </cell>
        </row>
        <row r="163">
          <cell r="B163">
            <v>63</v>
          </cell>
          <cell r="C163" t="str">
            <v>Construcciones y Mejoras</v>
          </cell>
        </row>
        <row r="164">
          <cell r="B164">
            <v>635</v>
          </cell>
          <cell r="C164" t="str">
            <v>Edificaciones</v>
          </cell>
        </row>
        <row r="165">
          <cell r="B165">
            <v>636</v>
          </cell>
          <cell r="C165" t="str">
            <v>Obras de Energìa</v>
          </cell>
        </row>
        <row r="166">
          <cell r="B166">
            <v>637</v>
          </cell>
          <cell r="C166" t="str">
            <v>Obras de Telecomunicaciones</v>
          </cell>
        </row>
        <row r="167">
          <cell r="B167">
            <v>638</v>
          </cell>
          <cell r="C167" t="str">
            <v>Supervisión e Inspección de Obras</v>
          </cell>
        </row>
        <row r="168">
          <cell r="B168">
            <v>639</v>
          </cell>
          <cell r="C168" t="str">
            <v>Otras Construcciones y Mejoras</v>
          </cell>
        </row>
        <row r="169">
          <cell r="B169">
            <v>69</v>
          </cell>
          <cell r="C169" t="str">
            <v>Otros Activos</v>
          </cell>
        </row>
        <row r="170">
          <cell r="B170">
            <v>691</v>
          </cell>
          <cell r="C170" t="str">
            <v>Equipo de Seguridad</v>
          </cell>
        </row>
        <row r="171">
          <cell r="B171">
            <v>692</v>
          </cell>
          <cell r="C171" t="str">
            <v>Construcciones Militares</v>
          </cell>
        </row>
        <row r="172">
          <cell r="B172">
            <v>693</v>
          </cell>
          <cell r="C172" t="str">
            <v>Activo Intangible</v>
          </cell>
        </row>
        <row r="173">
          <cell r="B173">
            <v>694</v>
          </cell>
          <cell r="C173" t="str">
            <v>Programas de Computación</v>
          </cell>
        </row>
        <row r="174">
          <cell r="B174">
            <v>696</v>
          </cell>
          <cell r="C174" t="str">
            <v>Obras de Artes y elementos coleccionables</v>
          </cell>
        </row>
        <row r="175">
          <cell r="B175">
            <v>7</v>
          </cell>
          <cell r="C175" t="str">
            <v>ACTIVOS FINANCIEROS</v>
          </cell>
        </row>
        <row r="176">
          <cell r="B176">
            <v>74</v>
          </cell>
          <cell r="C176" t="str">
            <v>Incrementos de otros Activos Financieros</v>
          </cell>
        </row>
        <row r="177">
          <cell r="B177">
            <v>741</v>
          </cell>
          <cell r="C177" t="str">
            <v>Incremento de Caja y Banco</v>
          </cell>
        </row>
        <row r="178">
          <cell r="B178">
            <v>742</v>
          </cell>
          <cell r="C178" t="str">
            <v>Incremento de cuentas y cobro a corto plazo</v>
          </cell>
        </row>
        <row r="179">
          <cell r="B179">
            <v>8</v>
          </cell>
          <cell r="C179" t="str">
            <v>PASIVOS FINANCIEROS</v>
          </cell>
        </row>
        <row r="180">
          <cell r="B180">
            <v>81</v>
          </cell>
          <cell r="C180" t="str">
            <v>Amortizaciòn de Prèstamos Internos</v>
          </cell>
        </row>
        <row r="181">
          <cell r="B181">
            <v>812</v>
          </cell>
          <cell r="C181" t="str">
            <v>Amortizaciòn de Prèstamos de C/Plazo del Sector Pùblico</v>
          </cell>
        </row>
        <row r="182">
          <cell r="B182">
            <v>87</v>
          </cell>
          <cell r="C182" t="str">
            <v>Disminución de  Pasivos con Proveedores</v>
          </cell>
        </row>
        <row r="183">
          <cell r="B183">
            <v>871</v>
          </cell>
          <cell r="C183" t="str">
            <v>Disminución  Ctas/por Pagar Internas a C/Plazo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ormulario Proyectos y Activid."/>
      <sheetName val="Formulario de Presupuesto (1)"/>
      <sheetName val="Formulario de Presupuesto (2)"/>
      <sheetName val="Formulario de Presupuesto (3)"/>
      <sheetName val="Formulario de Presupuesto (4)"/>
      <sheetName val="Formulario de Presupuesto (5)"/>
      <sheetName val="Formulario de Presupuesto (6)"/>
      <sheetName val="Formulario de Presupuesto (7)"/>
      <sheetName val="Formulario de Presupuesto (8)"/>
      <sheetName val="Formulario de Presupuesto (9)"/>
      <sheetName val="Formulario de Presupuesto (10)"/>
      <sheetName val="Formulario de Presupuesto (11)"/>
      <sheetName val="Formulario de Presupuesto (12)"/>
      <sheetName val="Formulario de Presupuesto (13)"/>
      <sheetName val="Formulario de Presupuesto (14)"/>
      <sheetName val="Formulario de Presupuesto (15)"/>
      <sheetName val="Perfil Proyecto"/>
      <sheetName val="Matriz poa"/>
      <sheetName val="list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2">
          <cell r="C12">
            <v>1</v>
          </cell>
        </row>
        <row r="13">
          <cell r="C13">
            <v>2</v>
          </cell>
        </row>
        <row r="14">
          <cell r="C14">
            <v>3</v>
          </cell>
        </row>
      </sheetData>
      <sheetData sheetId="2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ego Fernández Tezanos" refreshedDate="44909.447255787039" backgroundQuery="1" createdVersion="7" refreshedVersion="8" minRefreshableVersion="3" recordCount="0" supportSubquery="1" supportAdvancedDrill="1" xr:uid="{00000000-000A-0000-FFFF-FFFF02000000}">
  <cacheSource type="external" connectionId="1"/>
  <cacheFields count="13">
    <cacheField name="[CLASIFICADOR CONSOLIDADO  PROY- EJEC Y FORMU].[08-CAPITULO].[08-CAPITULO]" caption="08-CAPITULO" numFmtId="0" hierarchy="7" level="1">
      <sharedItems count="3">
        <s v="[CLASIFICADOR CONSOLIDADO  PROY- EJEC Y FORMU].[08-CAPITULO].&amp;[0301 - PODER JUDICIAL]" c="0301 - PODER JUDICIAL"/>
        <s v="[CLASIFICADOR CONSOLIDADO  PROY- EJEC Y FORMU].[08-CAPITULO].&amp;[0406 - OFICINA NACIONAL DE DEFENSA PUBLICA]" u="1" c="0406 - OFICINA NACIONAL DE DEFENSA PUBLICA"/>
        <s v="[CLASIFICADOR CONSOLIDADO  PROY- EJEC Y FORMU].[08-CAPITULO].&amp;[5167 - OFICINA NACIONAL DE DEFENSA PUBLICA]" u="1" c="5167 - OFICINA NACIONAL DE DEFENSA PUBLICA"/>
      </sharedItems>
    </cacheField>
    <cacheField name="[CLASIFICADOR CONSOLIDADO  PROY- EJEC Y FORMU].[01-COD PERIODO].[01-COD PERIODO]" caption="01-COD PERIODO" numFmtId="0" level="1">
      <sharedItems containsSemiMixedTypes="0" containsString="0"/>
    </cacheField>
    <cacheField name="[CLASIFICADOR CONSOLIDADO  PROY- EJEC Y FORMU].[04-DES VERSION].[04-DES VERSION]" caption="04-DES VERSION" numFmtId="0" hierarchy="3" level="1">
      <sharedItems count="4">
        <s v="[CLASIFICADOR CONSOLIDADO  PROY- EJEC Y FORMU].[04-DES VERSION].&amp;[02-Gastos y Aplicaciones Financieras. 01-Proyección Del Presupuesto. 22-PROYECCION PGE 2023 (VERSION CON AJUSTE AL GASTO NO RECURRENTE)]" c="02-Gastos y Aplicaciones Financieras. 01-Proyección Del Presupuesto. 22-PROYECCION PGE 2023 (VERSION CON AJUSTE AL GASTO NO RECURRENTE)"/>
        <s v="[CLASIFICADOR CONSOLIDADO  PROY- EJEC Y FORMU].[04-DES VERSION].&amp;[02-Gastos y Aplicaciones Financieras. 02-Anteproyecto Institucional. 01-VERSION DE ANTEPROYECTO INSTITUCIONAL PRESUPUESTO GENERAL DEL ESTADO 2023]" c="02-Gastos y Aplicaciones Financieras. 02-Anteproyecto Institucional. 01-VERSION DE ANTEPROYECTO INSTITUCIONAL PRESUPUESTO GENERAL DEL ESTADO 2023"/>
        <s v="[CLASIFICADOR CONSOLIDADO  PROY- EJEC Y FORMU].[04-DES VERSION].&amp;[02-Gastos y Aplicaciones Financieras. 03-Proyecto Del Presupuesto. 03-PROYECTO DE PRESUPUESTO GENERAL DEL ESTADO 2023]" c="02-Gastos y Aplicaciones Financieras. 03-Proyecto Del Presupuesto. 03-PROYECTO DE PRESUPUESTO GENERAL DEL ESTADO 2023"/>
        <s v="[CLASIFICADOR CONSOLIDADO  PROY- EJEC Y FORMU].[04-DES VERSION].&amp;[N/A]" c="N/A"/>
      </sharedItems>
    </cacheField>
    <cacheField name="[Measures].[VLR FORMULACION 147]" caption="VLR FORMULACION 147" numFmtId="0" hierarchy="151" level="32767"/>
    <cacheField name="[CLASIFICADOR CONSOLIDADO  PROY- EJEC Y FORMU].[16-CONCEPTO].[16-CONCEPTO]" caption="16-CONCEPTO" numFmtId="0" hierarchy="15" level="1">
      <sharedItems count="6">
        <s v="[CLASIFICADOR CONSOLIDADO  PROY- EJEC Y FORMU].[16-CONCEPTO].&amp;[2.1 - REMUNERACIONES Y CONTRIBUCIONES]" c="2.1 - REMUNERACIONES Y CONTRIBUCIONES"/>
        <s v="[CLASIFICADOR CONSOLIDADO  PROY- EJEC Y FORMU].[16-CONCEPTO].&amp;[2.2 - CONTRATACIÓN DE SERVICIOS]" c="2.2 - CONTRATACIÓN DE SERVICIOS"/>
        <s v="[CLASIFICADOR CONSOLIDADO  PROY- EJEC Y FORMU].[16-CONCEPTO].&amp;[2.3 - MATERIALES Y SUMINISTROS]" c="2.3 - MATERIALES Y SUMINISTROS"/>
        <s v="[CLASIFICADOR CONSOLIDADO  PROY- EJEC Y FORMU].[16-CONCEPTO].&amp;[2.4 - TRANSFERENCIAS CORRIENTES]" c="2.4 - TRANSFERENCIAS CORRIENTES"/>
        <s v="[CLASIFICADOR CONSOLIDADO  PROY- EJEC Y FORMU].[16-CONCEPTO].&amp;[2.6 - BIENES MUEBLES, INMUEBLES E INTANGIBLES]" c="2.6 - BIENES MUEBLES, INMUEBLES E INTANGIBLES"/>
        <s v="[CLASIFICADOR CONSOLIDADO  PROY- EJEC Y FORMU].[16-CONCEPTO].&amp;[2.7 - OBRAS]" c="2.7 - OBRAS"/>
      </sharedItems>
    </cacheField>
    <cacheField name="[CLASIFICADOR CONSOLIDADO  PROY- EJEC Y FORMU].[10-PROGRAMA].[10-PROGRAMA]" caption="10-PROGRAMA" numFmtId="0" hierarchy="9" level="1">
      <sharedItems count="2">
        <s v="[CLASIFICADOR CONSOLIDADO  PROY- EJEC Y FORMU].[10-PROGRAMA].&amp;[11 - Administración de Justicia]" c="11 - Administración de Justicia"/>
        <s v="[CLASIFICADOR CONSOLIDADO  PROY- EJEC Y FORMU].[10-PROGRAMA].&amp;[98 - Administracion de contribuciones especiales]" c="98 - Administracion de contribuciones especiales"/>
      </sharedItems>
    </cacheField>
    <cacheField name="[CLASIFICADOR CONSOLIDADO  PROY- EJEC Y FORMU].[11-SUB PROGRAMA].[11-SUB PROGRAMA]" caption="11-SUB PROGRAMA" numFmtId="0" hierarchy="10" level="1">
      <sharedItems count="5">
        <s v="[CLASIFICADOR CONSOLIDADO  PROY- EJEC Y FORMU].[11-SUB PROGRAMA].&amp;[00 - Acciones que no generan producción]" c="00 - Acciones que no generan producción"/>
        <s v="[CLASIFICADOR CONSOLIDADO  PROY- EJEC Y FORMU].[11-SUB PROGRAMA].&amp;[01 - Acciones comunes]" c="01 - Acciones comunes"/>
        <s v="[CLASIFICADOR CONSOLIDADO  PROY- EJEC Y FORMU].[11-SUB PROGRAMA].&amp;[02 - Usuarios del Sistema de Administración de Justicia con Decisiones Emitidas]" c="02 - Usuarios del Sistema de Administración de Justicia con Decisiones Emitidas"/>
        <s v="[CLASIFICADOR CONSOLIDADO  PROY- EJEC Y FORMU].[11-SUB PROGRAMA].&amp;[03 - Personas Físicas y Jurídicas con Certificados de Títulos Inmobiliarios Expedidos]" c="03 - Personas Físicas y Jurídicas con Certificados de Títulos Inmobiliarios Expedidos"/>
        <s v="[CLASIFICADOR CONSOLIDADO  PROY- EJEC Y FORMU].[11-SUB PROGRAMA].&amp;[04 - Jueces del Sistema Judicial y Aspirantes a Juez de Paz reciben Capacitación y Formación Integral]" c="04 - Jueces del Sistema Judicial y Aspirantes a Juez de Paz reciben Capacitación y Formación Integral"/>
      </sharedItems>
    </cacheField>
    <cacheField name="[CLASIFICADOR CONSOLIDADO  PROY- EJEC Y FORMU].[12-PROYECTO].[12-PROYECTO]" caption="12-PROYECTO" numFmtId="0" hierarchy="11" level="1">
      <sharedItems count="1">
        <s v="[CLASIFICADOR CONSOLIDADO  PROY- EJEC Y FORMU].[12-PROYECTO].&amp;[00 - N/A]" c="00 - N/A"/>
      </sharedItems>
    </cacheField>
    <cacheField name="[CLASIFICADOR CONSOLIDADO  PROY- EJEC Y FORMU].[13-ACTIVIDAD OBRA].[13-ACTIVIDAD OBRA]" caption="13-ACTIVIDAD OBRA" numFmtId="0" hierarchy="12" level="1">
      <sharedItems count="6">
        <s v="[CLASIFICADOR CONSOLIDADO  PROY- EJEC Y FORMU].[13-ACTIVIDAD OBRA].&amp;[0000 - Administracion de Contribuciones Especiales]" c="0000 - Administracion de Contribuciones Especiales"/>
        <s v="[CLASIFICADOR CONSOLIDADO  PROY- EJEC Y FORMU].[13-ACTIVIDAD OBRA].&amp;[0001 - Capacitación a Jueces y Aspirantes a Jueces de Paz]" c="0001 - Capacitación a Jueces y Aspirantes a Jueces de Paz"/>
        <s v="[CLASIFICADOR CONSOLIDADO  PROY- EJEC Y FORMU].[13-ACTIVIDAD OBRA].&amp;[0001 - Gestión Administrativa, Financiera, Humana, Investigación y Control Interno]" c="0001 - Gestión Administrativa, Financiera, Humana, Investigación y Control Interno"/>
        <s v="[CLASIFICADOR CONSOLIDADO  PROY- EJEC Y FORMU].[13-ACTIVIDAD OBRA].&amp;[0001 - Registro Inmobiliario]" c="0001 - Registro Inmobiliario"/>
        <s v="[CLASIFICADOR CONSOLIDADO  PROY- EJEC Y FORMU].[13-ACTIVIDAD OBRA].&amp;[0001 - Servicios de Administración de Justicia a Usuarios]" c="0001 - Servicios de Administración de Justicia a Usuarios"/>
        <s v="[CLASIFICADOR CONSOLIDADO  PROY- EJEC Y FORMU].[13-ACTIVIDAD OBRA].&amp;[0002 - Servicios de Planificación, Tecnologia e Información]" c="0002 - Servicios de Planificación, Tecnologia e Información"/>
      </sharedItems>
    </cacheField>
    <cacheField name="[CLASIFICADOR CONSOLIDADO  PROY- EJEC Y FORMU].[17-CUENTA].[17-CUENTA]" caption="17-CUENTA" numFmtId="0" hierarchy="16" level="1">
      <sharedItems count="27">
        <s v="[CLASIFICADOR CONSOLIDADO  PROY- EJEC Y FORMU].[17-CUENTA].&amp;[2.1.1 - REMUNERACIONES]" c="2.1.1 - REMUNERACIONES"/>
        <s v="[CLASIFICADOR CONSOLIDADO  PROY- EJEC Y FORMU].[17-CUENTA].&amp;[2.1.2 - SOBRESUELDOS]" c="2.1.2 - SOBRESUELDOS"/>
        <s v="[CLASIFICADOR CONSOLIDADO  PROY- EJEC Y FORMU].[17-CUENTA].&amp;[2.1.3 - DIETAS Y GASTOS DE REPRESENTACIÓN]" c="2.1.3 - DIETAS Y GASTOS DE REPRESENTACIÓN"/>
        <s v="[CLASIFICADOR CONSOLIDADO  PROY- EJEC Y FORMU].[17-CUENTA].&amp;[2.1.4 - GRATIFICACIONES Y BONIFICACIONES]" c="2.1.4 - GRATIFICACIONES Y BONIFICACIONES"/>
        <s v="[CLASIFICADOR CONSOLIDADO  PROY- EJEC Y FORMU].[17-CUENTA].&amp;[2.2.1 - SERVICIOS BÁSICOS]" c="2.2.1 - SERVICIOS BÁSICOS"/>
        <s v="[CLASIFICADOR CONSOLIDADO  PROY- EJEC Y FORMU].[17-CUENTA].&amp;[2.2.2 - PUBLICIDAD, IMPRESIÓN Y ENCUADERNACIÓN]" c="2.2.2 - PUBLICIDAD, IMPRESIÓN Y ENCUADERNACIÓN"/>
        <s v="[CLASIFICADOR CONSOLIDADO  PROY- EJEC Y FORMU].[17-CUENTA].&amp;[2.2.3 - VIÁTICOS]" c="2.2.3 - VIÁTICOS"/>
        <s v="[CLASIFICADOR CONSOLIDADO  PROY- EJEC Y FORMU].[17-CUENTA].&amp;[2.2.4 - TRANSPORTE Y ALMACENAJE]" c="2.2.4 - TRANSPORTE Y ALMACENAJE"/>
        <s v="[CLASIFICADOR CONSOLIDADO  PROY- EJEC Y FORMU].[17-CUENTA].&amp;[2.2.5 - ALQUILERES Y RENTAS]" c="2.2.5 - ALQUILERES Y RENTAS"/>
        <s v="[CLASIFICADOR CONSOLIDADO  PROY- EJEC Y FORMU].[17-CUENTA].&amp;[2.2.6 - SEGUROS]" c="2.2.6 - SEGUROS"/>
        <s v="[CLASIFICADOR CONSOLIDADO  PROY- EJEC Y FORMU].[17-CUENTA].&amp;[2.2.7 - SERVICIOS DE CONSERVACIÓN, REPARACIONES MENORES E INSTALACIONES TEMPORALES]" c="2.2.7 - SERVICIOS DE CONSERVACIÓN, REPARACIONES MENORES E INSTALACIONES TEMPORALES"/>
        <s v="[CLASIFICADOR CONSOLIDADO  PROY- EJEC Y FORMU].[17-CUENTA].&amp;[2.2.8 - OTROS SERVICIOS NO INCLUIDOS EN CONCEPTOS ANTERIORES]" c="2.2.8 - OTROS SERVICIOS NO INCLUIDOS EN CONCEPTOS ANTERIORES"/>
        <s v="[CLASIFICADOR CONSOLIDADO  PROY- EJEC Y FORMU].[17-CUENTA].&amp;[2.3.1 - ALIMENTOS Y PRODUCTOS AGROFORESTALES]" c="2.3.1 - ALIMENTOS Y PRODUCTOS AGROFORESTALES"/>
        <s v="[CLASIFICADOR CONSOLIDADO  PROY- EJEC Y FORMU].[17-CUENTA].&amp;[2.3.2 - TEXTILES Y VESTUARIOS]" c="2.3.2 - TEXTILES Y VESTUARIOS"/>
        <s v="[CLASIFICADOR CONSOLIDADO  PROY- EJEC Y FORMU].[17-CUENTA].&amp;[2.3.3 - PAPEL, CARTÓN E IMPRESOS]" c="2.3.3 - PAPEL, CARTÓN E IMPRESOS"/>
        <s v="[CLASIFICADOR CONSOLIDADO  PROY- EJEC Y FORMU].[17-CUENTA].&amp;[2.3.5 - CUERO, CAUCHO Y PLÁSTICO]" c="2.3.5 - CUERO, CAUCHO Y PLÁSTICO"/>
        <s v="[CLASIFICADOR CONSOLIDADO  PROY- EJEC Y FORMU].[17-CUENTA].&amp;[2.3.6 - PRODUCTOS DE MINERALES, METÁLICOS Y NO METÁLICOS]" c="2.3.6 - PRODUCTOS DE MINERALES, METÁLICOS Y NO METÁLICOS"/>
        <s v="[CLASIFICADOR CONSOLIDADO  PROY- EJEC Y FORMU].[17-CUENTA].&amp;[2.3.7 - COMBUSTIBLES, LUBRICANTES, PRODUCTOS QUÍMICOS Y CONEXOS]" c="2.3.7 - COMBUSTIBLES, LUBRICANTES, PRODUCTOS QUÍMICOS Y CONEXOS"/>
        <s v="[CLASIFICADOR CONSOLIDADO  PROY- EJEC Y FORMU].[17-CUENTA].&amp;[2.3.9 - PRODUCTOS Y ÚTILES VARIOS]" c="2.3.9 - PRODUCTOS Y ÚTILES VARIOS"/>
        <s v="[CLASIFICADOR CONSOLIDADO  PROY- EJEC Y FORMU].[17-CUENTA].&amp;[2.4.1 - TRANSFERENCIAS CORRIENTES AL SECTOR PRIVADO]" c="2.4.1 - TRANSFERENCIAS CORRIENTES AL SECTOR PRIVADO"/>
        <s v="[CLASIFICADOR CONSOLIDADO  PROY- EJEC Y FORMU].[17-CUENTA].&amp;[2.6.1 - MOBILIARIO Y EQUIPO]" c="2.6.1 - MOBILIARIO Y EQUIPO"/>
        <s v="[CLASIFICADOR CONSOLIDADO  PROY- EJEC Y FORMU].[17-CUENTA].&amp;[2.6.2 - MOBILIARIO Y EQUIPO DE AUDIO, AUDIOVISUAL, RECREATIVO Y EDUCACIONAL]" c="2.6.2 - MOBILIARIO Y EQUIPO DE AUDIO, AUDIOVISUAL, RECREATIVO Y EDUCACIONAL"/>
        <s v="[CLASIFICADOR CONSOLIDADO  PROY- EJEC Y FORMU].[17-CUENTA].&amp;[2.6.4 - VEHÍCULOS Y EQUIPO DE TRANSPORTE, TRACCIÓN Y ELEVACIÓN]" c="2.6.4 - VEHÍCULOS Y EQUIPO DE TRANSPORTE, TRACCIÓN Y ELEVACIÓN"/>
        <s v="[CLASIFICADOR CONSOLIDADO  PROY- EJEC Y FORMU].[17-CUENTA].&amp;[2.6.5 - MAQUINARIA, OTROS EQUIPOS Y HERRAMIENTAS]" c="2.6.5 - MAQUINARIA, OTROS EQUIPOS Y HERRAMIENTAS"/>
        <s v="[CLASIFICADOR CONSOLIDADO  PROY- EJEC Y FORMU].[17-CUENTA].&amp;[2.6.6 - EQUIPOS DE DEFENSA Y SEGURIDAD]" c="2.6.6 - EQUIPOS DE DEFENSA Y SEGURIDAD"/>
        <s v="[CLASIFICADOR CONSOLIDADO  PROY- EJEC Y FORMU].[17-CUENTA].&amp;[2.6.8 - BIENES INTANGIBLES]" c="2.6.8 - BIENES INTANGIBLES"/>
        <s v="[CLASIFICADOR CONSOLIDADO  PROY- EJEC Y FORMU].[17-CUENTA].&amp;[2.7.1 - OBRAS EN EDIFICACIONES]" c="2.7.1 - OBRAS EN EDIFICACIONES"/>
      </sharedItems>
    </cacheField>
    <cacheField name="[CLASIFICADOR CONSOLIDADO  PROY- EJEC Y FORMU].[19-AUXILIAR].[19-AUXILIAR]" caption="19-AUXILIAR" numFmtId="0" hierarchy="18" level="1">
      <sharedItems count="90">
        <s v="[CLASIFICADOR CONSOLIDADO  PROY- EJEC Y FORMU].[19-AUXILIAR].&amp;[2.1.1.1.01 - Sueldos empleados fijos]" c="2.1.1.1.01 - Sueldos empleados fijos"/>
        <s v="[CLASIFICADOR CONSOLIDADO  PROY- EJEC Y FORMU].[19-AUXILIAR].&amp;[2.1.1.2.03 - Suplencias]" c="2.1.1.2.03 - Suplencias"/>
        <s v="[CLASIFICADOR CONSOLIDADO  PROY- EJEC Y FORMU].[19-AUXILIAR].&amp;[2.1.1.2.08 - Empleados temporales]" c="2.1.1.2.08 - Empleados temporales"/>
        <s v="[CLASIFICADOR CONSOLIDADO  PROY- EJEC Y FORMU].[19-AUXILIAR].&amp;[2.1.1.3.01 - Sueldos al personal fijo en trámite de pensiones]" c="2.1.1.3.01 - Sueldos al personal fijo en trámite de pensiones"/>
        <s v="[CLASIFICADOR CONSOLIDADO  PROY- EJEC Y FORMU].[19-AUXILIAR].&amp;[2.1.1.4.01 - Sueldo Anual No. 13]" c="2.1.1.4.01 - Sueldo Anual No. 13"/>
        <s v="[CLASIFICADOR CONSOLIDADO  PROY- EJEC Y FORMU].[19-AUXILIAR].&amp;[2.1.1.6.01 - Vacaciones]" c="2.1.1.6.01 - Vacaciones"/>
        <s v="[CLASIFICADOR CONSOLIDADO  PROY- EJEC Y FORMU].[19-AUXILIAR].&amp;[2.1.2.1.01 - Primas por antigüedad]" c="2.1.2.1.01 - Primas por antigüedad"/>
        <s v="[CLASIFICADOR CONSOLIDADO  PROY- EJEC Y FORMU].[19-AUXILIAR].&amp;[2.1.2.2.01 - Compensación por gastos de alimentación]" c="2.1.2.2.01 - Compensación por gastos de alimentación"/>
        <s v="[CLASIFICADOR CONSOLIDADO  PROY- EJEC Y FORMU].[19-AUXILIAR].&amp;[2.1.2.2.03 - Pago de horas extraordinarias]" c="2.1.2.2.03 - Pago de horas extraordinarias"/>
        <s v="[CLASIFICADOR CONSOLIDADO  PROY- EJEC Y FORMU].[19-AUXILIAR].&amp;[2.1.2.2.04 - Prima de transporte]" c="2.1.2.2.04 - Prima de transporte"/>
        <s v="[CLASIFICADOR CONSOLIDADO  PROY- EJEC Y FORMU].[19-AUXILIAR].&amp;[2.1.2.2.05 - Compensación servicios de seguridad]" c="2.1.2.2.05 - Compensación servicios de seguridad"/>
        <s v="[CLASIFICADOR CONSOLIDADO  PROY- EJEC Y FORMU].[19-AUXILIAR].&amp;[2.1.2.2.09 - Bono por desempeño a servidores de carrera]" c="2.1.2.2.09 - Bono por desempeño a servidores de carrera"/>
        <s v="[CLASIFICADOR CONSOLIDADO  PROY- EJEC Y FORMU].[19-AUXILIAR].&amp;[2.1.3.1.01 - Dietas en el país]" c="2.1.3.1.01 - Dietas en el país"/>
        <s v="[CLASIFICADOR CONSOLIDADO  PROY- EJEC Y FORMU].[19-AUXILIAR].&amp;[2.1.3.2.01 - Gastos de representación en el país]" c="2.1.3.2.01 - Gastos de representación en el país"/>
        <s v="[CLASIFICADOR CONSOLIDADO  PROY- EJEC Y FORMU].[19-AUXILIAR].&amp;[2.1.4.2.01 - Bono escolar]" c="2.1.4.2.01 - Bono escolar"/>
        <s v="[CLASIFICADOR CONSOLIDADO  PROY- EJEC Y FORMU].[19-AUXILIAR].&amp;[2.1.4.2.02 - Gratificaciones por pasantías]" c="2.1.4.2.02 - Gratificaciones por pasantías"/>
        <s v="[CLASIFICADOR CONSOLIDADO  PROY- EJEC Y FORMU].[19-AUXILIAR].&amp;[2.1.4.2.03 - Gratificaciones por aniversario de institución]" c="2.1.4.2.03 - Gratificaciones por aniversario de institución"/>
        <s v="[CLASIFICADOR CONSOLIDADO  PROY- EJEC Y FORMU].[19-AUXILIAR].&amp;[2.1.4.2.04 - Otras gratificaciones]" c="2.1.4.2.04 - Otras gratificaciones"/>
        <s v="[CLASIFICADOR CONSOLIDADO  PROY- EJEC Y FORMU].[19-AUXILIAR].&amp;[2.2.1.2.01 - Servicios telefónico de larga distancia]" c="2.2.1.2.01 - Servicios telefónico de larga distancia"/>
        <s v="[CLASIFICADOR CONSOLIDADO  PROY- EJEC Y FORMU].[19-AUXILIAR].&amp;[2.2.1.3.01 - Teléfono local]" c="2.2.1.3.01 - Teléfono local"/>
        <s v="[CLASIFICADOR CONSOLIDADO  PROY- EJEC Y FORMU].[19-AUXILIAR].&amp;[2.2.1.4.01 - Telefax y correos]" c="2.2.1.4.01 - Telefax y correos"/>
        <s v="[CLASIFICADOR CONSOLIDADO  PROY- EJEC Y FORMU].[19-AUXILIAR].&amp;[2.2.1.5.01 - Servicio de internet y televisión por cable]" c="2.2.1.5.01 - Servicio de internet y televisión por cable"/>
        <s v="[CLASIFICADOR CONSOLIDADO  PROY- EJEC Y FORMU].[19-AUXILIAR].&amp;[2.2.1.6.01 - Energía eléctrica]" c="2.2.1.6.01 - Energía eléctrica"/>
        <s v="[CLASIFICADOR CONSOLIDADO  PROY- EJEC Y FORMU].[19-AUXILIAR].&amp;[2.2.1.7.01 - Agua]" c="2.2.1.7.01 - Agua"/>
        <s v="[CLASIFICADOR CONSOLIDADO  PROY- EJEC Y FORMU].[19-AUXILIAR].&amp;[2.2.1.8.01 - Recolección de residuos]" c="2.2.1.8.01 - Recolección de residuos"/>
        <s v="[CLASIFICADOR CONSOLIDADO  PROY- EJEC Y FORMU].[19-AUXILIAR].&amp;[2.2.2.1.01 - Publicidad y propaganda]" c="2.2.2.1.01 - Publicidad y propaganda"/>
        <s v="[CLASIFICADOR CONSOLIDADO  PROY- EJEC Y FORMU].[19-AUXILIAR].&amp;[2.2.2.2.01 - Impresión, encuadernación y rotulación]" c="2.2.2.2.01 - Impresión, encuadernación y rotulación"/>
        <s v="[CLASIFICADOR CONSOLIDADO  PROY- EJEC Y FORMU].[19-AUXILIAR].&amp;[2.2.3.1.01 - Viáticos dentro del país]" c="2.2.3.1.01 - Viáticos dentro del país"/>
        <s v="[CLASIFICADOR CONSOLIDADO  PROY- EJEC Y FORMU].[19-AUXILIAR].&amp;[2.2.3.2.01 - Viaticos fuera del país]" c="2.2.3.2.01 - Viaticos fuera del país"/>
        <s v="[CLASIFICADOR CONSOLIDADO  PROY- EJEC Y FORMU].[19-AUXILIAR].&amp;[2.2.4.1.01 - Pasajes y gastos de transporte]" c="2.2.4.1.01 - Pasajes y gastos de transporte"/>
        <s v="[CLASIFICADOR CONSOLIDADO  PROY- EJEC Y FORMU].[19-AUXILIAR].&amp;[2.2.4.4.01 - Peaje]" c="2.2.4.4.01 - Peaje"/>
        <s v="[CLASIFICADOR CONSOLIDADO  PROY- EJEC Y FORMU].[19-AUXILIAR].&amp;[2.2.5.1.01 - Alquileres y rentas de edificaciones y locales]" c="2.2.5.1.01 - Alquileres y rentas de edificaciones y locales"/>
        <s v="[CLASIFICADOR CONSOLIDADO  PROY- EJEC Y FORMU].[19-AUXILIAR].&amp;[2.2.5.4.01 - Alquileres de equipos de transporte, tracción y elevación]" c="2.2.5.4.01 - Alquileres de equipos de transporte, tracción y elevación"/>
        <s v="[CLASIFICADOR CONSOLIDADO  PROY- EJEC Y FORMU].[19-AUXILIAR].&amp;[2.2.5.8.01 - Otros alquileres y arrendamientos por derechos de usos]" c="2.2.5.8.01 - Otros alquileres y arrendamientos por derechos de usos"/>
        <s v="[CLASIFICADOR CONSOLIDADO  PROY- EJEC Y FORMU].[19-AUXILIAR].&amp;[2.2.5.9.01 - Licencias Informáticas]" c="2.2.5.9.01 - Licencias Informáticas"/>
        <s v="[CLASIFICADOR CONSOLIDADO  PROY- EJEC Y FORMU].[19-AUXILIAR].&amp;[2.2.6.1.01 - Seguro de bienes inmuebles e infraestructura]" c="2.2.6.1.01 - Seguro de bienes inmuebles e infraestructura"/>
        <s v="[CLASIFICADOR CONSOLIDADO  PROY- EJEC Y FORMU].[19-AUXILIAR].&amp;[2.2.6.3.01 - Seguros de personas]" c="2.2.6.3.01 - Seguros de personas"/>
        <s v="[CLASIFICADOR CONSOLIDADO  PROY- EJEC Y FORMU].[19-AUXILIAR].&amp;[2.2.7.1.01 - Reparaciones y mantenimientos menores en edificaciones]" c="2.2.7.1.01 - Reparaciones y mantenimientos menores en edificaciones"/>
        <s v="[CLASIFICADOR CONSOLIDADO  PROY- EJEC Y FORMU].[19-AUXILIAR].&amp;[2.2.7.1.02 - Mantenimientos y reparaciones especiales]" c="2.2.7.1.02 - Mantenimientos y reparaciones especiales"/>
        <s v="[CLASIFICADOR CONSOLIDADO  PROY- EJEC Y FORMU].[19-AUXILIAR].&amp;[2.2.7.2.06 - Mantenimiento y reparación de equipos de transporte, tracción y elevación]" c="2.2.7.2.06 - Mantenimiento y reparación de equipos de transporte, tracción y elevación"/>
        <s v="[CLASIFICADOR CONSOLIDADO  PROY- EJEC Y FORMU].[19-AUXILIAR].&amp;[2.2.7.2.08 - Servicios de mantenimiento, reparación, desmonte e instalación]" c="2.2.7.2.08 - Servicios de mantenimiento, reparación, desmonte e instalación"/>
        <s v="[CLASIFICADOR CONSOLIDADO  PROY- EJEC Y FORMU].[19-AUXILIAR].&amp;[2.2.8.2.01 - Comisiones y gastos]" c="2.2.8.2.01 - Comisiones y gastos"/>
        <s v="[CLASIFICADOR CONSOLIDADO  PROY- EJEC Y FORMU].[19-AUXILIAR].&amp;[2.2.8.3.01 - Servicios sanitarios médicos y veterinarios]" c="2.2.8.3.01 - Servicios sanitarios médicos y veterinarios"/>
        <s v="[CLASIFICADOR CONSOLIDADO  PROY- EJEC Y FORMU].[19-AUXILIAR].&amp;[2.2.8.5.01 - Fumigación]" c="2.2.8.5.01 - Fumigación"/>
        <s v="[CLASIFICADOR CONSOLIDADO  PROY- EJEC Y FORMU].[19-AUXILIAR].&amp;[2.2.8.5.02 - Lavandería]" c="2.2.8.5.02 - Lavandería"/>
        <s v="[CLASIFICADOR CONSOLIDADO  PROY- EJEC Y FORMU].[19-AUXILIAR].&amp;[2.2.8.5.03 - Limpieza e higiene]" c="2.2.8.5.03 - Limpieza e higiene"/>
        <s v="[CLASIFICADOR CONSOLIDADO  PROY- EJEC Y FORMU].[19-AUXILIAR].&amp;[2.2.8.6.01 - Eventos generales]" c="2.2.8.6.01 - Eventos generales"/>
        <s v="[CLASIFICADOR CONSOLIDADO  PROY- EJEC Y FORMU].[19-AUXILIAR].&amp;[2.2.8.6.02 - Festividades]" c="2.2.8.6.02 - Festividades"/>
        <s v="[CLASIFICADOR CONSOLIDADO  PROY- EJEC Y FORMU].[19-AUXILIAR].&amp;[2.2.8.7.01 - Servicios técnicos y profesionales]" c="2.2.8.7.01 - Servicios técnicos y profesionales"/>
        <s v="[CLASIFICADOR CONSOLIDADO  PROY- EJEC Y FORMU].[19-AUXILIAR].&amp;[2.2.8.7.02 - Servicios jurídicos]" c="2.2.8.7.02 - Servicios jurídicos"/>
        <s v="[CLASIFICADOR CONSOLIDADO  PROY- EJEC Y FORMU].[19-AUXILIAR].&amp;[2.2.8.7.04 - Servicios de capacitación]" c="2.2.8.7.04 - Servicios de capacitación"/>
        <s v="[CLASIFICADOR CONSOLIDADO  PROY- EJEC Y FORMU].[19-AUXILIAR].&amp;[2.2.8.7.05 - Servicios de informática y sistemas computarizados]" c="2.2.8.7.05 - Servicios de informática y sistemas computarizados"/>
        <s v="[CLASIFICADOR CONSOLIDADO  PROY- EJEC Y FORMU].[19-AUXILIAR].&amp;[2.2.8.7.06 - Otros servicios técnicos profesionales]" c="2.2.8.7.06 - Otros servicios técnicos profesionales"/>
        <s v="[CLASIFICADOR CONSOLIDADO  PROY- EJEC Y FORMU].[19-AUXILIAR].&amp;[2.2.8.8.01 - Impuestos]" c="2.2.8.8.01 - Impuestos"/>
        <s v="[CLASIFICADOR CONSOLIDADO  PROY- EJEC Y FORMU].[19-AUXILIAR].&amp;[2.3.1.1.01 - Alimentos y bebidas para personas]" c="2.3.1.1.01 - Alimentos y bebidas para personas"/>
        <s v="[CLASIFICADOR CONSOLIDADO  PROY- EJEC Y FORMU].[19-AUXILIAR].&amp;[2.3.1.3.03 - Productos forestales]" c="2.3.1.3.03 - Productos forestales"/>
        <s v="[CLASIFICADOR CONSOLIDADO  PROY- EJEC Y FORMU].[19-AUXILIAR].&amp;[2.3.1.4.01 - Madera, corcho y sus manufacturas]" c="2.3.1.4.01 - Madera, corcho y sus manufacturas"/>
        <s v="[CLASIFICADOR CONSOLIDADO  PROY- EJEC Y FORMU].[19-AUXILIAR].&amp;[2.3.2.3.01 - Prendas y accesorios de vestir]" c="2.3.2.3.01 - Prendas y accesorios de vestir"/>
        <s v="[CLASIFICADOR CONSOLIDADO  PROY- EJEC Y FORMU].[19-AUXILIAR].&amp;[2.3.3.1.01 - Papel de escritorio]" c="2.3.3.1.01 - Papel de escritorio"/>
        <s v="[CLASIFICADOR CONSOLIDADO  PROY- EJEC Y FORMU].[19-AUXILIAR].&amp;[2.3.3.2.01 - Papel y cartón]" c="2.3.3.2.01 - Papel y cartón"/>
        <s v="[CLASIFICADOR CONSOLIDADO  PROY- EJEC Y FORMU].[19-AUXILIAR].&amp;[2.3.3.3.01 - Productos de artes gráficas]" c="2.3.3.3.01 - Productos de artes gráficas"/>
        <s v="[CLASIFICADOR CONSOLIDADO  PROY- EJEC Y FORMU].[19-AUXILIAR].&amp;[2.3.3.4.01 - Libros, revistas y periódicos]" c="2.3.3.4.01 - Libros, revistas y periódicos"/>
        <s v="[CLASIFICADOR CONSOLIDADO  PROY- EJEC Y FORMU].[19-AUXILIAR].&amp;[2.3.5.3.01 - Llantas y neumáticos]" c="2.3.5.3.01 - Llantas y neumáticos"/>
        <s v="[CLASIFICADOR CONSOLIDADO  PROY- EJEC Y FORMU].[19-AUXILIAR].&amp;[2.3.5.5.01 - Plástico]" c="2.3.5.5.01 - Plástico"/>
        <s v="[CLASIFICADOR CONSOLIDADO  PROY- EJEC Y FORMU].[19-AUXILIAR].&amp;[2.3.6.3.06 - Productos metálicos]" c="2.3.6.3.06 - Productos metálicos"/>
        <s v="[CLASIFICADOR CONSOLIDADO  PROY- EJEC Y FORMU].[19-AUXILIAR].&amp;[2.3.7.1.01 - Gasolina]" c="2.3.7.1.01 - Gasolina"/>
        <s v="[CLASIFICADOR CONSOLIDADO  PROY- EJEC Y FORMU].[19-AUXILIAR].&amp;[2.3.7.1.02 - Gasoil]" c="2.3.7.1.02 - Gasoil"/>
        <s v="[CLASIFICADOR CONSOLIDADO  PROY- EJEC Y FORMU].[19-AUXILIAR].&amp;[2.3.7.2.03 - Productos químicos de uso personal y de laboratorios]" c="2.3.7.2.03 - Productos químicos de uso personal y de laboratorios"/>
        <s v="[CLASIFICADOR CONSOLIDADO  PROY- EJEC Y FORMU].[19-AUXILIAR].&amp;[2.3.9.1.01 - Útiles y materiales de limpieza e higiene]" c="2.3.9.1.01 - Útiles y materiales de limpieza e higiene"/>
        <s v="[CLASIFICADOR CONSOLIDADO  PROY- EJEC Y FORMU].[19-AUXILIAR].&amp;[2.3.9.2.01 - Útiles  y materiales de escritorio, oficina e informática]" c="2.3.9.2.01 - Útiles  y materiales de escritorio, oficina e informática"/>
        <s v="[CLASIFICADOR CONSOLIDADO  PROY- EJEC Y FORMU].[19-AUXILIAR].&amp;[2.3.9.3.01 - Útiles menores médico, quirúrgicos o de laboratorio]" c="2.3.9.3.01 - Útiles menores médico, quirúrgicos o de laboratorio"/>
        <s v="[CLASIFICADOR CONSOLIDADO  PROY- EJEC Y FORMU].[19-AUXILIAR].&amp;[2.3.9.6.01 - Productos eléctricos y afines]" c="2.3.9.6.01 - Productos eléctricos y afines"/>
        <s v="[CLASIFICADOR CONSOLIDADO  PROY- EJEC Y FORMU].[19-AUXILIAR].&amp;[2.3.9.9.05 - Productos y útiles diversos]" c="2.3.9.9.05 - Productos y útiles diversos"/>
        <s v="[CLASIFICADOR CONSOLIDADO  PROY- EJEC Y FORMU].[19-AUXILIAR].&amp;[2.4.1.1.01 - Pensiones]" c="2.4.1.1.01 - Pensiones"/>
        <s v="[CLASIFICADOR CONSOLIDADO  PROY- EJEC Y FORMU].[19-AUXILIAR].&amp;[2.4.1.2.01 - Ayudas y donaciones programadas a hogares y personas]" c="2.4.1.2.01 - Ayudas y donaciones programadas a hogares y personas"/>
        <s v="[CLASIFICADOR CONSOLIDADO  PROY- EJEC Y FORMU].[19-AUXILIAR].&amp;[2.4.1.2.02 - Ayudas y donaciones ocasionales a hogares y personas]" c="2.4.1.2.02 - Ayudas y donaciones ocasionales a hogares y personas"/>
        <s v="[CLASIFICADOR CONSOLIDADO  PROY- EJEC Y FORMU].[19-AUXILIAR].&amp;[2.4.1.4.01 - Becas nacionales]" c="2.4.1.4.01 - Becas nacionales"/>
        <s v="[CLASIFICADOR CONSOLIDADO  PROY- EJEC Y FORMU].[19-AUXILIAR].&amp;[2.6.1.1.01 - Muebles, equipos de oficina y estantería]" c="2.6.1.1.01 - Muebles, equipos de oficina y estantería"/>
        <s v="[CLASIFICADOR CONSOLIDADO  PROY- EJEC Y FORMU].[19-AUXILIAR].&amp;[2.6.1.3.01 - Equipos de tecnología de la información y comunicación]" c="2.6.1.3.01 - Equipos de tecnología de la información y comunicación"/>
        <s v="[CLASIFICADOR CONSOLIDADO  PROY- EJEC Y FORMU].[19-AUXILIAR].&amp;[2.6.1.9.01 - Otros Mobiliarios y Equipos no Identificados Precedentemente]" c="2.6.1.9.01 - Otros Mobiliarios y Equipos no Identificados Precedentemente"/>
        <s v="[CLASIFICADOR CONSOLIDADO  PROY- EJEC Y FORMU].[19-AUXILIAR].&amp;[2.6.2.1.01 - Equipos y Aparatos Audiovisuales]" c="2.6.2.1.01 - Equipos y Aparatos Audiovisuales"/>
        <s v="[CLASIFICADOR CONSOLIDADO  PROY- EJEC Y FORMU].[19-AUXILIAR].&amp;[2.6.2.4.01 - Mobiliario y equipo educacional y recreativo]" c="2.6.2.4.01 - Mobiliario y equipo educacional y recreativo"/>
        <s v="[CLASIFICADOR CONSOLIDADO  PROY- EJEC Y FORMU].[19-AUXILIAR].&amp;[2.6.4.1.01 - Automóviles y camiones]" c="2.6.4.1.01 - Automóviles y camiones"/>
        <s v="[CLASIFICADOR CONSOLIDADO  PROY- EJEC Y FORMU].[19-AUXILIAR].&amp;[2.6.4.7.01 - Equipo de elevación]" c="2.6.4.7.01 - Equipo de elevación"/>
        <s v="[CLASIFICADOR CONSOLIDADO  PROY- EJEC Y FORMU].[19-AUXILIAR].&amp;[2.6.5.4.01 - Sistemas y equipos de climatización]" c="2.6.5.4.01 - Sistemas y equipos de climatización"/>
        <s v="[CLASIFICADOR CONSOLIDADO  PROY- EJEC Y FORMU].[19-AUXILIAR].&amp;[2.6.5.5.01 - Equipo de comunicación, telecomunicaciones y señalamiento]" c="2.6.5.5.01 - Equipo de comunicación, telecomunicaciones y señalamiento"/>
        <s v="[CLASIFICADOR CONSOLIDADO  PROY- EJEC Y FORMU].[19-AUXILIAR].&amp;[2.6.5.6.01 - Equipo de generación eléctrica y a fines]" c="2.6.5.6.01 - Equipo de generación eléctrica y a fines"/>
        <s v="[CLASIFICADOR CONSOLIDADO  PROY- EJEC Y FORMU].[19-AUXILIAR].&amp;[2.6.6.2.01 - Equipos de seguridad]" c="2.6.6.2.01 - Equipos de seguridad"/>
        <s v="[CLASIFICADOR CONSOLIDADO  PROY- EJEC Y FORMU].[19-AUXILIAR].&amp;[2.6.8.3.01 - Programas de informática]" c="2.6.8.3.01 - Programas de informática"/>
        <s v="[CLASIFICADOR CONSOLIDADO  PROY- EJEC Y FORMU].[19-AUXILIAR].&amp;[2.7.1.2.01 - Obras para edificación no residencial]" c="2.7.1.2.01 - Obras para edificación no residencial"/>
      </sharedItems>
    </cacheField>
    <cacheField name="[CLASIFICADOR CONSOLIDADO  PROY- EJEC Y FORMU].[27-FUENTE ESPECIFICA].[27-FUENTE ESPECIFICA]" caption="27-FUENTE ESPECIFICA" numFmtId="0" hierarchy="26" level="1">
      <sharedItems count="2">
        <s v="[CLASIFICADOR CONSOLIDADO  PROY- EJEC Y FORMU].[27-FUENTE ESPECIFICA].&amp;[0100 - FONDO GENERAL]" c="0100 - FONDO GENERAL"/>
        <s v="[CLASIFICADOR CONSOLIDADO  PROY- EJEC Y FORMU].[27-FUENTE ESPECIFICA].&amp;[0900 - FONDO PARA  DONACIONES EXTERNAS]" c="0900 - FONDO PARA  DONACIONES EXTERNAS"/>
      </sharedItems>
    </cacheField>
    <cacheField name="[CLASIFICADOR CONSOLIDADO  PROY- EJEC Y FORMU].[25-ORG FINANCIADOR].[25-ORG FINANCIADOR]" caption="25-ORG FINANCIADOR" numFmtId="0" hierarchy="24" level="1">
      <sharedItems count="2">
        <s v="[CLASIFICADOR CONSOLIDADO  PROY- EJEC Y FORMU].[25-ORG FINANCIADOR].&amp;[100 - TESORO NACIONAL]" c="100 - TESORO NACIONAL"/>
        <s v="[CLASIFICADOR CONSOLIDADO  PROY- EJEC Y FORMU].[25-ORG FINANCIADOR].&amp;[206 - AGENCIA ESPAÑOLA DE COOPERACIÓN INTERNACIONAL Y DESARROLLO (AECID)]" c="206 - AGENCIA ESPAÑOLA DE COOPERACIÓN INTERNACIONAL Y DESARROLLO (AECID)"/>
      </sharedItems>
    </cacheField>
  </cacheFields>
  <cacheHierarchies count="164">
    <cacheHierarchy uniqueName="[CLASIFICADOR CONSOLIDADO  PROY- EJEC Y FORMU].[01-COD PERIODO]" caption="01-COD PERIODO" attribute="1" defaultMemberUniqueName="[CLASIFICADOR CONSOLIDADO  PROY- EJEC Y FORMU].[01-COD PERIODO].[All]" allUniqueName="[CLASIFICADOR CONSOLIDADO  PROY- EJEC Y FORMU].[01-COD PERIODO].[All]" dimensionUniqueName="[CLASIFICADOR CONSOLIDADO  PROY- EJEC Y FORMU]" displayFolder="" count="2" unbalanced="0">
      <fieldsUsage count="2">
        <fieldUsage x="-1"/>
        <fieldUsage x="1"/>
      </fieldsUsage>
    </cacheHierarchy>
    <cacheHierarchy uniqueName="[CLASIFICADOR CONSOLIDADO  PROY- EJEC Y FORMU].[02-AMBIENTE]" caption="02-AMBIENTE" attribute="1" defaultMemberUniqueName="[CLASIFICADOR CONSOLIDADO  PROY- EJEC Y FORMU].[02-AMBIENTE].[All]" allUniqueName="[CLASIFICADOR CONSOLIDADO  PROY- EJEC Y FORMU].[02-AMBIENTE].[All]" dimensionUniqueName="[CLASIFICADOR CONSOLIDADO  PROY- EJEC Y FORMU]" displayFolder="" count="0" unbalanced="0"/>
    <cacheHierarchy uniqueName="[CLASIFICADOR CONSOLIDADO  PROY- EJEC Y FORMU].[03-ID VERSION]" caption="03-ID VERSION" attribute="1" defaultMemberUniqueName="[CLASIFICADOR CONSOLIDADO  PROY- EJEC Y FORMU].[03-ID VERSION].[All]" allUniqueName="[CLASIFICADOR CONSOLIDADO  PROY- EJEC Y FORMU].[03-ID VERSION].[All]" dimensionUniqueName="[CLASIFICADOR CONSOLIDADO  PROY- EJEC Y FORMU]" displayFolder="" count="0" unbalanced="0"/>
    <cacheHierarchy uniqueName="[CLASIFICADOR CONSOLIDADO  PROY- EJEC Y FORMU].[04-DES VERSION]" caption="04-DES VERSION" attribute="1" defaultMemberUniqueName="[CLASIFICADOR CONSOLIDADO  PROY- EJEC Y FORMU].[04-DES VERSION].[All]" allUniqueName="[CLASIFICADOR CONSOLIDADO  PROY- EJEC Y FORMU].[04-DES VERSION].[All]" dimensionUniqueName="[CLASIFICADOR CONSOLIDADO  PROY- EJEC Y FORMU]" displayFolder="" count="2" unbalanced="0">
      <fieldsUsage count="2">
        <fieldUsage x="-1"/>
        <fieldUsage x="2"/>
      </fieldsUsage>
    </cacheHierarchy>
    <cacheHierarchy uniqueName="[CLASIFICADOR CONSOLIDADO  PROY- EJEC Y FORMU].[05-INSTITUCIONAL]" caption="05-INSTITUCIONAL" attribute="1" defaultMemberUniqueName="[CLASIFICADOR CONSOLIDADO  PROY- EJEC Y FORMU].[05-INSTITUCIONAL].[All]" allUniqueName="[CLASIFICADOR CONSOLIDADO  PROY- EJEC Y FORMU].[05-INSTITUCIONAL].[All]" dimensionUniqueName="[CLASIFICADOR CONSOLIDADO  PROY- EJEC Y FORMU]" displayFolder="" count="0" unbalanced="0"/>
    <cacheHierarchy uniqueName="[CLASIFICADOR CONSOLIDADO  PROY- EJEC Y FORMU].[06-PODER Y ORGANISMO]" caption="06-PODER Y ORGANISMO" attribute="1" defaultMemberUniqueName="[CLASIFICADOR CONSOLIDADO  PROY- EJEC Y FORMU].[06-PODER Y ORGANISMO].[All]" allUniqueName="[CLASIFICADOR CONSOLIDADO  PROY- EJEC Y FORMU].[06-PODER Y ORGANISMO].[All]" dimensionUniqueName="[CLASIFICADOR CONSOLIDADO  PROY- EJEC Y FORMU]" displayFolder="" count="0" unbalanced="0"/>
    <cacheHierarchy uniqueName="[CLASIFICADOR CONSOLIDADO  PROY- EJEC Y FORMU].[07-ENTIDAD]" caption="07-ENTIDAD" attribute="1" defaultMemberUniqueName="[CLASIFICADOR CONSOLIDADO  PROY- EJEC Y FORMU].[07-ENTIDAD].[All]" allUniqueName="[CLASIFICADOR CONSOLIDADO  PROY- EJEC Y FORMU].[07-ENTIDAD].[All]" dimensionUniqueName="[CLASIFICADOR CONSOLIDADO  PROY- EJEC Y FORMU]" displayFolder="" count="0" unbalanced="0"/>
    <cacheHierarchy uniqueName="[CLASIFICADOR CONSOLIDADO  PROY- EJEC Y FORMU].[08-CAPITULO]" caption="08-CAPITULO" attribute="1" defaultMemberUniqueName="[CLASIFICADOR CONSOLIDADO  PROY- EJEC Y FORMU].[08-CAPITULO].[All]" allUniqueName="[CLASIFICADOR CONSOLIDADO  PROY- EJEC Y FORMU].[08-CAPITULO].[All]" dimensionUniqueName="[CLASIFICADOR CONSOLIDADO  PROY- EJEC Y FORMU]" displayFolder="" count="2" unbalanced="0">
      <fieldsUsage count="2">
        <fieldUsage x="-1"/>
        <fieldUsage x="0"/>
      </fieldsUsage>
    </cacheHierarchy>
    <cacheHierarchy uniqueName="[CLASIFICADOR CONSOLIDADO  PROY- EJEC Y FORMU].[09-SUB CAPITULO]" caption="09-SUB CAPITULO" attribute="1" defaultMemberUniqueName="[CLASIFICADOR CONSOLIDADO  PROY- EJEC Y FORMU].[09-SUB CAPITULO].[All]" allUniqueName="[CLASIFICADOR CONSOLIDADO  PROY- EJEC Y FORMU].[09-SUB CAPITULO].[All]" dimensionUniqueName="[CLASIFICADOR CONSOLIDADO  PROY- EJEC Y FORMU]" displayFolder="" count="0" unbalanced="0"/>
    <cacheHierarchy uniqueName="[CLASIFICADOR CONSOLIDADO  PROY- EJEC Y FORMU].[10-PROGRAMA]" caption="10-PROGRAMA" attribute="1" defaultMemberUniqueName="[CLASIFICADOR CONSOLIDADO  PROY- EJEC Y FORMU].[10-PROGRAMA].[All]" allUniqueName="[CLASIFICADOR CONSOLIDADO  PROY- EJEC Y FORMU].[10-PROGRAMA].[All]" dimensionUniqueName="[CLASIFICADOR CONSOLIDADO  PROY- EJEC Y FORMU]" displayFolder="" count="2" unbalanced="0">
      <fieldsUsage count="2">
        <fieldUsage x="-1"/>
        <fieldUsage x="5"/>
      </fieldsUsage>
    </cacheHierarchy>
    <cacheHierarchy uniqueName="[CLASIFICADOR CONSOLIDADO  PROY- EJEC Y FORMU].[11-SUB PROGRAMA]" caption="11-SUB PROGRAMA" attribute="1" defaultMemberUniqueName="[CLASIFICADOR CONSOLIDADO  PROY- EJEC Y FORMU].[11-SUB PROGRAMA].[All]" allUniqueName="[CLASIFICADOR CONSOLIDADO  PROY- EJEC Y FORMU].[11-SUB PROGRAMA].[All]" dimensionUniqueName="[CLASIFICADOR CONSOLIDADO  PROY- EJEC Y FORMU]" displayFolder="" count="2" unbalanced="0">
      <fieldsUsage count="2">
        <fieldUsage x="-1"/>
        <fieldUsage x="6"/>
      </fieldsUsage>
    </cacheHierarchy>
    <cacheHierarchy uniqueName="[CLASIFICADOR CONSOLIDADO  PROY- EJEC Y FORMU].[12-PROYECTO]" caption="12-PROYECTO" attribute="1" defaultMemberUniqueName="[CLASIFICADOR CONSOLIDADO  PROY- EJEC Y FORMU].[12-PROYECTO].[All]" allUniqueName="[CLASIFICADOR CONSOLIDADO  PROY- EJEC Y FORMU].[12-PROYECTO].[All]" dimensionUniqueName="[CLASIFICADOR CONSOLIDADO  PROY- EJEC Y FORMU]" displayFolder="" count="2" unbalanced="0">
      <fieldsUsage count="2">
        <fieldUsage x="-1"/>
        <fieldUsage x="7"/>
      </fieldsUsage>
    </cacheHierarchy>
    <cacheHierarchy uniqueName="[CLASIFICADOR CONSOLIDADO  PROY- EJEC Y FORMU].[13-ACTIVIDAD OBRA]" caption="13-ACTIVIDAD OBRA" attribute="1" defaultMemberUniqueName="[CLASIFICADOR CONSOLIDADO  PROY- EJEC Y FORMU].[13-ACTIVIDAD OBRA].[All]" allUniqueName="[CLASIFICADOR CONSOLIDADO  PROY- EJEC Y FORMU].[13-ACTIVIDAD OBRA].[All]" dimensionUniqueName="[CLASIFICADOR CONSOLIDADO  PROY- EJEC Y FORMU]" displayFolder="" count="2" unbalanced="0">
      <fieldsUsage count="2">
        <fieldUsage x="-1"/>
        <fieldUsage x="8"/>
      </fieldsUsage>
    </cacheHierarchy>
    <cacheHierarchy uniqueName="[CLASIFICADOR CONSOLIDADO  PROY- EJEC Y FORMU].[14-UNIDAD EJECUTORA]" caption="14-UNIDAD EJECUTORA" attribute="1" defaultMemberUniqueName="[CLASIFICADOR CONSOLIDADO  PROY- EJEC Y FORMU].[14-UNIDAD EJECUTORA].[All]" allUniqueName="[CLASIFICADOR CONSOLIDADO  PROY- EJEC Y FORMU].[14-UNIDAD EJECUTORA].[All]" dimensionUniqueName="[CLASIFICADOR CONSOLIDADO  PROY- EJEC Y FORMU]" displayFolder="" count="0" unbalanced="0"/>
    <cacheHierarchy uniqueName="[CLASIFICADOR CONSOLIDADO  PROY- EJEC Y FORMU].[15-TIPO]" caption="15-TIPO" attribute="1" defaultMemberUniqueName="[CLASIFICADOR CONSOLIDADO  PROY- EJEC Y FORMU].[15-TIPO].[All]" allUniqueName="[CLASIFICADOR CONSOLIDADO  PROY- EJEC Y FORMU].[15-TIPO].[All]" dimensionUniqueName="[CLASIFICADOR CONSOLIDADO  PROY- EJEC Y FORMU]" displayFolder="" count="0" unbalanced="0"/>
    <cacheHierarchy uniqueName="[CLASIFICADOR CONSOLIDADO  PROY- EJEC Y FORMU].[16-CONCEPTO]" caption="16-CONCEPTO" attribute="1" defaultMemberUniqueName="[CLASIFICADOR CONSOLIDADO  PROY- EJEC Y FORMU].[16-CONCEPTO].[All]" allUniqueName="[CLASIFICADOR CONSOLIDADO  PROY- EJEC Y FORMU].[16-CONCEPTO].[All]" dimensionUniqueName="[CLASIFICADOR CONSOLIDADO  PROY- EJEC Y FORMU]" displayFolder="" count="2" unbalanced="0">
      <fieldsUsage count="2">
        <fieldUsage x="-1"/>
        <fieldUsage x="4"/>
      </fieldsUsage>
    </cacheHierarchy>
    <cacheHierarchy uniqueName="[CLASIFICADOR CONSOLIDADO  PROY- EJEC Y FORMU].[17-CUENTA]" caption="17-CUENTA" attribute="1" defaultMemberUniqueName="[CLASIFICADOR CONSOLIDADO  PROY- EJEC Y FORMU].[17-CUENTA].[All]" allUniqueName="[CLASIFICADOR CONSOLIDADO  PROY- EJEC Y FORMU].[17-CUENTA].[All]" dimensionUniqueName="[CLASIFICADOR CONSOLIDADO  PROY- EJEC Y FORMU]" displayFolder="" count="2" unbalanced="0">
      <fieldsUsage count="2">
        <fieldUsage x="-1"/>
        <fieldUsage x="9"/>
      </fieldsUsage>
    </cacheHierarchy>
    <cacheHierarchy uniqueName="[CLASIFICADOR CONSOLIDADO  PROY- EJEC Y FORMU].[18-SUB CUENTA]" caption="18-SUB CUENTA" attribute="1" defaultMemberUniqueName="[CLASIFICADOR CONSOLIDADO  PROY- EJEC Y FORMU].[18-SUB CUENTA].[All]" allUniqueName="[CLASIFICADOR CONSOLIDADO  PROY- EJEC Y FORMU].[18-SUB CUENTA].[All]" dimensionUniqueName="[CLASIFICADOR CONSOLIDADO  PROY- EJEC Y FORMU]" displayFolder="" count="0" unbalanced="0"/>
    <cacheHierarchy uniqueName="[CLASIFICADOR CONSOLIDADO  PROY- EJEC Y FORMU].[19-AUXILIAR]" caption="19-AUXILIAR" attribute="1" defaultMemberUniqueName="[CLASIFICADOR CONSOLIDADO  PROY- EJEC Y FORMU].[19-AUXILIAR].[All]" allUniqueName="[CLASIFICADOR CONSOLIDADO  PROY- EJEC Y FORMU].[19-AUXILIAR].[All]" dimensionUniqueName="[CLASIFICADOR CONSOLIDADO  PROY- EJEC Y FORMU]" displayFolder="" count="2" unbalanced="0">
      <fieldsUsage count="2">
        <fieldUsage x="-1"/>
        <fieldUsage x="10"/>
      </fieldsUsage>
    </cacheHierarchy>
    <cacheHierarchy uniqueName="[CLASIFICADOR CONSOLIDADO  PROY- EJEC Y FORMU].[20-TITULO ECO]" caption="20-TITULO ECO" attribute="1" defaultMemberUniqueName="[CLASIFICADOR CONSOLIDADO  PROY- EJEC Y FORMU].[20-TITULO ECO].[All]" allUniqueName="[CLASIFICADOR CONSOLIDADO  PROY- EJEC Y FORMU].[20-TITULO ECO].[All]" dimensionUniqueName="[CLASIFICADOR CONSOLIDADO  PROY- EJEC Y FORMU]" displayFolder="" count="0" unbalanced="0"/>
    <cacheHierarchy uniqueName="[CLASIFICADOR CONSOLIDADO  PROY- EJEC Y FORMU].[21-SUBTITULO ECO]" caption="21-SUBTITULO ECO" attribute="1" defaultMemberUniqueName="[CLASIFICADOR CONSOLIDADO  PROY- EJEC Y FORMU].[21-SUBTITULO ECO].[All]" allUniqueName="[CLASIFICADOR CONSOLIDADO  PROY- EJEC Y FORMU].[21-SUBTITULO ECO].[All]" dimensionUniqueName="[CLASIFICADOR CONSOLIDADO  PROY- EJEC Y FORMU]" displayFolder="" count="0" unbalanced="0"/>
    <cacheHierarchy uniqueName="[CLASIFICADOR CONSOLIDADO  PROY- EJEC Y FORMU].[22-GRUPO ECO]" caption="22-GRUPO ECO" attribute="1" defaultMemberUniqueName="[CLASIFICADOR CONSOLIDADO  PROY- EJEC Y FORMU].[22-GRUPO ECO].[All]" allUniqueName="[CLASIFICADOR CONSOLIDADO  PROY- EJEC Y FORMU].[22-GRUPO ECO].[All]" dimensionUniqueName="[CLASIFICADOR CONSOLIDADO  PROY- EJEC Y FORMU]" displayFolder="" count="0" unbalanced="0"/>
    <cacheHierarchy uniqueName="[CLASIFICADOR CONSOLIDADO  PROY- EJEC Y FORMU].[23-SUBGRUPO ECO]" caption="23-SUBGRUPO ECO" attribute="1" defaultMemberUniqueName="[CLASIFICADOR CONSOLIDADO  PROY- EJEC Y FORMU].[23-SUBGRUPO ECO].[All]" allUniqueName="[CLASIFICADOR CONSOLIDADO  PROY- EJEC Y FORMU].[23-SUBGRUPO ECO].[All]" dimensionUniqueName="[CLASIFICADOR CONSOLIDADO  PROY- EJEC Y FORMU]" displayFolder="" count="0" unbalanced="0"/>
    <cacheHierarchy uniqueName="[CLASIFICADOR CONSOLIDADO  PROY- EJEC Y FORMU].[24-CUENTA ECO]" caption="24-CUENTA ECO" attribute="1" defaultMemberUniqueName="[CLASIFICADOR CONSOLIDADO  PROY- EJEC Y FORMU].[24-CUENTA ECO].[All]" allUniqueName="[CLASIFICADOR CONSOLIDADO  PROY- EJEC Y FORMU].[24-CUENTA ECO].[All]" dimensionUniqueName="[CLASIFICADOR CONSOLIDADO  PROY- EJEC Y FORMU]" displayFolder="" count="0" unbalanced="0"/>
    <cacheHierarchy uniqueName="[CLASIFICADOR CONSOLIDADO  PROY- EJEC Y FORMU].[25-ORG FINANCIADOR]" caption="25-ORG FINANCIADOR" attribute="1" defaultMemberUniqueName="[CLASIFICADOR CONSOLIDADO  PROY- EJEC Y FORMU].[25-ORG FINANCIADOR].[All]" allUniqueName="[CLASIFICADOR CONSOLIDADO  PROY- EJEC Y FORMU].[25-ORG FINANCIADOR].[All]" dimensionUniqueName="[CLASIFICADOR CONSOLIDADO  PROY- EJEC Y FORMU]" displayFolder="" count="2" unbalanced="0">
      <fieldsUsage count="2">
        <fieldUsage x="-1"/>
        <fieldUsage x="12"/>
      </fieldsUsage>
    </cacheHierarchy>
    <cacheHierarchy uniqueName="[CLASIFICADOR CONSOLIDADO  PROY- EJEC Y FORMU].[26-FUENTE FINANCIAMIENTO]" caption="26-FUENTE FINANCIAMIENTO" attribute="1" defaultMemberUniqueName="[CLASIFICADOR CONSOLIDADO  PROY- EJEC Y FORMU].[26-FUENTE FINANCIAMIENTO].[All]" allUniqueName="[CLASIFICADOR CONSOLIDADO  PROY- EJEC Y FORMU].[26-FUENTE FINANCIAMIENTO].[All]" dimensionUniqueName="[CLASIFICADOR CONSOLIDADO  PROY- EJEC Y FORMU]" displayFolder="" count="0" unbalanced="0"/>
    <cacheHierarchy uniqueName="[CLASIFICADOR CONSOLIDADO  PROY- EJEC Y FORMU].[27-FUENTE ESPECIFICA]" caption="27-FUENTE ESPECIFICA" attribute="1" defaultMemberUniqueName="[CLASIFICADOR CONSOLIDADO  PROY- EJEC Y FORMU].[27-FUENTE ESPECIFICA].[All]" allUniqueName="[CLASIFICADOR CONSOLIDADO  PROY- EJEC Y FORMU].[27-FUENTE ESPECIFICA].[All]" dimensionUniqueName="[CLASIFICADOR CONSOLIDADO  PROY- EJEC Y FORMU]" displayFolder="" count="2" unbalanced="0">
      <fieldsUsage count="2">
        <fieldUsage x="-1"/>
        <fieldUsage x="11"/>
      </fieldsUsage>
    </cacheHierarchy>
    <cacheHierarchy uniqueName="[CLASIFICADOR CONSOLIDADO  PROY- EJEC Y FORMU].[28-FINALIDAD]" caption="28-FINALIDAD" attribute="1" defaultMemberUniqueName="[CLASIFICADOR CONSOLIDADO  PROY- EJEC Y FORMU].[28-FINALIDAD].[All]" allUniqueName="[CLASIFICADOR CONSOLIDADO  PROY- EJEC Y FORMU].[28-FINALIDAD].[All]" dimensionUniqueName="[CLASIFICADOR CONSOLIDADO  PROY- EJEC Y FORMU]" displayFolder="" count="0" unbalanced="0"/>
    <cacheHierarchy uniqueName="[CLASIFICADOR CONSOLIDADO  PROY- EJEC Y FORMU].[29-FUNCION]" caption="29-FUNCION" attribute="1" defaultMemberUniqueName="[CLASIFICADOR CONSOLIDADO  PROY- EJEC Y FORMU].[29-FUNCION].[All]" allUniqueName="[CLASIFICADOR CONSOLIDADO  PROY- EJEC Y FORMU].[29-FUNCION].[All]" dimensionUniqueName="[CLASIFICADOR CONSOLIDADO  PROY- EJEC Y FORMU]" displayFolder="" count="0" unbalanced="0"/>
    <cacheHierarchy uniqueName="[CLASIFICADOR CONSOLIDADO  PROY- EJEC Y FORMU].[30-SUB FUNCION]" caption="30-SUB FUNCION" attribute="1" defaultMemberUniqueName="[CLASIFICADOR CONSOLIDADO  PROY- EJEC Y FORMU].[30-SUB FUNCION].[All]" allUniqueName="[CLASIFICADOR CONSOLIDADO  PROY- EJEC Y FORMU].[30-SUB FUNCION].[All]" dimensionUniqueName="[CLASIFICADOR CONSOLIDADO  PROY- EJEC Y FORMU]" displayFolder="" count="0" unbalanced="0"/>
    <cacheHierarchy uniqueName="[CLASIFICADOR CONSOLIDADO  PROY- EJEC Y FORMU].[31-REGION]" caption="31-REGION" attribute="1" defaultMemberUniqueName="[CLASIFICADOR CONSOLIDADO  PROY- EJEC Y FORMU].[31-REGION].[All]" allUniqueName="[CLASIFICADOR CONSOLIDADO  PROY- EJEC Y FORMU].[31-REGION].[All]" dimensionUniqueName="[CLASIFICADOR CONSOLIDADO  PROY- EJEC Y FORMU]" displayFolder="" count="0" unbalanced="0"/>
    <cacheHierarchy uniqueName="[CLASIFICADOR CONSOLIDADO  PROY- EJEC Y FORMU].[32-PROVINCIA]" caption="32-PROVINCIA" attribute="1" defaultMemberUniqueName="[CLASIFICADOR CONSOLIDADO  PROY- EJEC Y FORMU].[32-PROVINCIA].[All]" allUniqueName="[CLASIFICADOR CONSOLIDADO  PROY- EJEC Y FORMU].[32-PROVINCIA].[All]" dimensionUniqueName="[CLASIFICADOR CONSOLIDADO  PROY- EJEC Y FORMU]" displayFolder="" count="0" unbalanced="0"/>
    <cacheHierarchy uniqueName="[CLASIFICADOR CONSOLIDADO  PROY- EJEC Y FORMU].[33-MUNICIPIO]" caption="33-MUNICIPIO" attribute="1" defaultMemberUniqueName="[CLASIFICADOR CONSOLIDADO  PROY- EJEC Y FORMU].[33-MUNICIPIO].[All]" allUniqueName="[CLASIFICADOR CONSOLIDADO  PROY- EJEC Y FORMU].[33-MUNICIPIO].[All]" dimensionUniqueName="[CLASIFICADOR CONSOLIDADO  PROY- EJEC Y FORMU]" displayFolder="" count="0" unbalanced="0"/>
    <cacheHierarchy uniqueName="[CLASIFICADOR CONSOLIDADO  PROY- EJEC Y FORMU].[34-ENTIDAD RECEPTORA]" caption="34-ENTIDAD RECEPTORA" attribute="1" defaultMemberUniqueName="[CLASIFICADOR CONSOLIDADO  PROY- EJEC Y FORMU].[34-ENTIDAD RECEPTORA].[All]" allUniqueName="[CLASIFICADOR CONSOLIDADO  PROY- EJEC Y FORMU].[34-ENTIDAD RECEPTORA].[All]" dimensionUniqueName="[CLASIFICADOR CONSOLIDADO  PROY- EJEC Y FORMU]" displayFolder="" count="0" unbalanced="0"/>
    <cacheHierarchy uniqueName="[CLASIFICADOR CONSOLIDADO  PROY- EJEC Y FORMU].[COD SNIP]" caption="COD SNIP" attribute="1" defaultMemberUniqueName="[CLASIFICADOR CONSOLIDADO  PROY- EJEC Y FORMU].[COD SNIP].[All]" allUniqueName="[CLASIFICADOR CONSOLIDADO  PROY- EJEC Y FORMU].[COD SNIP].[All]" dimensionUniqueName="[CLASIFICADOR CONSOLIDADO  PROY- EJEC Y FORMU]" displayFolder="" count="0" unbalanced="0"/>
    <cacheHierarchy uniqueName="[CLASIFICADOR CONSOLIDADO  PROY- EJEC Y FORMU].[SNIP]" caption="SNIP" attribute="1" defaultMemberUniqueName="[CLASIFICADOR CONSOLIDADO  PROY- EJEC Y FORMU].[SNIP].[All]" allUniqueName="[CLASIFICADOR CONSOLIDADO  PROY- EJEC Y FORMU].[SNIP].[All]" dimensionUniqueName="[CLASIFICADOR CONSOLIDADO  PROY- EJEC Y FORMU]" displayFolder="" count="0" unbalanced="0"/>
    <cacheHierarchy uniqueName="[CLASIFICADOR CONSOLIDADO  PROY- EJEC Y FORMU].[TIP INVERSION PUBLICA]" caption="TIP INVERSION PUBLICA" attribute="1" defaultMemberUniqueName="[CLASIFICADOR CONSOLIDADO  PROY- EJEC Y FORMU].[TIP INVERSION PUBLICA].[All]" allUniqueName="[CLASIFICADOR CONSOLIDADO  PROY- EJEC Y FORMU].[TIP INVERSION PUBLICA].[All]" dimensionUniqueName="[CLASIFICADOR CONSOLIDADO  PROY- EJEC Y FORMU]" displayFolder="" count="0" unbalanced="0"/>
    <cacheHierarchy uniqueName="[CLASIFICADOR CONSOLIDADO  PROY- EJEC Y FORMU].[TIP OBRA]" caption="TIP OBRA" attribute="1" defaultMemberUniqueName="[CLASIFICADOR CONSOLIDADO  PROY- EJEC Y FORMU].[TIP OBRA].[All]" allUniqueName="[CLASIFICADOR CONSOLIDADO  PROY- EJEC Y FORMU].[TIP OBRA].[All]" dimensionUniqueName="[CLASIFICADOR CONSOLIDADO  PROY- EJEC Y FORMU]" displayFolder="" count="0" unbalanced="0"/>
    <cacheHierarchy uniqueName="[CLASIFICADOR CONSOLIDADO  PROY- EJEC Y FORMU].[ID]" caption="ID" attribute="1" keyAttribute="1" defaultMemberUniqueName="[CLASIFICADOR CONSOLIDADO  PROY- EJEC Y FORMU].[ID].[All]" allUniqueName="[CLASIFICADOR CONSOLIDADO  PROY- EJEC Y FORMU].[ID].[All]" dimensionUniqueName="[CLASIFICADOR CONSOLIDADO  PROY- EJEC Y FORMU]" displayFolder="" count="0" unbalanced="0" hidden="1"/>
    <cacheHierarchy uniqueName="[CLASIFICADOR FORMULACION  INGRESOS].[01-COD PERIODO]" caption="01-COD PERIODO" attribute="1" defaultMemberUniqueName="[CLASIFICADOR FORMULACION  INGRESOS].[01-COD PERIODO].[All]" allUniqueName="[CLASIFICADOR FORMULACION  INGRESOS].[01-COD PERIODO].[All]" dimensionUniqueName="[CLASIFICADOR FORMULACION  INGRESOS]" displayFolder="" count="0" unbalanced="0" hidden="1"/>
    <cacheHierarchy uniqueName="[CLASIFICADOR FORMULACION  INGRESOS].[02-ID VERSION]" caption="02-ID VERSION" attribute="1" defaultMemberUniqueName="[CLASIFICADOR FORMULACION  INGRESOS].[02-ID VERSION].[All]" allUniqueName="[CLASIFICADOR FORMULACION  INGRESOS].[02-ID VERSION].[All]" dimensionUniqueName="[CLASIFICADOR FORMULACION  INGRESOS]" displayFolder="" count="0" unbalanced="0" hidden="1"/>
    <cacheHierarchy uniqueName="[CLASIFICADOR FORMULACION  INGRESOS].[03-DES VERSION]" caption="03-DES VERSION" attribute="1" defaultMemberUniqueName="[CLASIFICADOR FORMULACION  INGRESOS].[03-DES VERSION].[All]" allUniqueName="[CLASIFICADOR FORMULACION  INGRESOS].[03-DES VERSION].[All]" dimensionUniqueName="[CLASIFICADOR FORMULACION  INGRESOS]" displayFolder="" count="0" unbalanced="0" hidden="1"/>
    <cacheHierarchy uniqueName="[CLASIFICADOR FORMULACION  INGRESOS].[04-INSTITUCIONAL]" caption="04-INSTITUCIONAL" attribute="1" defaultMemberUniqueName="[CLASIFICADOR FORMULACION  INGRESOS].[04-INSTITUCIONAL].[All]" allUniqueName="[CLASIFICADOR FORMULACION  INGRESOS].[04-INSTITUCIONAL].[All]" dimensionUniqueName="[CLASIFICADOR FORMULACION  INGRESOS]" displayFolder="" count="0" unbalanced="0" hidden="1"/>
    <cacheHierarchy uniqueName="[CLASIFICADOR FORMULACION  INGRESOS].[05-PODER Y ORGANISMO]" caption="05-PODER Y ORGANISMO" attribute="1" defaultMemberUniqueName="[CLASIFICADOR FORMULACION  INGRESOS].[05-PODER Y ORGANISMO].[All]" allUniqueName="[CLASIFICADOR FORMULACION  INGRESOS].[05-PODER Y ORGANISMO].[All]" dimensionUniqueName="[CLASIFICADOR FORMULACION  INGRESOS]" displayFolder="" count="0" unbalanced="0" hidden="1"/>
    <cacheHierarchy uniqueName="[CLASIFICADOR FORMULACION  INGRESOS].[06-ENTIDAD]" caption="06-ENTIDAD" attribute="1" defaultMemberUniqueName="[CLASIFICADOR FORMULACION  INGRESOS].[06-ENTIDAD].[All]" allUniqueName="[CLASIFICADOR FORMULACION  INGRESOS].[06-ENTIDAD].[All]" dimensionUniqueName="[CLASIFICADOR FORMULACION  INGRESOS]" displayFolder="" count="0" unbalanced="0" hidden="1"/>
    <cacheHierarchy uniqueName="[CLASIFICADOR FORMULACION  INGRESOS].[07-CAPITULO]" caption="07-CAPITULO" attribute="1" defaultMemberUniqueName="[CLASIFICADOR FORMULACION  INGRESOS].[07-CAPITULO].[All]" allUniqueName="[CLASIFICADOR FORMULACION  INGRESOS].[07-CAPITULO].[All]" dimensionUniqueName="[CLASIFICADOR FORMULACION  INGRESOS]" displayFolder="" count="0" unbalanced="0" hidden="1"/>
    <cacheHierarchy uniqueName="[CLASIFICADOR FORMULACION  INGRESOS].[08-SUBCAPITULO]" caption="08-SUBCAPITULO" attribute="1" defaultMemberUniqueName="[CLASIFICADOR FORMULACION  INGRESOS].[08-SUBCAPITULO].[All]" allUniqueName="[CLASIFICADOR FORMULACION  INGRESOS].[08-SUBCAPITULO].[All]" dimensionUniqueName="[CLASIFICADOR FORMULACION  INGRESOS]" displayFolder="" count="0" unbalanced="0" hidden="1"/>
    <cacheHierarchy uniqueName="[CLASIFICADOR FORMULACION  INGRESOS].[09-UNIDAD EJECUTORA]" caption="09-UNIDAD EJECUTORA" attribute="1" defaultMemberUniqueName="[CLASIFICADOR FORMULACION  INGRESOS].[09-UNIDAD EJECUTORA].[All]" allUniqueName="[CLASIFICADOR FORMULACION  INGRESOS].[09-UNIDAD EJECUTORA].[All]" dimensionUniqueName="[CLASIFICADOR FORMULACION  INGRESOS]" displayFolder="" count="0" unbalanced="0" hidden="1"/>
    <cacheHierarchy uniqueName="[CLASIFICADOR FORMULACION  INGRESOS].[10-TIPO]" caption="10-TIPO" attribute="1" defaultMemberUniqueName="[CLASIFICADOR FORMULACION  INGRESOS].[10-TIPO].[All]" allUniqueName="[CLASIFICADOR FORMULACION  INGRESOS].[10-TIPO].[All]" dimensionUniqueName="[CLASIFICADOR FORMULACION  INGRESOS]" displayFolder="" count="0" unbalanced="0" hidden="1"/>
    <cacheHierarchy uniqueName="[CLASIFICADOR FORMULACION  INGRESOS].[11-CONCEPTO]" caption="11-CONCEPTO" attribute="1" defaultMemberUniqueName="[CLASIFICADOR FORMULACION  INGRESOS].[11-CONCEPTO].[All]" allUniqueName="[CLASIFICADOR FORMULACION  INGRESOS].[11-CONCEPTO].[All]" dimensionUniqueName="[CLASIFICADOR FORMULACION  INGRESOS]" displayFolder="" count="0" unbalanced="0" hidden="1"/>
    <cacheHierarchy uniqueName="[CLASIFICADOR FORMULACION  INGRESOS].[12-CUENTA]" caption="12-CUENTA" attribute="1" defaultMemberUniqueName="[CLASIFICADOR FORMULACION  INGRESOS].[12-CUENTA].[All]" allUniqueName="[CLASIFICADOR FORMULACION  INGRESOS].[12-CUENTA].[All]" dimensionUniqueName="[CLASIFICADOR FORMULACION  INGRESOS]" displayFolder="" count="0" unbalanced="0" hidden="1"/>
    <cacheHierarchy uniqueName="[CLASIFICADOR FORMULACION  INGRESOS].[13-SUBCUENTA]" caption="13-SUBCUENTA" attribute="1" defaultMemberUniqueName="[CLASIFICADOR FORMULACION  INGRESOS].[13-SUBCUENTA].[All]" allUniqueName="[CLASIFICADOR FORMULACION  INGRESOS].[13-SUBCUENTA].[All]" dimensionUniqueName="[CLASIFICADOR FORMULACION  INGRESOS]" displayFolder="" count="0" unbalanced="0" hidden="1"/>
    <cacheHierarchy uniqueName="[CLASIFICADOR FORMULACION  INGRESOS].[14-AUXILIAR]" caption="14-AUXILIAR" attribute="1" defaultMemberUniqueName="[CLASIFICADOR FORMULACION  INGRESOS].[14-AUXILIAR].[All]" allUniqueName="[CLASIFICADOR FORMULACION  INGRESOS].[14-AUXILIAR].[All]" dimensionUniqueName="[CLASIFICADOR FORMULACION  INGRESOS]" displayFolder="" count="0" unbalanced="0" hidden="1"/>
    <cacheHierarchy uniqueName="[CLASIFICADOR FORMULACION  INGRESOS].[15-TITULO ECO]" caption="15-TITULO ECO" attribute="1" defaultMemberUniqueName="[CLASIFICADOR FORMULACION  INGRESOS].[15-TITULO ECO].[All]" allUniqueName="[CLASIFICADOR FORMULACION  INGRESOS].[15-TITULO ECO].[All]" dimensionUniqueName="[CLASIFICADOR FORMULACION  INGRESOS]" displayFolder="" count="0" unbalanced="0" hidden="1"/>
    <cacheHierarchy uniqueName="[CLASIFICADOR FORMULACION  INGRESOS].[16-SUBTITULO ECO]" caption="16-SUBTITULO ECO" attribute="1" defaultMemberUniqueName="[CLASIFICADOR FORMULACION  INGRESOS].[16-SUBTITULO ECO].[All]" allUniqueName="[CLASIFICADOR FORMULACION  INGRESOS].[16-SUBTITULO ECO].[All]" dimensionUniqueName="[CLASIFICADOR FORMULACION  INGRESOS]" displayFolder="" count="0" unbalanced="0" hidden="1"/>
    <cacheHierarchy uniqueName="[CLASIFICADOR FORMULACION  INGRESOS].[17-GRUPO ECO]" caption="17-GRUPO ECO" attribute="1" defaultMemberUniqueName="[CLASIFICADOR FORMULACION  INGRESOS].[17-GRUPO ECO].[All]" allUniqueName="[CLASIFICADOR FORMULACION  INGRESOS].[17-GRUPO ECO].[All]" dimensionUniqueName="[CLASIFICADOR FORMULACION  INGRESOS]" displayFolder="" count="0" unbalanced="0" hidden="1"/>
    <cacheHierarchy uniqueName="[CLASIFICADOR FORMULACION  INGRESOS].[18-SUBGRUPO ECO]" caption="18-SUBGRUPO ECO" attribute="1" defaultMemberUniqueName="[CLASIFICADOR FORMULACION  INGRESOS].[18-SUBGRUPO ECO].[All]" allUniqueName="[CLASIFICADOR FORMULACION  INGRESOS].[18-SUBGRUPO ECO].[All]" dimensionUniqueName="[CLASIFICADOR FORMULACION  INGRESOS]" displayFolder="" count="0" unbalanced="0" hidden="1"/>
    <cacheHierarchy uniqueName="[CLASIFICADOR FORMULACION  INGRESOS].[19-CUENTA ECO]" caption="19-CUENTA ECO" attribute="1" defaultMemberUniqueName="[CLASIFICADOR FORMULACION  INGRESOS].[19-CUENTA ECO].[All]" allUniqueName="[CLASIFICADOR FORMULACION  INGRESOS].[19-CUENTA ECO].[All]" dimensionUniqueName="[CLASIFICADOR FORMULACION  INGRESOS]" displayFolder="" count="0" unbalanced="0" hidden="1"/>
    <cacheHierarchy uniqueName="[CLASIFICADOR FORMULACION  INGRESOS].[20-ORG FINANCIADOR]" caption="20-ORG FINANCIADOR" attribute="1" defaultMemberUniqueName="[CLASIFICADOR FORMULACION  INGRESOS].[20-ORG FINANCIADOR].[All]" allUniqueName="[CLASIFICADOR FORMULACION  INGRESOS].[20-ORG FINANCIADOR].[All]" dimensionUniqueName="[CLASIFICADOR FORMULACION  INGRESOS]" displayFolder="" count="0" unbalanced="0" hidden="1"/>
    <cacheHierarchy uniqueName="[CLASIFICADOR FORMULACION  INGRESOS].[21-FUENTE FINANCIAMIENTO]" caption="21-FUENTE FINANCIAMIENTO" attribute="1" defaultMemberUniqueName="[CLASIFICADOR FORMULACION  INGRESOS].[21-FUENTE FINANCIAMIENTO].[All]" allUniqueName="[CLASIFICADOR FORMULACION  INGRESOS].[21-FUENTE FINANCIAMIENTO].[All]" dimensionUniqueName="[CLASIFICADOR FORMULACION  INGRESOS]" displayFolder="" count="0" unbalanced="0" hidden="1"/>
    <cacheHierarchy uniqueName="[CLASIFICADOR FORMULACION  INGRESOS].[22-FUENTE ESPECIFICA]" caption="22-FUENTE ESPECIFICA" attribute="1" defaultMemberUniqueName="[CLASIFICADOR FORMULACION  INGRESOS].[22-FUENTE ESPECIFICA].[All]" allUniqueName="[CLASIFICADOR FORMULACION  INGRESOS].[22-FUENTE ESPECIFICA].[All]" dimensionUniqueName="[CLASIFICADOR FORMULACION  INGRESOS]" displayFolder="" count="0" unbalanced="0" hidden="1"/>
    <cacheHierarchy uniqueName="[CLASIFICADOR FORMULACION  INGRESOS].[COD INST OTORGANTE]" caption="COD INST OTORGANTE" attribute="1" defaultMemberUniqueName="[CLASIFICADOR FORMULACION  INGRESOS].[COD INST OTORGANTE].[All]" allUniqueName="[CLASIFICADOR FORMULACION  INGRESOS].[COD INST OTORGANTE].[All]" dimensionUniqueName="[CLASIFICADOR FORMULACION  INGRESOS]" displayFolder="" count="0" unbalanced="0" hidden="1"/>
    <cacheHierarchy uniqueName="[CLASIFICADOR FORMULACION  INGRESOS].[ESTADO]" caption="ESTADO" attribute="1" defaultMemberUniqueName="[CLASIFICADOR FORMULACION  INGRESOS].[ESTADO].[All]" allUniqueName="[CLASIFICADOR FORMULACION  INGRESOS].[ESTADO].[All]" dimensionUniqueName="[CLASIFICADOR FORMULACION  INGRESOS]" displayFolder="" count="0" unbalanced="0" hidden="1"/>
    <cacheHierarchy uniqueName="[CLASIFICADOR FORMULACION  INGRESOS].[FECHA ACTUALIZACION]" caption="FECHA ACTUALIZACION" attribute="1" defaultMemberUniqueName="[CLASIFICADOR FORMULACION  INGRESOS].[FECHA ACTUALIZACION].[All]" allUniqueName="[CLASIFICADOR FORMULACION  INGRESOS].[FECHA ACTUALIZACION].[All]" dimensionUniqueName="[CLASIFICADOR FORMULACION  INGRESOS]" displayFolder="" count="0" unbalanced="0" hidden="1"/>
    <cacheHierarchy uniqueName="[CLASIFICADOR FORMULACION  INGRESOS].[ID INGRESO PARTIDA]" caption="ID INGRESO PARTIDA" attribute="1" keyAttribute="1" defaultMemberUniqueName="[CLASIFICADOR FORMULACION  INGRESOS].[ID INGRESO PARTIDA].[All]" allUniqueName="[CLASIFICADOR FORMULACION  INGRESOS].[ID INGRESO PARTIDA].[All]" dimensionUniqueName="[CLASIFICADOR FORMULACION  INGRESOS]" displayFolder="" count="0" unbalanced="0" hidden="1"/>
    <cacheHierarchy uniqueName="[CLASIFICADOR FORMULACION  INGRESOS].[INST TRANSFERENCIA]" caption="INST TRANSFERENCIA" attribute="1" defaultMemberUniqueName="[CLASIFICADOR FORMULACION  INGRESOS].[INST TRANSFERENCIA].[All]" allUniqueName="[CLASIFICADOR FORMULACION  INGRESOS].[INST TRANSFERENCIA].[All]" dimensionUniqueName="[CLASIFICADOR FORMULACION  INGRESOS]" displayFolder="" count="0" unbalanced="0" hidden="1"/>
    <cacheHierarchy uniqueName="[CLASIFICADOR FORMULACION GASTOS].[01-COD PERIODO]" caption="01-COD PERIODO" attribute="1" defaultMemberUniqueName="[CLASIFICADOR FORMULACION GASTOS].[01-COD PERIODO].[All]" allUniqueName="[CLASIFICADOR FORMULACION GASTOS].[01-COD PERIODO].[All]" dimensionUniqueName="[CLASIFICADOR FORMULACION GASTOS]" displayFolder="" count="0" unbalanced="0" hidden="1"/>
    <cacheHierarchy uniqueName="[CLASIFICADOR FORMULACION GASTOS].[02-ID VERSION]" caption="02-ID VERSION" attribute="1" defaultMemberUniqueName="[CLASIFICADOR FORMULACION GASTOS].[02-ID VERSION].[All]" allUniqueName="[CLASIFICADOR FORMULACION GASTOS].[02-ID VERSION].[All]" dimensionUniqueName="[CLASIFICADOR FORMULACION GASTOS]" displayFolder="" count="0" unbalanced="0" hidden="1"/>
    <cacheHierarchy uniqueName="[CLASIFICADOR FORMULACION GASTOS].[03-DES VERSION]" caption="03-DES VERSION" attribute="1" defaultMemberUniqueName="[CLASIFICADOR FORMULACION GASTOS].[03-DES VERSION].[All]" allUniqueName="[CLASIFICADOR FORMULACION GASTOS].[03-DES VERSION].[All]" dimensionUniqueName="[CLASIFICADOR FORMULACION GASTOS]" displayFolder="" count="0" unbalanced="0" hidden="1"/>
    <cacheHierarchy uniqueName="[CLASIFICADOR FORMULACION GASTOS].[04-INSTITUCIONAL]" caption="04-INSTITUCIONAL" attribute="1" defaultMemberUniqueName="[CLASIFICADOR FORMULACION GASTOS].[04-INSTITUCIONAL].[All]" allUniqueName="[CLASIFICADOR FORMULACION GASTOS].[04-INSTITUCIONAL].[All]" dimensionUniqueName="[CLASIFICADOR FORMULACION GASTOS]" displayFolder="" count="0" unbalanced="0" hidden="1"/>
    <cacheHierarchy uniqueName="[CLASIFICADOR FORMULACION GASTOS].[05-PODER Y ORGANISMO]" caption="05-PODER Y ORGANISMO" attribute="1" defaultMemberUniqueName="[CLASIFICADOR FORMULACION GASTOS].[05-PODER Y ORGANISMO].[All]" allUniqueName="[CLASIFICADOR FORMULACION GASTOS].[05-PODER Y ORGANISMO].[All]" dimensionUniqueName="[CLASIFICADOR FORMULACION GASTOS]" displayFolder="" count="0" unbalanced="0" hidden="1"/>
    <cacheHierarchy uniqueName="[CLASIFICADOR FORMULACION GASTOS].[06-ENTIDAD]" caption="06-ENTIDAD" attribute="1" defaultMemberUniqueName="[CLASIFICADOR FORMULACION GASTOS].[06-ENTIDAD].[All]" allUniqueName="[CLASIFICADOR FORMULACION GASTOS].[06-ENTIDAD].[All]" dimensionUniqueName="[CLASIFICADOR FORMULACION GASTOS]" displayFolder="" count="0" unbalanced="0" hidden="1"/>
    <cacheHierarchy uniqueName="[CLASIFICADOR FORMULACION GASTOS].[07-CAPITULO]" caption="07-CAPITULO" attribute="1" defaultMemberUniqueName="[CLASIFICADOR FORMULACION GASTOS].[07-CAPITULO].[All]" allUniqueName="[CLASIFICADOR FORMULACION GASTOS].[07-CAPITULO].[All]" dimensionUniqueName="[CLASIFICADOR FORMULACION GASTOS]" displayFolder="" count="0" unbalanced="0" hidden="1"/>
    <cacheHierarchy uniqueName="[CLASIFICADOR FORMULACION GASTOS].[08-SUB CAPITULO]" caption="08-SUB CAPITULO" attribute="1" defaultMemberUniqueName="[CLASIFICADOR FORMULACION GASTOS].[08-SUB CAPITULO].[All]" allUniqueName="[CLASIFICADOR FORMULACION GASTOS].[08-SUB CAPITULO].[All]" dimensionUniqueName="[CLASIFICADOR FORMULACION GASTOS]" displayFolder="" count="0" unbalanced="0" hidden="1"/>
    <cacheHierarchy uniqueName="[CLASIFICADOR FORMULACION GASTOS].[09-PROGRAMA]" caption="09-PROGRAMA" attribute="1" defaultMemberUniqueName="[CLASIFICADOR FORMULACION GASTOS].[09-PROGRAMA].[All]" allUniqueName="[CLASIFICADOR FORMULACION GASTOS].[09-PROGRAMA].[All]" dimensionUniqueName="[CLASIFICADOR FORMULACION GASTOS]" displayFolder="" count="0" unbalanced="0" hidden="1"/>
    <cacheHierarchy uniqueName="[CLASIFICADOR FORMULACION GASTOS].[10-PROYECTO]" caption="10-PROYECTO" attribute="1" defaultMemberUniqueName="[CLASIFICADOR FORMULACION GASTOS].[10-PROYECTO].[All]" allUniqueName="[CLASIFICADOR FORMULACION GASTOS].[10-PROYECTO].[All]" dimensionUniqueName="[CLASIFICADOR FORMULACION GASTOS]" displayFolder="" count="0" unbalanced="0" hidden="1"/>
    <cacheHierarchy uniqueName="[CLASIFICADOR FORMULACION GASTOS].[11-SUB PROGRAMA]" caption="11-SUB PROGRAMA" attribute="1" defaultMemberUniqueName="[CLASIFICADOR FORMULACION GASTOS].[11-SUB PROGRAMA].[All]" allUniqueName="[CLASIFICADOR FORMULACION GASTOS].[11-SUB PROGRAMA].[All]" dimensionUniqueName="[CLASIFICADOR FORMULACION GASTOS]" displayFolder="" count="0" unbalanced="0" hidden="1"/>
    <cacheHierarchy uniqueName="[CLASIFICADOR FORMULACION GASTOS].[12-ACTIVIDAD OBRA]" caption="12-ACTIVIDAD OBRA" attribute="1" defaultMemberUniqueName="[CLASIFICADOR FORMULACION GASTOS].[12-ACTIVIDAD OBRA].[All]" allUniqueName="[CLASIFICADOR FORMULACION GASTOS].[12-ACTIVIDAD OBRA].[All]" dimensionUniqueName="[CLASIFICADOR FORMULACION GASTOS]" displayFolder="" count="0" unbalanced="0" hidden="1"/>
    <cacheHierarchy uniqueName="[CLASIFICADOR FORMULACION GASTOS].[13-UNIDAD EJECUTORA]" caption="13-UNIDAD EJECUTORA" attribute="1" defaultMemberUniqueName="[CLASIFICADOR FORMULACION GASTOS].[13-UNIDAD EJECUTORA].[All]" allUniqueName="[CLASIFICADOR FORMULACION GASTOS].[13-UNIDAD EJECUTORA].[All]" dimensionUniqueName="[CLASIFICADOR FORMULACION GASTOS]" displayFolder="" count="0" unbalanced="0" hidden="1"/>
    <cacheHierarchy uniqueName="[CLASIFICADOR FORMULACION GASTOS].[14-TIPO]" caption="14-TIPO" attribute="1" defaultMemberUniqueName="[CLASIFICADOR FORMULACION GASTOS].[14-TIPO].[All]" allUniqueName="[CLASIFICADOR FORMULACION GASTOS].[14-TIPO].[All]" dimensionUniqueName="[CLASIFICADOR FORMULACION GASTOS]" displayFolder="" count="0" unbalanced="0" hidden="1"/>
    <cacheHierarchy uniqueName="[CLASIFICADOR FORMULACION GASTOS].[15-CONCEPTO]" caption="15-CONCEPTO" attribute="1" defaultMemberUniqueName="[CLASIFICADOR FORMULACION GASTOS].[15-CONCEPTO].[All]" allUniqueName="[CLASIFICADOR FORMULACION GASTOS].[15-CONCEPTO].[All]" dimensionUniqueName="[CLASIFICADOR FORMULACION GASTOS]" displayFolder="" count="0" unbalanced="0" hidden="1"/>
    <cacheHierarchy uniqueName="[CLASIFICADOR FORMULACION GASTOS].[16-CUENTA]" caption="16-CUENTA" attribute="1" defaultMemberUniqueName="[CLASIFICADOR FORMULACION GASTOS].[16-CUENTA].[All]" allUniqueName="[CLASIFICADOR FORMULACION GASTOS].[16-CUENTA].[All]" dimensionUniqueName="[CLASIFICADOR FORMULACION GASTOS]" displayFolder="" count="0" unbalanced="0" hidden="1"/>
    <cacheHierarchy uniqueName="[CLASIFICADOR FORMULACION GASTOS].[17-SUB CUENTA]" caption="17-SUB CUENTA" attribute="1" defaultMemberUniqueName="[CLASIFICADOR FORMULACION GASTOS].[17-SUB CUENTA].[All]" allUniqueName="[CLASIFICADOR FORMULACION GASTOS].[17-SUB CUENTA].[All]" dimensionUniqueName="[CLASIFICADOR FORMULACION GASTOS]" displayFolder="" count="0" unbalanced="0" hidden="1"/>
    <cacheHierarchy uniqueName="[CLASIFICADOR FORMULACION GASTOS].[18-AUXILIAR]" caption="18-AUXILIAR" attribute="1" defaultMemberUniqueName="[CLASIFICADOR FORMULACION GASTOS].[18-AUXILIAR].[All]" allUniqueName="[CLASIFICADOR FORMULACION GASTOS].[18-AUXILIAR].[All]" dimensionUniqueName="[CLASIFICADOR FORMULACION GASTOS]" displayFolder="" count="0" unbalanced="0" hidden="1"/>
    <cacheHierarchy uniqueName="[CLASIFICADOR FORMULACION GASTOS].[19-TITULO ECO]" caption="19-TITULO ECO" attribute="1" defaultMemberUniqueName="[CLASIFICADOR FORMULACION GASTOS].[19-TITULO ECO].[All]" allUniqueName="[CLASIFICADOR FORMULACION GASTOS].[19-TITULO ECO].[All]" dimensionUniqueName="[CLASIFICADOR FORMULACION GASTOS]" displayFolder="" count="0" unbalanced="0" hidden="1"/>
    <cacheHierarchy uniqueName="[CLASIFICADOR FORMULACION GASTOS].[20-SUBTITULO ECO]" caption="20-SUBTITULO ECO" attribute="1" defaultMemberUniqueName="[CLASIFICADOR FORMULACION GASTOS].[20-SUBTITULO ECO].[All]" allUniqueName="[CLASIFICADOR FORMULACION GASTOS].[20-SUBTITULO ECO].[All]" dimensionUniqueName="[CLASIFICADOR FORMULACION GASTOS]" displayFolder="" count="0" unbalanced="0" hidden="1"/>
    <cacheHierarchy uniqueName="[CLASIFICADOR FORMULACION GASTOS].[21-GRUPO ECO]" caption="21-GRUPO ECO" attribute="1" defaultMemberUniqueName="[CLASIFICADOR FORMULACION GASTOS].[21-GRUPO ECO].[All]" allUniqueName="[CLASIFICADOR FORMULACION GASTOS].[21-GRUPO ECO].[All]" dimensionUniqueName="[CLASIFICADOR FORMULACION GASTOS]" displayFolder="" count="0" unbalanced="0" hidden="1"/>
    <cacheHierarchy uniqueName="[CLASIFICADOR FORMULACION GASTOS].[22-SUBGRUPO ECO]" caption="22-SUBGRUPO ECO" attribute="1" defaultMemberUniqueName="[CLASIFICADOR FORMULACION GASTOS].[22-SUBGRUPO ECO].[All]" allUniqueName="[CLASIFICADOR FORMULACION GASTOS].[22-SUBGRUPO ECO].[All]" dimensionUniqueName="[CLASIFICADOR FORMULACION GASTOS]" displayFolder="" count="0" unbalanced="0" hidden="1"/>
    <cacheHierarchy uniqueName="[CLASIFICADOR FORMULACION GASTOS].[23-CUENTA ECO]" caption="23-CUENTA ECO" attribute="1" defaultMemberUniqueName="[CLASIFICADOR FORMULACION GASTOS].[23-CUENTA ECO].[All]" allUniqueName="[CLASIFICADOR FORMULACION GASTOS].[23-CUENTA ECO].[All]" dimensionUniqueName="[CLASIFICADOR FORMULACION GASTOS]" displayFolder="" count="0" unbalanced="0" hidden="1"/>
    <cacheHierarchy uniqueName="[CLASIFICADOR FORMULACION GASTOS].[24-ORG FINANCIADOR]" caption="24-ORG FINANCIADOR" attribute="1" defaultMemberUniqueName="[CLASIFICADOR FORMULACION GASTOS].[24-ORG FINANCIADOR].[All]" allUniqueName="[CLASIFICADOR FORMULACION GASTOS].[24-ORG FINANCIADOR].[All]" dimensionUniqueName="[CLASIFICADOR FORMULACION GASTOS]" displayFolder="" count="0" unbalanced="0" hidden="1"/>
    <cacheHierarchy uniqueName="[CLASIFICADOR FORMULACION GASTOS].[25-FUENTE FINANCIAMIENTO]" caption="25-FUENTE FINANCIAMIENTO" attribute="1" defaultMemberUniqueName="[CLASIFICADOR FORMULACION GASTOS].[25-FUENTE FINANCIAMIENTO].[All]" allUniqueName="[CLASIFICADOR FORMULACION GASTOS].[25-FUENTE FINANCIAMIENTO].[All]" dimensionUniqueName="[CLASIFICADOR FORMULACION GASTOS]" displayFolder="" count="0" unbalanced="0" hidden="1"/>
    <cacheHierarchy uniqueName="[CLASIFICADOR FORMULACION GASTOS].[26-FUENTE ESPECIFICA]" caption="26-FUENTE ESPECIFICA" attribute="1" defaultMemberUniqueName="[CLASIFICADOR FORMULACION GASTOS].[26-FUENTE ESPECIFICA].[All]" allUniqueName="[CLASIFICADOR FORMULACION GASTOS].[26-FUENTE ESPECIFICA].[All]" dimensionUniqueName="[CLASIFICADOR FORMULACION GASTOS]" displayFolder="" count="0" unbalanced="0" hidden="1"/>
    <cacheHierarchy uniqueName="[CLASIFICADOR FORMULACION GASTOS].[27-FINALIDAD]" caption="27-FINALIDAD" attribute="1" defaultMemberUniqueName="[CLASIFICADOR FORMULACION GASTOS].[27-FINALIDAD].[All]" allUniqueName="[CLASIFICADOR FORMULACION GASTOS].[27-FINALIDAD].[All]" dimensionUniqueName="[CLASIFICADOR FORMULACION GASTOS]" displayFolder="" count="0" unbalanced="0" hidden="1"/>
    <cacheHierarchy uniqueName="[CLASIFICADOR FORMULACION GASTOS].[28-FUNCION]" caption="28-FUNCION" attribute="1" defaultMemberUniqueName="[CLASIFICADOR FORMULACION GASTOS].[28-FUNCION].[All]" allUniqueName="[CLASIFICADOR FORMULACION GASTOS].[28-FUNCION].[All]" dimensionUniqueName="[CLASIFICADOR FORMULACION GASTOS]" displayFolder="" count="0" unbalanced="0" hidden="1"/>
    <cacheHierarchy uniqueName="[CLASIFICADOR FORMULACION GASTOS].[29-SUBFUNCION]" caption="29-SUBFUNCION" attribute="1" defaultMemberUniqueName="[CLASIFICADOR FORMULACION GASTOS].[29-SUBFUNCION].[All]" allUniqueName="[CLASIFICADOR FORMULACION GASTOS].[29-SUBFUNCION].[All]" dimensionUniqueName="[CLASIFICADOR FORMULACION GASTOS]" displayFolder="" count="0" unbalanced="0" hidden="1"/>
    <cacheHierarchy uniqueName="[CLASIFICADOR FORMULACION GASTOS].[30-REGION]" caption="30-REGION" attribute="1" defaultMemberUniqueName="[CLASIFICADOR FORMULACION GASTOS].[30-REGION].[All]" allUniqueName="[CLASIFICADOR FORMULACION GASTOS].[30-REGION].[All]" dimensionUniqueName="[CLASIFICADOR FORMULACION GASTOS]" displayFolder="" count="0" unbalanced="0" hidden="1"/>
    <cacheHierarchy uniqueName="[CLASIFICADOR FORMULACION GASTOS].[31-PROVINCIA]" caption="31-PROVINCIA" attribute="1" defaultMemberUniqueName="[CLASIFICADOR FORMULACION GASTOS].[31-PROVINCIA].[All]" allUniqueName="[CLASIFICADOR FORMULACION GASTOS].[31-PROVINCIA].[All]" dimensionUniqueName="[CLASIFICADOR FORMULACION GASTOS]" displayFolder="" count="0" unbalanced="0" hidden="1"/>
    <cacheHierarchy uniqueName="[CLASIFICADOR FORMULACION GASTOS].[32-MUNICIPIO]" caption="32-MUNICIPIO" attribute="1" defaultMemberUniqueName="[CLASIFICADOR FORMULACION GASTOS].[32-MUNICIPIO].[All]" allUniqueName="[CLASIFICADOR FORMULACION GASTOS].[32-MUNICIPIO].[All]" dimensionUniqueName="[CLASIFICADOR FORMULACION GASTOS]" displayFolder="" count="0" unbalanced="0" hidden="1"/>
    <cacheHierarchy uniqueName="[CLASIFICADOR FORMULACION GASTOS].[ESTADO]" caption="ESTADO" attribute="1" defaultMemberUniqueName="[CLASIFICADOR FORMULACION GASTOS].[ESTADO].[All]" allUniqueName="[CLASIFICADOR FORMULACION GASTOS].[ESTADO].[All]" dimensionUniqueName="[CLASIFICADOR FORMULACION GASTOS]" displayFolder="" count="0" unbalanced="0" hidden="1"/>
    <cacheHierarchy uniqueName="[CLASIFICADOR FORMULACION GASTOS].[FECHA ACTUALIZACION]" caption="FECHA ACTUALIZACION" attribute="1" defaultMemberUniqueName="[CLASIFICADOR FORMULACION GASTOS].[FECHA ACTUALIZACION].[All]" allUniqueName="[CLASIFICADOR FORMULACION GASTOS].[FECHA ACTUALIZACION].[All]" dimensionUniqueName="[CLASIFICADOR FORMULACION GASTOS]" displayFolder="" count="0" unbalanced="0" hidden="1"/>
    <cacheHierarchy uniqueName="[CLASIFICADOR FORMULACION GASTOS].[ID GASTO PARTIDA]" caption="ID GASTO PARTIDA" attribute="1" keyAttribute="1" defaultMemberUniqueName="[CLASIFICADOR FORMULACION GASTOS].[ID GASTO PARTIDA].[All]" allUniqueName="[CLASIFICADOR FORMULACION GASTOS].[ID GASTO PARTIDA].[All]" dimensionUniqueName="[CLASIFICADOR FORMULACION GASTOS]" displayFolder="" count="0" unbalanced="0" hidden="1"/>
    <cacheHierarchy uniqueName="[CLASIFICADOR FORMULACION GASTOS].[INST TRANSFERENCIA]" caption="INST TRANSFERENCIA" attribute="1" defaultMemberUniqueName="[CLASIFICADOR FORMULACION GASTOS].[INST TRANSFERENCIA].[All]" allUniqueName="[CLASIFICADOR FORMULACION GASTOS].[INST TRANSFERENCIA].[All]" dimensionUniqueName="[CLASIFICADOR FORMULACION GASTOS]" displayFolder="" count="0" unbalanced="0" hidden="1"/>
    <cacheHierarchy uniqueName="[CLASIFICADOR FORMULACION GASTOS].[SNIP]" caption="SNIP" attribute="1" defaultMemberUniqueName="[CLASIFICADOR FORMULACION GASTOS].[SNIP].[All]" allUniqueName="[CLASIFICADOR FORMULACION GASTOS].[SNIP].[All]" dimensionUniqueName="[CLASIFICADOR FORMULACION GASTOS]" displayFolder="" count="0" unbalanced="0" hidden="1"/>
    <cacheHierarchy uniqueName="[CLASIFICADOR FORMULACION GASTOS].[TIP GRUPO FUENTE]" caption="TIP GRUPO FUENTE" attribute="1" defaultMemberUniqueName="[CLASIFICADOR FORMULACION GASTOS].[TIP GRUPO FUENTE].[All]" allUniqueName="[CLASIFICADOR FORMULACION GASTOS].[TIP GRUPO FUENTE].[All]" dimensionUniqueName="[CLASIFICADOR FORMULACION GASTOS]" displayFolder="" count="0" unbalanced="0" hidden="1"/>
    <cacheHierarchy uniqueName="[CLASIFICADOR FORMULACION GASTOS].[TIP INVERSION PUBLICA]" caption="TIP INVERSION PUBLICA" attribute="1" defaultMemberUniqueName="[CLASIFICADOR FORMULACION GASTOS].[TIP INVERSION PUBLICA].[All]" allUniqueName="[CLASIFICADOR FORMULACION GASTOS].[TIP INVERSION PUBLICA].[All]" dimensionUniqueName="[CLASIFICADOR FORMULACION GASTOS]" displayFolder="" count="0" unbalanced="0" hidden="1"/>
    <cacheHierarchy uniqueName="[CLASIFICADOR FORMULACION GASTOS].[TIP OBRA]" caption="TIP OBRA" attribute="1" defaultMemberUniqueName="[CLASIFICADOR FORMULACION GASTOS].[TIP OBRA].[All]" allUniqueName="[CLASIFICADOR FORMULACION GASTOS].[TIP OBRA].[All]" dimensionUniqueName="[CLASIFICADOR FORMULACION GASTOS]" displayFolder="" count="0" unbalanced="0" hidden="1"/>
    <cacheHierarchy uniqueName="[CLASIFICADOR PROYECCION].[01-COD PERIODO]" caption="01-COD PERIODO" attribute="1" defaultMemberUniqueName="[CLASIFICADOR PROYECCION].[01-COD PERIODO].[All]" allUniqueName="[CLASIFICADOR PROYECCION].[01-COD PERIODO].[All]" dimensionUniqueName="[CLASIFICADOR PROYECCION]" displayFolder="" count="0" unbalanced="0" hidden="1"/>
    <cacheHierarchy uniqueName="[CLASIFICADOR PROYECCION].[02-ID VERSION]" caption="02-ID VERSION" attribute="1" defaultMemberUniqueName="[CLASIFICADOR PROYECCION].[02-ID VERSION].[All]" allUniqueName="[CLASIFICADOR PROYECCION].[02-ID VERSION].[All]" dimensionUniqueName="[CLASIFICADOR PROYECCION]" displayFolder="" count="0" unbalanced="0" hidden="1"/>
    <cacheHierarchy uniqueName="[CLASIFICADOR PROYECCION].[03-DES VERSION]" caption="03-DES VERSION" attribute="1" defaultMemberUniqueName="[CLASIFICADOR PROYECCION].[03-DES VERSION].[All]" allUniqueName="[CLASIFICADOR PROYECCION].[03-DES VERSION].[All]" dimensionUniqueName="[CLASIFICADOR PROYECCION]" displayFolder="" count="0" unbalanced="0" hidden="1"/>
    <cacheHierarchy uniqueName="[CLASIFICADOR PROYECCION].[04-INSTITUCIONAL]" caption="04-INSTITUCIONAL" attribute="1" defaultMemberUniqueName="[CLASIFICADOR PROYECCION].[04-INSTITUCIONAL].[All]" allUniqueName="[CLASIFICADOR PROYECCION].[04-INSTITUCIONAL].[All]" dimensionUniqueName="[CLASIFICADOR PROYECCION]" displayFolder="" count="0" unbalanced="0" hidden="1"/>
    <cacheHierarchy uniqueName="[CLASIFICADOR PROYECCION].[05-PODER Y ORGANISMO]" caption="05-PODER Y ORGANISMO" attribute="1" defaultMemberUniqueName="[CLASIFICADOR PROYECCION].[05-PODER Y ORGANISMO].[All]" allUniqueName="[CLASIFICADOR PROYECCION].[05-PODER Y ORGANISMO].[All]" dimensionUniqueName="[CLASIFICADOR PROYECCION]" displayFolder="" count="0" unbalanced="0" hidden="1"/>
    <cacheHierarchy uniqueName="[CLASIFICADOR PROYECCION].[06-ENTIDAD]" caption="06-ENTIDAD" attribute="1" defaultMemberUniqueName="[CLASIFICADOR PROYECCION].[06-ENTIDAD].[All]" allUniqueName="[CLASIFICADOR PROYECCION].[06-ENTIDAD].[All]" dimensionUniqueName="[CLASIFICADOR PROYECCION]" displayFolder="" count="0" unbalanced="0" hidden="1"/>
    <cacheHierarchy uniqueName="[CLASIFICADOR PROYECCION].[07-CAPITULO]" caption="07-CAPITULO" attribute="1" defaultMemberUniqueName="[CLASIFICADOR PROYECCION].[07-CAPITULO].[All]" allUniqueName="[CLASIFICADOR PROYECCION].[07-CAPITULO].[All]" dimensionUniqueName="[CLASIFICADOR PROYECCION]" displayFolder="" count="0" unbalanced="0" hidden="1"/>
    <cacheHierarchy uniqueName="[CLASIFICADOR PROYECCION].[08-SUB CAPITULO]" caption="08-SUB CAPITULO" attribute="1" defaultMemberUniqueName="[CLASIFICADOR PROYECCION].[08-SUB CAPITULO].[All]" allUniqueName="[CLASIFICADOR PROYECCION].[08-SUB CAPITULO].[All]" dimensionUniqueName="[CLASIFICADOR PROYECCION]" displayFolder="" count="0" unbalanced="0" hidden="1"/>
    <cacheHierarchy uniqueName="[CLASIFICADOR PROYECCION].[09-PROGRAMA]" caption="09-PROGRAMA" attribute="1" defaultMemberUniqueName="[CLASIFICADOR PROYECCION].[09-PROGRAMA].[All]" allUniqueName="[CLASIFICADOR PROYECCION].[09-PROGRAMA].[All]" dimensionUniqueName="[CLASIFICADOR PROYECCION]" displayFolder="" count="0" unbalanced="0" hidden="1"/>
    <cacheHierarchy uniqueName="[CLASIFICADOR PROYECCION].[10-SUB PROGRAMA]" caption="10-SUB PROGRAMA" attribute="1" defaultMemberUniqueName="[CLASIFICADOR PROYECCION].[10-SUB PROGRAMA].[All]" allUniqueName="[CLASIFICADOR PROYECCION].[10-SUB PROGRAMA].[All]" dimensionUniqueName="[CLASIFICADOR PROYECCION]" displayFolder="" count="0" unbalanced="0" hidden="1"/>
    <cacheHierarchy uniqueName="[CLASIFICADOR PROYECCION].[11-PROYECTO]" caption="11-PROYECTO" attribute="1" defaultMemberUniqueName="[CLASIFICADOR PROYECCION].[11-PROYECTO].[All]" allUniqueName="[CLASIFICADOR PROYECCION].[11-PROYECTO].[All]" dimensionUniqueName="[CLASIFICADOR PROYECCION]" displayFolder="" count="0" unbalanced="0" hidden="1"/>
    <cacheHierarchy uniqueName="[CLASIFICADOR PROYECCION].[12-ACTIVIDAD OBRA]" caption="12-ACTIVIDAD OBRA" attribute="1" defaultMemberUniqueName="[CLASIFICADOR PROYECCION].[12-ACTIVIDAD OBRA].[All]" allUniqueName="[CLASIFICADOR PROYECCION].[12-ACTIVIDAD OBRA].[All]" dimensionUniqueName="[CLASIFICADOR PROYECCION]" displayFolder="" count="0" unbalanced="0" hidden="1"/>
    <cacheHierarchy uniqueName="[CLASIFICADOR PROYECCION].[13-UNIDAD EJECUTORA]" caption="13-UNIDAD EJECUTORA" attribute="1" defaultMemberUniqueName="[CLASIFICADOR PROYECCION].[13-UNIDAD EJECUTORA].[All]" allUniqueName="[CLASIFICADOR PROYECCION].[13-UNIDAD EJECUTORA].[All]" dimensionUniqueName="[CLASIFICADOR PROYECCION]" displayFolder="" count="0" unbalanced="0" hidden="1"/>
    <cacheHierarchy uniqueName="[CLASIFICADOR PROYECCION].[14-TIPO]" caption="14-TIPO" attribute="1" defaultMemberUniqueName="[CLASIFICADOR PROYECCION].[14-TIPO].[All]" allUniqueName="[CLASIFICADOR PROYECCION].[14-TIPO].[All]" dimensionUniqueName="[CLASIFICADOR PROYECCION]" displayFolder="" count="0" unbalanced="0" hidden="1"/>
    <cacheHierarchy uniqueName="[CLASIFICADOR PROYECCION].[15-CONCEPTO]" caption="15-CONCEPTO" attribute="1" defaultMemberUniqueName="[CLASIFICADOR PROYECCION].[15-CONCEPTO].[All]" allUniqueName="[CLASIFICADOR PROYECCION].[15-CONCEPTO].[All]" dimensionUniqueName="[CLASIFICADOR PROYECCION]" displayFolder="" count="0" unbalanced="0" hidden="1"/>
    <cacheHierarchy uniqueName="[CLASIFICADOR PROYECCION].[16-CUENTA]" caption="16-CUENTA" attribute="1" defaultMemberUniqueName="[CLASIFICADOR PROYECCION].[16-CUENTA].[All]" allUniqueName="[CLASIFICADOR PROYECCION].[16-CUENTA].[All]" dimensionUniqueName="[CLASIFICADOR PROYECCION]" displayFolder="" count="0" unbalanced="0" hidden="1"/>
    <cacheHierarchy uniqueName="[CLASIFICADOR PROYECCION].[17-SUB CUENTA]" caption="17-SUB CUENTA" attribute="1" defaultMemberUniqueName="[CLASIFICADOR PROYECCION].[17-SUB CUENTA].[All]" allUniqueName="[CLASIFICADOR PROYECCION].[17-SUB CUENTA].[All]" dimensionUniqueName="[CLASIFICADOR PROYECCION]" displayFolder="" count="0" unbalanced="0" hidden="1"/>
    <cacheHierarchy uniqueName="[CLASIFICADOR PROYECCION].[18-AUXILIAR]" caption="18-AUXILIAR" attribute="1" defaultMemberUniqueName="[CLASIFICADOR PROYECCION].[18-AUXILIAR].[All]" allUniqueName="[CLASIFICADOR PROYECCION].[18-AUXILIAR].[All]" dimensionUniqueName="[CLASIFICADOR PROYECCION]" displayFolder="" count="0" unbalanced="0" hidden="1"/>
    <cacheHierarchy uniqueName="[CLASIFICADOR PROYECCION].[19-TITULO ECO]" caption="19-TITULO ECO" attribute="1" defaultMemberUniqueName="[CLASIFICADOR PROYECCION].[19-TITULO ECO].[All]" allUniqueName="[CLASIFICADOR PROYECCION].[19-TITULO ECO].[All]" dimensionUniqueName="[CLASIFICADOR PROYECCION]" displayFolder="" count="0" unbalanced="0" hidden="1"/>
    <cacheHierarchy uniqueName="[CLASIFICADOR PROYECCION].[20-SUBTITULO ECO]" caption="20-SUBTITULO ECO" attribute="1" defaultMemberUniqueName="[CLASIFICADOR PROYECCION].[20-SUBTITULO ECO].[All]" allUniqueName="[CLASIFICADOR PROYECCION].[20-SUBTITULO ECO].[All]" dimensionUniqueName="[CLASIFICADOR PROYECCION]" displayFolder="" count="0" unbalanced="0" hidden="1"/>
    <cacheHierarchy uniqueName="[CLASIFICADOR PROYECCION].[21-GRUPO ECO]" caption="21-GRUPO ECO" attribute="1" defaultMemberUniqueName="[CLASIFICADOR PROYECCION].[21-GRUPO ECO].[All]" allUniqueName="[CLASIFICADOR PROYECCION].[21-GRUPO ECO].[All]" dimensionUniqueName="[CLASIFICADOR PROYECCION]" displayFolder="" count="0" unbalanced="0" hidden="1"/>
    <cacheHierarchy uniqueName="[CLASIFICADOR PROYECCION].[22-SUBGRUPO ECO]" caption="22-SUBGRUPO ECO" attribute="1" defaultMemberUniqueName="[CLASIFICADOR PROYECCION].[22-SUBGRUPO ECO].[All]" allUniqueName="[CLASIFICADOR PROYECCION].[22-SUBGRUPO ECO].[All]" dimensionUniqueName="[CLASIFICADOR PROYECCION]" displayFolder="" count="0" unbalanced="0" hidden="1"/>
    <cacheHierarchy uniqueName="[CLASIFICADOR PROYECCION].[23-CUENTA ECO]" caption="23-CUENTA ECO" attribute="1" defaultMemberUniqueName="[CLASIFICADOR PROYECCION].[23-CUENTA ECO].[All]" allUniqueName="[CLASIFICADOR PROYECCION].[23-CUENTA ECO].[All]" dimensionUniqueName="[CLASIFICADOR PROYECCION]" displayFolder="" count="0" unbalanced="0" hidden="1"/>
    <cacheHierarchy uniqueName="[CLASIFICADOR PROYECCION].[24-ORG FINANCIADOR]" caption="24-ORG FINANCIADOR" attribute="1" defaultMemberUniqueName="[CLASIFICADOR PROYECCION].[24-ORG FINANCIADOR].[All]" allUniqueName="[CLASIFICADOR PROYECCION].[24-ORG FINANCIADOR].[All]" dimensionUniqueName="[CLASIFICADOR PROYECCION]" displayFolder="" count="0" unbalanced="0" hidden="1"/>
    <cacheHierarchy uniqueName="[CLASIFICADOR PROYECCION].[25-FUENTE FINANCIAMIENTO]" caption="25-FUENTE FINANCIAMIENTO" attribute="1" defaultMemberUniqueName="[CLASIFICADOR PROYECCION].[25-FUENTE FINANCIAMIENTO].[All]" allUniqueName="[CLASIFICADOR PROYECCION].[25-FUENTE FINANCIAMIENTO].[All]" dimensionUniqueName="[CLASIFICADOR PROYECCION]" displayFolder="" count="0" unbalanced="0" hidden="1"/>
    <cacheHierarchy uniqueName="[CLASIFICADOR PROYECCION].[26-FUENTE ESPECIFICA]" caption="26-FUENTE ESPECIFICA" attribute="1" defaultMemberUniqueName="[CLASIFICADOR PROYECCION].[26-FUENTE ESPECIFICA].[All]" allUniqueName="[CLASIFICADOR PROYECCION].[26-FUENTE ESPECIFICA].[All]" dimensionUniqueName="[CLASIFICADOR PROYECCION]" displayFolder="" count="0" unbalanced="0" hidden="1"/>
    <cacheHierarchy uniqueName="[CLASIFICADOR PROYECCION].[27-FINALIDAD]" caption="27-FINALIDAD" attribute="1" defaultMemberUniqueName="[CLASIFICADOR PROYECCION].[27-FINALIDAD].[All]" allUniqueName="[CLASIFICADOR PROYECCION].[27-FINALIDAD].[All]" dimensionUniqueName="[CLASIFICADOR PROYECCION]" displayFolder="" count="0" unbalanced="0" hidden="1"/>
    <cacheHierarchy uniqueName="[CLASIFICADOR PROYECCION].[28-FUNCION]" caption="28-FUNCION" attribute="1" defaultMemberUniqueName="[CLASIFICADOR PROYECCION].[28-FUNCION].[All]" allUniqueName="[CLASIFICADOR PROYECCION].[28-FUNCION].[All]" dimensionUniqueName="[CLASIFICADOR PROYECCION]" displayFolder="" count="0" unbalanced="0" hidden="1"/>
    <cacheHierarchy uniqueName="[CLASIFICADOR PROYECCION].[29-SUB FUNCION]" caption="29-SUB FUNCION" attribute="1" defaultMemberUniqueName="[CLASIFICADOR PROYECCION].[29-SUB FUNCION].[All]" allUniqueName="[CLASIFICADOR PROYECCION].[29-SUB FUNCION].[All]" dimensionUniqueName="[CLASIFICADOR PROYECCION]" displayFolder="" count="0" unbalanced="0" hidden="1"/>
    <cacheHierarchy uniqueName="[CLASIFICADOR PROYECCION].[30-REGION]" caption="30-REGION" attribute="1" defaultMemberUniqueName="[CLASIFICADOR PROYECCION].[30-REGION].[All]" allUniqueName="[CLASIFICADOR PROYECCION].[30-REGION].[All]" dimensionUniqueName="[CLASIFICADOR PROYECCION]" displayFolder="" count="0" unbalanced="0" hidden="1"/>
    <cacheHierarchy uniqueName="[CLASIFICADOR PROYECCION].[31-PROVINCIA]" caption="31-PROVINCIA" attribute="1" defaultMemberUniqueName="[CLASIFICADOR PROYECCION].[31-PROVINCIA].[All]" allUniqueName="[CLASIFICADOR PROYECCION].[31-PROVINCIA].[All]" dimensionUniqueName="[CLASIFICADOR PROYECCION]" displayFolder="" count="0" unbalanced="0" hidden="1"/>
    <cacheHierarchy uniqueName="[CLASIFICADOR PROYECCION].[32-MUNICIPIO]" caption="32-MUNICIPIO" attribute="1" defaultMemberUniqueName="[CLASIFICADOR PROYECCION].[32-MUNICIPIO].[All]" allUniqueName="[CLASIFICADOR PROYECCION].[32-MUNICIPIO].[All]" dimensionUniqueName="[CLASIFICADOR PROYECCION]" displayFolder="" count="0" unbalanced="0" hidden="1"/>
    <cacheHierarchy uniqueName="[CLASIFICADOR PROYECCION].[FECHA ACTUALIZACION]" caption="FECHA ACTUALIZACION" attribute="1" defaultMemberUniqueName="[CLASIFICADOR PROYECCION].[FECHA ACTUALIZACION].[All]" allUniqueName="[CLASIFICADOR PROYECCION].[FECHA ACTUALIZACION].[All]" dimensionUniqueName="[CLASIFICADOR PROYECCION]" displayFolder="" count="0" unbalanced="0" hidden="1"/>
    <cacheHierarchy uniqueName="[CLASIFICADOR PROYECCION].[ID GASTO PARTIDA]" caption="ID GASTO PARTIDA" attribute="1" keyAttribute="1" defaultMemberUniqueName="[CLASIFICADOR PROYECCION].[ID GASTO PARTIDA].[All]" allUniqueName="[CLASIFICADOR PROYECCION].[ID GASTO PARTIDA].[All]" dimensionUniqueName="[CLASIFICADOR PROYECCION]" displayFolder="" count="0" unbalanced="0" hidden="1"/>
    <cacheHierarchy uniqueName="[CLASIFICADOR PROYECCION].[SNIP]" caption="SNIP" attribute="1" defaultMemberUniqueName="[CLASIFICADOR PROYECCION].[SNIP].[All]" allUniqueName="[CLASIFICADOR PROYECCION].[SNIP].[All]" dimensionUniqueName="[CLASIFICADOR PROYECCION]" displayFolder="" count="0" unbalanced="0" hidden="1"/>
    <cacheHierarchy uniqueName="[CLASIFICADOR PROYECCION].[TIP GRUPO FUENTE]" caption="TIP GRUPO FUENTE" attribute="1" defaultMemberUniqueName="[CLASIFICADOR PROYECCION].[TIP GRUPO FUENTE].[All]" allUniqueName="[CLASIFICADOR PROYECCION].[TIP GRUPO FUENTE].[All]" dimensionUniqueName="[CLASIFICADOR PROYECCION]" displayFolder="" count="0" unbalanced="0" hidden="1"/>
    <cacheHierarchy uniqueName="[CLASIFICADOR PROYECCION].[TIP INVERSION PUBLICA]" caption="TIP INVERSION PUBLICA" attribute="1" defaultMemberUniqueName="[CLASIFICADOR PROYECCION].[TIP INVERSION PUBLICA].[All]" allUniqueName="[CLASIFICADOR PROYECCION].[TIP INVERSION PUBLICA].[All]" dimensionUniqueName="[CLASIFICADOR PROYECCION]" displayFolder="" count="0" unbalanced="0" hidden="1"/>
    <cacheHierarchy uniqueName="[CLASIFICADOR PROYECCION].[TIP OBRA]" caption="TIP OBRA" attribute="1" defaultMemberUniqueName="[CLASIFICADOR PROYECCION].[TIP OBRA].[All]" allUniqueName="[CLASIFICADOR PROYECCION].[TIP OBRA].[All]" dimensionUniqueName="[CLASIFICADOR PROYECCION]" displayFolder="" count="0" unbalanced="0" hidden="1"/>
    <cacheHierarchy uniqueName="[Measures].[PRESUPUESTO INICIAL]" caption="PRESUPUESTO INICIAL" measure="1" displayFolder="" measureGroup="VALORES CONSOLIDADO" count="0"/>
    <cacheHierarchy uniqueName="[Measures].[PRESUPUESTO VIGENTE]" caption="PRESUPUESTO VIGENTE" measure="1" displayFolder="" measureGroup="VALORES CONSOLIDADO" count="0"/>
    <cacheHierarchy uniqueName="[Measures].[VLR PROYECCION 141]" caption="VLR PROYECCION 141" measure="1" displayFolder="" measureGroup="VALORES CONSOLIDADO" count="0"/>
    <cacheHierarchy uniqueName="[Measures].[VLR PROYECCION 142]" caption="VLR PROYECCION 142" measure="1" displayFolder="" measureGroup="VALORES CONSOLIDADO" count="0"/>
    <cacheHierarchy uniqueName="[Measures].[VLR PROYECCION 143]" caption="VLR PROYECCION 143" measure="1" displayFolder="" measureGroup="VALORES CONSOLIDADO" count="0"/>
    <cacheHierarchy uniqueName="[Measures].[VLR PROYECCION 144]" caption="VLR PROYECCION 144" measure="1" displayFolder="" measureGroup="VALORES CONSOLIDADO" count="0"/>
    <cacheHierarchy uniqueName="[Measures].[VLR FORMULACION 145]" caption="VLR FORMULACION 145" measure="1" displayFolder="" measureGroup="VALORES CONSOLIDADO" count="0"/>
    <cacheHierarchy uniqueName="[Measures].[VLR FORMULACION 147]" caption="VLR FORMULACION 147" measure="1" displayFolder="" measureGroup="VALORES CONSOLIDADO" count="0" oneField="1">
      <fieldsUsage count="1">
        <fieldUsage x="3"/>
      </fieldsUsage>
    </cacheHierarchy>
    <cacheHierarchy uniqueName="[Measures].[VLR IMPORTE PROYECCION]" caption="VLR IMPORTE PROYECCION" measure="1" displayFolder="" measureGroup="VALORES PROYECCION" count="0" hidden="1"/>
    <cacheHierarchy uniqueName="[Measures].[PIB VLR]" caption="PIB VLR" measure="1" displayFolder="" measureGroup="VALORES PROYECCION" count="0" hidden="1"/>
    <cacheHierarchy uniqueName="[Measures].[ID VERSION]" caption="ID VERSION" measure="1" displayFolder="" measureGroup="VALORES GASTOS" count="0" hidden="1"/>
    <cacheHierarchy uniqueName="[Measures].[VLR IMPORTE GASTOS]" caption="VLR IMPORTE GASTOS" measure="1" displayFolder="" measureGroup="VALORES GASTOS" count="0" hidden="1"/>
    <cacheHierarchy uniqueName="[Measures].[Cant Reg Gts]" caption="Cant Reg Gts" measure="1" displayFolder="" measureGroup="VALORES GASTOS" count="0" hidden="1"/>
    <cacheHierarchy uniqueName="[Measures].[ID VERSION - FORMULACION INGRESOS PLANA]" caption="ID VERSION - FORMULACION INGRESOS PLANA" measure="1" displayFolder="" measureGroup="VALORES INGRESOS" count="0" hidden="1"/>
    <cacheHierarchy uniqueName="[Measures].[VLR IMPORTE INGRESOS]" caption="VLR IMPORTE INGRESOS" measure="1" displayFolder="" measureGroup="VALORES INGRESOS" count="0" hidden="1"/>
    <cacheHierarchy uniqueName="[Measures].[VLR PIB]" caption="VLR PIB" measure="1" displayFolder="" measureGroup="VALORES INGRESOS" count="0" hidden="1"/>
    <cacheHierarchy uniqueName="[Measures].[Cant Reg Ing]" caption="Cant Reg Ing" measure="1" displayFolder="" measureGroup="VALORES INGRESOS" count="0" hidden="1"/>
    <cacheHierarchy uniqueName="[Measures].[VLR PROYECCION 145]" caption="VLR PROYECCION 145" measure="1" displayFolder="" measureGroup="VALORES CONSOLIDADO" count="0" hidden="1"/>
    <cacheHierarchy uniqueName="[Measures].[VLR PROYECCION 146]" caption="VLR PROYECCION 146" measure="1" displayFolder="" measureGroup="VALORES CONSOLIDADO" count="0" hidden="1"/>
    <cacheHierarchy uniqueName="[Measures].[VLR PROYECCION 148]" caption="VLR PROYECCION 148" measure="1" displayFolder="" measureGroup="VALORES CONSOLIDADO" count="0" hidden="1"/>
  </cacheHierarchies>
  <kpis count="0"/>
  <dimensions count="2">
    <dimension name="CLASIFICADOR CONSOLIDADO  PROY- EJEC Y FORMU" uniqueName="[CLASIFICADOR CONSOLIDADO  PROY- EJEC Y FORMU]" caption="CLASIFICADOR CONSOLIDADO  PROY- EJEC Y FORMU"/>
    <dimension measure="1" name="Measures" uniqueName="[Measures]" caption="Measures"/>
  </dimensions>
  <measureGroups count="1">
    <measureGroup name="VALORES CONSOLIDADO" caption="VALORES CONSOLIDAD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4" cacheId="0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7" indent="0" outline="1" outlineData="1" multipleFieldFilters="0" rowHeaderCaption="Capitulos " fieldListSortAscending="1">
  <location ref="B3:C373" firstHeaderRow="1" firstDataRow="1" firstDataCol="1" rowPageCount="1" colPageCount="1"/>
  <pivotFields count="13">
    <pivotField axis="axisRow" allDrilled="1" showAll="0" dataSourceSort="1" defaultAttributeDrillState="1">
      <items count="4">
        <item s="1" x="0"/>
        <item x="1"/>
        <item x="2"/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>
      <items count="5">
        <item s="1" x="0"/>
        <item s="1" x="1"/>
        <item s="1" x="2"/>
        <item s="1" x="3"/>
        <item t="default"/>
      </items>
    </pivotField>
    <pivotField dataField="1" showAll="0"/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Row" allDrilled="1" showAll="0" dataSourceSort="1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Row" allDrilled="1" showAll="0" dataSourceSort="1" defaultAttributeDrillState="1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10">
    <field x="0"/>
    <field x="11"/>
    <field x="12"/>
    <field x="5"/>
    <field x="6"/>
    <field x="7"/>
    <field x="8"/>
    <field x="4"/>
    <field x="9"/>
    <field x="10"/>
  </rowFields>
  <rowItems count="370">
    <i>
      <x/>
    </i>
    <i r="1">
      <x/>
    </i>
    <i r="2">
      <x/>
    </i>
    <i r="3">
      <x/>
    </i>
    <i r="4">
      <x v="1"/>
    </i>
    <i r="5">
      <x/>
    </i>
    <i r="6">
      <x v="2"/>
    </i>
    <i r="7">
      <x/>
    </i>
    <i r="8">
      <x/>
    </i>
    <i r="9">
      <x/>
    </i>
    <i r="9">
      <x v="1"/>
    </i>
    <i r="9">
      <x v="2"/>
    </i>
    <i r="9">
      <x v="3"/>
    </i>
    <i r="9">
      <x v="4"/>
    </i>
    <i r="9">
      <x v="5"/>
    </i>
    <i r="8">
      <x v="1"/>
    </i>
    <i r="9">
      <x v="6"/>
    </i>
    <i r="9">
      <x v="7"/>
    </i>
    <i r="9">
      <x v="8"/>
    </i>
    <i r="9">
      <x v="9"/>
    </i>
    <i r="9">
      <x v="10"/>
    </i>
    <i r="9">
      <x v="11"/>
    </i>
    <i r="8">
      <x v="2"/>
    </i>
    <i r="9">
      <x v="12"/>
    </i>
    <i r="9">
      <x v="13"/>
    </i>
    <i r="8">
      <x v="3"/>
    </i>
    <i r="9">
      <x v="14"/>
    </i>
    <i r="9">
      <x v="15"/>
    </i>
    <i r="9">
      <x v="16"/>
    </i>
    <i r="9">
      <x v="17"/>
    </i>
    <i r="7">
      <x v="1"/>
    </i>
    <i r="8">
      <x v="4"/>
    </i>
    <i r="9">
      <x v="18"/>
    </i>
    <i r="9">
      <x v="19"/>
    </i>
    <i r="9">
      <x v="20"/>
    </i>
    <i r="9">
      <x v="21"/>
    </i>
    <i r="9">
      <x v="22"/>
    </i>
    <i r="9">
      <x v="23"/>
    </i>
    <i r="9">
      <x v="24"/>
    </i>
    <i r="8">
      <x v="5"/>
    </i>
    <i r="9">
      <x v="25"/>
    </i>
    <i r="9">
      <x v="26"/>
    </i>
    <i r="8">
      <x v="6"/>
    </i>
    <i r="9">
      <x v="27"/>
    </i>
    <i r="9">
      <x v="28"/>
    </i>
    <i r="8">
      <x v="7"/>
    </i>
    <i r="9">
      <x v="29"/>
    </i>
    <i r="9">
      <x v="30"/>
    </i>
    <i r="8">
      <x v="8"/>
    </i>
    <i r="9">
      <x v="31"/>
    </i>
    <i r="9">
      <x v="32"/>
    </i>
    <i r="9">
      <x v="34"/>
    </i>
    <i r="8">
      <x v="9"/>
    </i>
    <i r="9">
      <x v="35"/>
    </i>
    <i r="9">
      <x v="36"/>
    </i>
    <i r="8">
      <x v="10"/>
    </i>
    <i r="9">
      <x v="37"/>
    </i>
    <i r="9">
      <x v="38"/>
    </i>
    <i r="9">
      <x v="39"/>
    </i>
    <i r="9">
      <x v="40"/>
    </i>
    <i r="8">
      <x v="11"/>
    </i>
    <i r="9">
      <x v="41"/>
    </i>
    <i r="9">
      <x v="42"/>
    </i>
    <i r="9">
      <x v="43"/>
    </i>
    <i r="9">
      <x v="44"/>
    </i>
    <i r="9">
      <x v="45"/>
    </i>
    <i r="9">
      <x v="46"/>
    </i>
    <i r="9">
      <x v="47"/>
    </i>
    <i r="9">
      <x v="48"/>
    </i>
    <i r="9">
      <x v="49"/>
    </i>
    <i r="9">
      <x v="50"/>
    </i>
    <i r="9">
      <x v="51"/>
    </i>
    <i r="9">
      <x v="52"/>
    </i>
    <i r="9">
      <x v="53"/>
    </i>
    <i r="7">
      <x v="2"/>
    </i>
    <i r="8">
      <x v="12"/>
    </i>
    <i r="9">
      <x v="54"/>
    </i>
    <i r="9">
      <x v="55"/>
    </i>
    <i r="9">
      <x v="56"/>
    </i>
    <i r="8">
      <x v="13"/>
    </i>
    <i r="9">
      <x v="57"/>
    </i>
    <i r="8">
      <x v="14"/>
    </i>
    <i r="9">
      <x v="58"/>
    </i>
    <i r="9">
      <x v="59"/>
    </i>
    <i r="9">
      <x v="60"/>
    </i>
    <i r="9">
      <x v="61"/>
    </i>
    <i r="8">
      <x v="15"/>
    </i>
    <i r="9">
      <x v="62"/>
    </i>
    <i r="9">
      <x v="63"/>
    </i>
    <i r="8">
      <x v="17"/>
    </i>
    <i r="9">
      <x v="65"/>
    </i>
    <i r="9">
      <x v="66"/>
    </i>
    <i r="9">
      <x v="67"/>
    </i>
    <i r="8">
      <x v="18"/>
    </i>
    <i r="9">
      <x v="68"/>
    </i>
    <i r="9">
      <x v="69"/>
    </i>
    <i r="9">
      <x v="70"/>
    </i>
    <i r="9">
      <x v="71"/>
    </i>
    <i r="7">
      <x v="3"/>
    </i>
    <i r="8">
      <x v="19"/>
    </i>
    <i r="9">
      <x v="74"/>
    </i>
    <i r="9">
      <x v="76"/>
    </i>
    <i r="7">
      <x v="4"/>
    </i>
    <i r="8">
      <x v="20"/>
    </i>
    <i r="9">
      <x v="77"/>
    </i>
    <i r="9">
      <x v="78"/>
    </i>
    <i r="9">
      <x v="79"/>
    </i>
    <i r="8">
      <x v="21"/>
    </i>
    <i r="9">
      <x v="81"/>
    </i>
    <i r="8">
      <x v="22"/>
    </i>
    <i r="9">
      <x v="82"/>
    </i>
    <i r="9">
      <x v="83"/>
    </i>
    <i r="8">
      <x v="23"/>
    </i>
    <i r="9">
      <x v="84"/>
    </i>
    <i r="9">
      <x v="85"/>
    </i>
    <i r="9">
      <x v="86"/>
    </i>
    <i r="8">
      <x v="24"/>
    </i>
    <i r="9">
      <x v="87"/>
    </i>
    <i r="6">
      <x v="5"/>
    </i>
    <i r="7">
      <x/>
    </i>
    <i r="8">
      <x/>
    </i>
    <i r="9">
      <x/>
    </i>
    <i r="9">
      <x v="1"/>
    </i>
    <i r="9">
      <x v="4"/>
    </i>
    <i r="9">
      <x v="5"/>
    </i>
    <i r="8">
      <x v="1"/>
    </i>
    <i r="9">
      <x v="7"/>
    </i>
    <i r="9">
      <x v="9"/>
    </i>
    <i r="8">
      <x v="2"/>
    </i>
    <i r="9">
      <x v="12"/>
    </i>
    <i r="9">
      <x v="13"/>
    </i>
    <i r="8">
      <x v="3"/>
    </i>
    <i r="9">
      <x v="14"/>
    </i>
    <i r="9">
      <x v="16"/>
    </i>
    <i r="7">
      <x v="1"/>
    </i>
    <i r="8">
      <x v="4"/>
    </i>
    <i r="9">
      <x v="18"/>
    </i>
    <i r="9">
      <x v="19"/>
    </i>
    <i r="9">
      <x v="21"/>
    </i>
    <i r="9">
      <x v="22"/>
    </i>
    <i r="9">
      <x v="23"/>
    </i>
    <i r="8">
      <x v="6"/>
    </i>
    <i r="9">
      <x v="27"/>
    </i>
    <i r="9">
      <x v="28"/>
    </i>
    <i r="8">
      <x v="7"/>
    </i>
    <i r="9">
      <x v="29"/>
    </i>
    <i r="8">
      <x v="8"/>
    </i>
    <i r="9">
      <x v="34"/>
    </i>
    <i r="8">
      <x v="9"/>
    </i>
    <i r="9">
      <x v="36"/>
    </i>
    <i r="8">
      <x v="10"/>
    </i>
    <i r="9">
      <x v="38"/>
    </i>
    <i r="8">
      <x v="11"/>
    </i>
    <i r="9">
      <x v="45"/>
    </i>
    <i r="9">
      <x v="51"/>
    </i>
    <i r="9">
      <x v="52"/>
    </i>
    <i r="7">
      <x v="2"/>
    </i>
    <i r="8">
      <x v="17"/>
    </i>
    <i r="9">
      <x v="65"/>
    </i>
    <i r="8">
      <x v="18"/>
    </i>
    <i r="9">
      <x v="69"/>
    </i>
    <i r="9">
      <x v="71"/>
    </i>
    <i r="7">
      <x v="4"/>
    </i>
    <i r="8">
      <x v="20"/>
    </i>
    <i r="9">
      <x v="78"/>
    </i>
    <i r="9">
      <x v="79"/>
    </i>
    <i r="8">
      <x v="21"/>
    </i>
    <i r="9">
      <x v="80"/>
    </i>
    <i r="8">
      <x v="22"/>
    </i>
    <i r="9">
      <x v="82"/>
    </i>
    <i r="9">
      <x v="83"/>
    </i>
    <i r="8">
      <x v="23"/>
    </i>
    <i r="9">
      <x v="86"/>
    </i>
    <i r="4">
      <x v="2"/>
    </i>
    <i r="5">
      <x/>
    </i>
    <i r="6">
      <x v="4"/>
    </i>
    <i r="7">
      <x/>
    </i>
    <i r="8">
      <x/>
    </i>
    <i r="9">
      <x/>
    </i>
    <i r="9">
      <x v="1"/>
    </i>
    <i r="9">
      <x v="2"/>
    </i>
    <i r="9">
      <x v="3"/>
    </i>
    <i r="9">
      <x v="4"/>
    </i>
    <i r="9">
      <x v="5"/>
    </i>
    <i r="8">
      <x v="1"/>
    </i>
    <i r="9">
      <x v="6"/>
    </i>
    <i r="9">
      <x v="7"/>
    </i>
    <i r="9">
      <x v="8"/>
    </i>
    <i r="9">
      <x v="9"/>
    </i>
    <i r="9">
      <x v="10"/>
    </i>
    <i r="9">
      <x v="11"/>
    </i>
    <i r="8">
      <x v="2"/>
    </i>
    <i r="9">
      <x v="12"/>
    </i>
    <i r="9">
      <x v="13"/>
    </i>
    <i r="8">
      <x v="3"/>
    </i>
    <i r="9">
      <x v="14"/>
    </i>
    <i r="9">
      <x v="16"/>
    </i>
    <i r="7">
      <x v="1"/>
    </i>
    <i r="8">
      <x v="4"/>
    </i>
    <i r="9">
      <x v="18"/>
    </i>
    <i r="9">
      <x v="19"/>
    </i>
    <i r="9">
      <x v="20"/>
    </i>
    <i r="9">
      <x v="21"/>
    </i>
    <i r="9">
      <x v="22"/>
    </i>
    <i r="9">
      <x v="23"/>
    </i>
    <i r="9">
      <x v="24"/>
    </i>
    <i r="8">
      <x v="5"/>
    </i>
    <i r="9">
      <x v="26"/>
    </i>
    <i r="8">
      <x v="6"/>
    </i>
    <i r="9">
      <x v="27"/>
    </i>
    <i r="8">
      <x v="7"/>
    </i>
    <i r="9">
      <x v="29"/>
    </i>
    <i r="9">
      <x v="30"/>
    </i>
    <i r="8">
      <x v="8"/>
    </i>
    <i r="9">
      <x v="31"/>
    </i>
    <i r="9">
      <x v="32"/>
    </i>
    <i r="9">
      <x v="34"/>
    </i>
    <i r="8">
      <x v="9"/>
    </i>
    <i r="9">
      <x v="36"/>
    </i>
    <i r="8">
      <x v="10"/>
    </i>
    <i r="9">
      <x v="37"/>
    </i>
    <i r="9">
      <x v="38"/>
    </i>
    <i r="9">
      <x v="39"/>
    </i>
    <i r="8">
      <x v="11"/>
    </i>
    <i r="9">
      <x v="45"/>
    </i>
    <i r="9">
      <x v="49"/>
    </i>
    <i r="9">
      <x v="51"/>
    </i>
    <i r="9">
      <x v="52"/>
    </i>
    <i r="7">
      <x v="2"/>
    </i>
    <i r="8">
      <x v="12"/>
    </i>
    <i r="9">
      <x v="54"/>
    </i>
    <i r="8">
      <x v="13"/>
    </i>
    <i r="9">
      <x v="57"/>
    </i>
    <i r="8">
      <x v="14"/>
    </i>
    <i r="9">
      <x v="59"/>
    </i>
    <i r="8">
      <x v="15"/>
    </i>
    <i r="9">
      <x v="62"/>
    </i>
    <i r="8">
      <x v="16"/>
    </i>
    <i r="9">
      <x v="64"/>
    </i>
    <i r="8">
      <x v="17"/>
    </i>
    <i r="9">
      <x v="65"/>
    </i>
    <i r="9">
      <x v="66"/>
    </i>
    <i r="8">
      <x v="18"/>
    </i>
    <i r="9">
      <x v="69"/>
    </i>
    <i r="9">
      <x v="71"/>
    </i>
    <i r="7">
      <x v="3"/>
    </i>
    <i r="8">
      <x v="19"/>
    </i>
    <i r="9">
      <x v="74"/>
    </i>
    <i r="9">
      <x v="75"/>
    </i>
    <i r="7">
      <x v="4"/>
    </i>
    <i r="8">
      <x v="20"/>
    </i>
    <i r="9">
      <x v="77"/>
    </i>
    <i r="8">
      <x v="25"/>
    </i>
    <i r="9">
      <x v="88"/>
    </i>
    <i r="7">
      <x v="5"/>
    </i>
    <i r="8">
      <x v="26"/>
    </i>
    <i r="9">
      <x v="89"/>
    </i>
    <i r="4">
      <x v="3"/>
    </i>
    <i r="5">
      <x/>
    </i>
    <i r="6">
      <x v="3"/>
    </i>
    <i r="7">
      <x/>
    </i>
    <i r="8">
      <x/>
    </i>
    <i r="9">
      <x/>
    </i>
    <i r="9">
      <x v="1"/>
    </i>
    <i r="9">
      <x v="2"/>
    </i>
    <i r="9">
      <x v="3"/>
    </i>
    <i r="9">
      <x v="4"/>
    </i>
    <i r="9">
      <x v="5"/>
    </i>
    <i r="8">
      <x v="1"/>
    </i>
    <i r="9">
      <x v="6"/>
    </i>
    <i r="9">
      <x v="7"/>
    </i>
    <i r="9">
      <x v="9"/>
    </i>
    <i r="9">
      <x v="10"/>
    </i>
    <i r="9">
      <x v="11"/>
    </i>
    <i r="8">
      <x v="2"/>
    </i>
    <i r="9">
      <x v="12"/>
    </i>
    <i r="9">
      <x v="13"/>
    </i>
    <i r="8">
      <x v="3"/>
    </i>
    <i r="9">
      <x v="14"/>
    </i>
    <i r="9">
      <x v="16"/>
    </i>
    <i r="7">
      <x v="1"/>
    </i>
    <i r="8">
      <x v="4"/>
    </i>
    <i r="9">
      <x v="19"/>
    </i>
    <i r="9">
      <x v="22"/>
    </i>
    <i r="9">
      <x v="23"/>
    </i>
    <i r="8">
      <x v="6"/>
    </i>
    <i r="9">
      <x v="27"/>
    </i>
    <i r="8">
      <x v="8"/>
    </i>
    <i r="9">
      <x v="31"/>
    </i>
    <i r="8">
      <x v="9"/>
    </i>
    <i r="9">
      <x v="36"/>
    </i>
    <i r="8">
      <x v="10"/>
    </i>
    <i r="9">
      <x v="37"/>
    </i>
    <i r="8">
      <x v="11"/>
    </i>
    <i r="9">
      <x v="45"/>
    </i>
    <i r="9">
      <x v="52"/>
    </i>
    <i r="7">
      <x v="2"/>
    </i>
    <i r="8">
      <x v="12"/>
    </i>
    <i r="9">
      <x v="54"/>
    </i>
    <i r="8">
      <x v="18"/>
    </i>
    <i r="9">
      <x v="68"/>
    </i>
    <i r="4">
      <x v="4"/>
    </i>
    <i r="5">
      <x/>
    </i>
    <i r="6">
      <x v="1"/>
    </i>
    <i r="7">
      <x/>
    </i>
    <i r="8">
      <x/>
    </i>
    <i r="9">
      <x/>
    </i>
    <i r="9">
      <x v="2"/>
    </i>
    <i r="9">
      <x v="4"/>
    </i>
    <i r="9">
      <x v="5"/>
    </i>
    <i r="8">
      <x v="1"/>
    </i>
    <i r="9">
      <x v="6"/>
    </i>
    <i r="8">
      <x v="2"/>
    </i>
    <i r="9">
      <x v="12"/>
    </i>
    <i r="8">
      <x v="3"/>
    </i>
    <i r="9">
      <x v="14"/>
    </i>
    <i r="7">
      <x v="1"/>
    </i>
    <i r="8">
      <x v="4"/>
    </i>
    <i r="9">
      <x v="18"/>
    </i>
    <i r="9">
      <x v="19"/>
    </i>
    <i r="9">
      <x v="20"/>
    </i>
    <i r="9">
      <x v="21"/>
    </i>
    <i r="9">
      <x v="22"/>
    </i>
    <i r="8">
      <x v="5"/>
    </i>
    <i r="9">
      <x v="25"/>
    </i>
    <i r="8">
      <x v="6"/>
    </i>
    <i r="9">
      <x v="27"/>
    </i>
    <i r="8">
      <x v="7"/>
    </i>
    <i r="9">
      <x v="29"/>
    </i>
    <i r="8">
      <x v="8"/>
    </i>
    <i r="9">
      <x v="32"/>
    </i>
    <i r="9">
      <x v="33"/>
    </i>
    <i r="8">
      <x v="9"/>
    </i>
    <i r="9">
      <x v="36"/>
    </i>
    <i r="8">
      <x v="10"/>
    </i>
    <i r="9">
      <x v="37"/>
    </i>
    <i r="8">
      <x v="11"/>
    </i>
    <i r="9">
      <x v="52"/>
    </i>
    <i r="7">
      <x v="2"/>
    </i>
    <i r="8">
      <x v="12"/>
    </i>
    <i r="9">
      <x v="54"/>
    </i>
    <i r="8">
      <x v="14"/>
    </i>
    <i r="9">
      <x v="58"/>
    </i>
    <i r="8">
      <x v="17"/>
    </i>
    <i r="9">
      <x v="65"/>
    </i>
    <i r="8">
      <x v="18"/>
    </i>
    <i r="9">
      <x v="69"/>
    </i>
    <i r="7">
      <x v="3"/>
    </i>
    <i r="8">
      <x v="19"/>
    </i>
    <i r="9">
      <x v="76"/>
    </i>
    <i r="7">
      <x v="4"/>
    </i>
    <i r="8">
      <x v="20"/>
    </i>
    <i r="9">
      <x v="78"/>
    </i>
    <i r="3">
      <x v="1"/>
    </i>
    <i r="4">
      <x/>
    </i>
    <i r="5">
      <x/>
    </i>
    <i r="6">
      <x/>
    </i>
    <i r="7">
      <x v="3"/>
    </i>
    <i r="8">
      <x v="19"/>
    </i>
    <i r="9">
      <x v="73"/>
    </i>
    <i r="1">
      <x v="1"/>
    </i>
    <i r="2">
      <x v="1"/>
    </i>
    <i r="3">
      <x/>
    </i>
    <i r="4">
      <x v="2"/>
    </i>
    <i r="5">
      <x/>
    </i>
    <i r="6">
      <x v="4"/>
    </i>
    <i r="7">
      <x v="2"/>
    </i>
    <i r="8">
      <x v="18"/>
    </i>
    <i r="9">
      <x v="72"/>
    </i>
    <i t="grand">
      <x/>
    </i>
  </rowItems>
  <colItems count="1">
    <i/>
  </colItems>
  <pageFields count="1">
    <pageField fld="1" hier="0" name="[CLASIFICADOR CONSOLIDADO  PROY- EJEC Y FORMU].[01-COD PERIODO].&amp;[2023]" cap="2023"/>
  </pageFields>
  <dataFields count="1">
    <dataField name=" VERSION PROY 147 ULTIMA" fld="3" baseField="0" baseItem="0"/>
  </dataFields>
  <formats count="100">
    <format dxfId="10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9">
      <pivotArea collapsedLevelsAreSubtotals="1" fieldPosition="0">
        <references count="1">
          <reference field="0" count="2">
            <x v="1"/>
            <x v="2"/>
          </reference>
        </references>
      </pivotArea>
    </format>
    <format dxfId="98">
      <pivotArea dataOnly="0" labelOnly="1" fieldPosition="0">
        <references count="1">
          <reference field="0" count="2">
            <x v="1"/>
            <x v="2"/>
          </reference>
        </references>
      </pivotArea>
    </format>
    <format dxfId="97">
      <pivotArea field="0" type="button" dataOnly="0" labelOnly="1" outline="0" axis="axisRow" fieldPosition="0"/>
    </format>
    <format dxfId="96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 selected="0">
            <x v="2"/>
          </reference>
          <reference field="10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5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 selected="0">
            <x v="2"/>
          </reference>
          <reference field="10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4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 selected="0">
            <x v="2"/>
          </reference>
          <reference field="10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3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 selected="0">
            <x v="2"/>
          </reference>
          <reference field="10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2">
      <pivotArea collapsedLevelsAreSubtotals="1" fieldPosition="0">
        <references count="10">
          <reference field="0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6"/>
          </reference>
          <reference field="10" count="1">
            <x v="8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1">
      <pivotArea dataOnly="0" labelOnly="1" fieldPosition="0">
        <references count="10">
          <reference field="0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6"/>
          </reference>
          <reference field="10" count="1">
            <x v="8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0">
      <pivotArea collapsedLevelsAreSubtotals="1" fieldPosition="0">
        <references count="10">
          <reference field="0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6"/>
          </reference>
          <reference field="10" count="1">
            <x v="8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9">
      <pivotArea dataOnly="0" labelOnly="1" fieldPosition="0">
        <references count="10">
          <reference field="0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6"/>
          </reference>
          <reference field="10" count="1">
            <x v="8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8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7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6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5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4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2">
            <x v="4"/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3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2">
            <x v="4"/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2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2">
            <x v="0"/>
            <x v="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1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2">
            <x v="0"/>
            <x v="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0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2">
            <x v="0"/>
            <x v="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9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2">
            <x v="0"/>
            <x v="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8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7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6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5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4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3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2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1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0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9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8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7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6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5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4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3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2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1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0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4">
            <x v="0"/>
            <x v="1"/>
            <x v="4"/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9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4">
            <x v="0"/>
            <x v="1"/>
            <x v="4"/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8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7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6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5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4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3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2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1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0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9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8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7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6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5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4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3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2">
      <pivotArea collapsedLevelsAreSubtotals="1" fieldPosition="0">
        <references count="10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21"/>
          </reference>
          <reference field="10" count="1">
            <x v="8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1">
      <pivotArea dataOnly="0" labelOnly="1" fieldPosition="0">
        <references count="10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21"/>
          </reference>
          <reference field="10" count="1">
            <x v="8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0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9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8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7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6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5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4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3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2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1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0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9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8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7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6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5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4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3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2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1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0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9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8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2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7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2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6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2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5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2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4">
      <pivotArea collapsedLevelsAreSubtotals="1" fieldPosition="0">
        <references count="10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5"/>
          </reference>
          <reference field="10" count="1">
            <x v="8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3">
      <pivotArea dataOnly="0" labelOnly="1" fieldPosition="0">
        <references count="10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5"/>
          </reference>
          <reference field="10" count="1">
            <x v="8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2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1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0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>
            <x v="1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>
            <x v="1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</formats>
  <pivotHierarchies count="164">
    <pivotHierarchy multipleItemSelectionAllowed="1">
      <members count="1" level="1">
        <member name="[CLASIFICADOR CONSOLIDADO  PROY- EJEC Y FORMU].[01-COD PERIODO].&amp;[2023]"/>
      </members>
    </pivotHierarchy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 caption="PRESUP. VIGENTE 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 PROY. Techo  144"/>
    <pivotHierarchy dragToRow="0" dragToCol="0" dragToPage="0" dragToData="1" caption="Anteproyecto Inst 145"/>
    <pivotHierarchy dragToRow="0" dragToCol="0" dragToPage="0" dragToData="1" caption=" VERSION PROY 147 ULTIM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rowHierarchiesUsage count="10">
    <rowHierarchyUsage hierarchyUsage="7"/>
    <rowHierarchyUsage hierarchyUsage="26"/>
    <rowHierarchyUsage hierarchyUsage="24"/>
    <rowHierarchyUsage hierarchyUsage="9"/>
    <rowHierarchyUsage hierarchyUsage="10"/>
    <rowHierarchyUsage hierarchyUsage="11"/>
    <rowHierarchyUsage hierarchyUsage="12"/>
    <rowHierarchyUsage hierarchyUsage="15"/>
    <rowHierarchyUsage hierarchyUsage="16"/>
    <rowHierarchyUsage hierarchyUsage="1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2:E100"/>
  <sheetViews>
    <sheetView showGridLines="0" tabSelected="1" zoomScale="160" zoomScaleNormal="160" zoomScaleSheetLayoutView="100" workbookViewId="0">
      <selection activeCell="A64" sqref="A64"/>
    </sheetView>
  </sheetViews>
  <sheetFormatPr baseColWidth="10" defaultColWidth="11" defaultRowHeight="14.5"/>
  <cols>
    <col min="1" max="1" width="69" style="82" customWidth="1"/>
    <col min="2" max="2" width="36" style="2" customWidth="1"/>
    <col min="3" max="3" width="34.6328125" style="2" customWidth="1"/>
    <col min="4" max="16384" width="11" style="2"/>
  </cols>
  <sheetData>
    <row r="2" spans="1:3">
      <c r="A2" s="73"/>
      <c r="B2" s="1"/>
    </row>
    <row r="3" spans="1:3">
      <c r="A3" s="73"/>
      <c r="B3" s="1"/>
    </row>
    <row r="4" spans="1:3">
      <c r="A4" s="73"/>
      <c r="B4" s="1"/>
    </row>
    <row r="5" spans="1:3">
      <c r="A5" s="74"/>
      <c r="B5" s="3"/>
    </row>
    <row r="6" spans="1:3" ht="15">
      <c r="A6" s="102" t="s">
        <v>0</v>
      </c>
      <c r="B6" s="102"/>
      <c r="C6" s="102"/>
    </row>
    <row r="7" spans="1:3" ht="15">
      <c r="A7" s="103" t="s">
        <v>1</v>
      </c>
      <c r="B7" s="103"/>
      <c r="C7" s="103"/>
    </row>
    <row r="8" spans="1:3" ht="15">
      <c r="A8" s="103" t="s">
        <v>2</v>
      </c>
      <c r="B8" s="103"/>
      <c r="C8" s="103"/>
    </row>
    <row r="9" spans="1:3" ht="15">
      <c r="A9" s="104" t="s">
        <v>3</v>
      </c>
      <c r="B9" s="104"/>
      <c r="C9" s="104"/>
    </row>
    <row r="10" spans="1:3" ht="15">
      <c r="A10" s="102" t="s">
        <v>274</v>
      </c>
      <c r="B10" s="102"/>
      <c r="C10" s="102"/>
    </row>
    <row r="11" spans="1:3" ht="15">
      <c r="A11" s="102" t="s">
        <v>4</v>
      </c>
      <c r="B11" s="102"/>
      <c r="C11" s="102"/>
    </row>
    <row r="12" spans="1:3" ht="16.5">
      <c r="A12" s="53"/>
      <c r="B12" s="53"/>
      <c r="C12" s="55"/>
    </row>
    <row r="13" spans="1:3" ht="16.5">
      <c r="A13" s="75" t="s">
        <v>5</v>
      </c>
      <c r="B13" s="56" t="s">
        <v>6</v>
      </c>
      <c r="C13" s="56" t="s">
        <v>7</v>
      </c>
    </row>
    <row r="14" spans="1:3" ht="17" thickBot="1">
      <c r="A14" s="76" t="s">
        <v>8</v>
      </c>
      <c r="B14" s="57"/>
      <c r="C14" s="57"/>
    </row>
    <row r="15" spans="1:3" s="4" customFormat="1" ht="15">
      <c r="A15" s="77" t="s">
        <v>9</v>
      </c>
      <c r="B15" s="65">
        <f>SUM(B16:B20)</f>
        <v>9603530951</v>
      </c>
      <c r="C15" s="65">
        <f>SUM(C16:C19)</f>
        <v>0</v>
      </c>
    </row>
    <row r="16" spans="1:3" ht="15">
      <c r="A16" s="60" t="s">
        <v>10</v>
      </c>
      <c r="B16" s="91">
        <v>7309377272</v>
      </c>
      <c r="C16" s="58"/>
    </row>
    <row r="17" spans="1:3" ht="15">
      <c r="A17" s="60" t="s">
        <v>11</v>
      </c>
      <c r="B17" s="91">
        <v>1444980236</v>
      </c>
      <c r="C17" s="58"/>
    </row>
    <row r="18" spans="1:3" ht="15">
      <c r="A18" s="60" t="s">
        <v>12</v>
      </c>
      <c r="B18" s="91">
        <v>241443148</v>
      </c>
      <c r="C18" s="58"/>
    </row>
    <row r="19" spans="1:3" ht="15">
      <c r="A19" s="60" t="s">
        <v>13</v>
      </c>
      <c r="B19" s="91">
        <v>607730295</v>
      </c>
      <c r="C19" s="58"/>
    </row>
    <row r="20" spans="1:3" ht="15">
      <c r="A20" s="60" t="s">
        <v>14</v>
      </c>
      <c r="B20" s="91" t="s">
        <v>15</v>
      </c>
      <c r="C20" s="58"/>
    </row>
    <row r="21" spans="1:3" s="4" customFormat="1" ht="15">
      <c r="A21" s="77" t="s">
        <v>16</v>
      </c>
      <c r="B21" s="65">
        <f>SUM(B22:B30)</f>
        <v>2547625917</v>
      </c>
      <c r="C21" s="65">
        <f>SUM(C22:C29)</f>
        <v>0</v>
      </c>
    </row>
    <row r="22" spans="1:3" ht="15">
      <c r="A22" s="60" t="s">
        <v>17</v>
      </c>
      <c r="B22" s="92">
        <v>476938020</v>
      </c>
      <c r="C22" s="59"/>
    </row>
    <row r="23" spans="1:3" ht="15">
      <c r="A23" s="60" t="s">
        <v>18</v>
      </c>
      <c r="B23" s="92">
        <v>12752909</v>
      </c>
      <c r="C23" s="59"/>
    </row>
    <row r="24" spans="1:3" ht="15">
      <c r="A24" s="60" t="s">
        <v>19</v>
      </c>
      <c r="B24" s="92">
        <v>50919223</v>
      </c>
      <c r="C24" s="59"/>
    </row>
    <row r="25" spans="1:3" ht="15">
      <c r="A25" s="60" t="s">
        <v>20</v>
      </c>
      <c r="B25" s="91">
        <v>41300171</v>
      </c>
      <c r="C25" s="58"/>
    </row>
    <row r="26" spans="1:3" ht="15">
      <c r="A26" s="60" t="s">
        <v>21</v>
      </c>
      <c r="B26" s="91">
        <v>466214372</v>
      </c>
      <c r="C26" s="58"/>
    </row>
    <row r="27" spans="1:3" ht="15">
      <c r="A27" s="60" t="s">
        <v>22</v>
      </c>
      <c r="B27" s="91">
        <v>748537113</v>
      </c>
      <c r="C27" s="58"/>
    </row>
    <row r="28" spans="1:3" ht="30">
      <c r="A28" s="60" t="s">
        <v>23</v>
      </c>
      <c r="B28" s="92">
        <v>269207527</v>
      </c>
      <c r="C28" s="59"/>
    </row>
    <row r="29" spans="1:3" ht="15">
      <c r="A29" s="60" t="s">
        <v>24</v>
      </c>
      <c r="B29" s="91">
        <v>317336661</v>
      </c>
      <c r="C29" s="58"/>
    </row>
    <row r="30" spans="1:3" ht="15">
      <c r="A30" s="60" t="s">
        <v>25</v>
      </c>
      <c r="B30" s="91">
        <v>164419921</v>
      </c>
      <c r="C30" s="58"/>
    </row>
    <row r="31" spans="1:3" s="4" customFormat="1" ht="15">
      <c r="A31" s="77" t="s">
        <v>26</v>
      </c>
      <c r="B31" s="65">
        <f>SUM(B32:B40)</f>
        <v>225064855</v>
      </c>
      <c r="C31" s="65">
        <f>SUM(C32:C40)</f>
        <v>0</v>
      </c>
    </row>
    <row r="32" spans="1:3" ht="15">
      <c r="A32" s="60" t="s">
        <v>27</v>
      </c>
      <c r="B32" s="92">
        <v>14930119</v>
      </c>
      <c r="C32" s="59"/>
    </row>
    <row r="33" spans="1:5" ht="15">
      <c r="A33" s="60" t="s">
        <v>28</v>
      </c>
      <c r="B33" s="92">
        <v>4317772</v>
      </c>
      <c r="C33" s="59"/>
    </row>
    <row r="34" spans="1:5" ht="15">
      <c r="A34" s="60" t="s">
        <v>29</v>
      </c>
      <c r="B34" s="91">
        <v>52845912</v>
      </c>
      <c r="C34" s="58"/>
    </row>
    <row r="35" spans="1:5" ht="16.5">
      <c r="A35" s="60" t="s">
        <v>30</v>
      </c>
      <c r="B35" s="92">
        <v>14347</v>
      </c>
      <c r="C35" s="55"/>
    </row>
    <row r="36" spans="1:5" ht="15">
      <c r="A36" s="60" t="s">
        <v>31</v>
      </c>
      <c r="B36" s="91">
        <v>1988263</v>
      </c>
      <c r="C36" s="58"/>
    </row>
    <row r="37" spans="1:5" ht="15">
      <c r="A37" s="60" t="s">
        <v>32</v>
      </c>
      <c r="B37" s="91">
        <v>1815157</v>
      </c>
      <c r="C37" s="58"/>
    </row>
    <row r="38" spans="1:5" ht="30">
      <c r="A38" s="60" t="s">
        <v>33</v>
      </c>
      <c r="B38" s="93">
        <v>42066577</v>
      </c>
      <c r="C38" s="58"/>
    </row>
    <row r="39" spans="1:5" ht="30">
      <c r="A39" s="60" t="s">
        <v>34</v>
      </c>
      <c r="B39" s="94">
        <f t="shared" ref="B39" si="0">SUM(C39:N39)</f>
        <v>0</v>
      </c>
      <c r="C39" s="58"/>
    </row>
    <row r="40" spans="1:5" ht="15">
      <c r="A40" s="60" t="s">
        <v>35</v>
      </c>
      <c r="B40" s="91">
        <v>107086708</v>
      </c>
      <c r="C40" s="58"/>
    </row>
    <row r="41" spans="1:5" s="4" customFormat="1" ht="15">
      <c r="A41" s="77" t="s">
        <v>36</v>
      </c>
      <c r="B41" s="65">
        <f>+B42+B48</f>
        <v>384359456</v>
      </c>
      <c r="C41" s="65">
        <f>SUM(C42:C43)</f>
        <v>0</v>
      </c>
    </row>
    <row r="42" spans="1:5" ht="30">
      <c r="A42" s="96" t="s">
        <v>37</v>
      </c>
      <c r="B42" s="92">
        <v>383633960</v>
      </c>
      <c r="C42" s="92"/>
    </row>
    <row r="43" spans="1:5" ht="30">
      <c r="A43" s="96" t="s">
        <v>38</v>
      </c>
      <c r="B43" s="95">
        <v>0</v>
      </c>
      <c r="C43" s="91"/>
    </row>
    <row r="44" spans="1:5" ht="30">
      <c r="A44" s="96" t="s">
        <v>39</v>
      </c>
      <c r="B44" s="95">
        <v>0</v>
      </c>
      <c r="C44" s="97">
        <v>0</v>
      </c>
    </row>
    <row r="45" spans="1:5" ht="30">
      <c r="A45" s="96" t="s">
        <v>40</v>
      </c>
      <c r="B45" s="95">
        <v>0</v>
      </c>
      <c r="C45" s="97">
        <v>0</v>
      </c>
    </row>
    <row r="46" spans="1:5" ht="30">
      <c r="A46" s="96" t="s">
        <v>41</v>
      </c>
      <c r="B46" s="95">
        <v>0</v>
      </c>
      <c r="C46" s="97">
        <v>0</v>
      </c>
    </row>
    <row r="47" spans="1:5" ht="15">
      <c r="A47" s="96" t="s">
        <v>42</v>
      </c>
      <c r="B47" s="95">
        <v>0</v>
      </c>
      <c r="C47" s="97">
        <v>0</v>
      </c>
    </row>
    <row r="48" spans="1:5" ht="15">
      <c r="A48" s="96" t="s">
        <v>43</v>
      </c>
      <c r="B48" s="95">
        <v>725496</v>
      </c>
      <c r="C48" s="97">
        <v>0</v>
      </c>
      <c r="E48" s="98"/>
    </row>
    <row r="49" spans="1:3" ht="30">
      <c r="A49" s="96" t="s">
        <v>44</v>
      </c>
      <c r="B49" s="95">
        <v>0</v>
      </c>
      <c r="C49" s="97">
        <v>0</v>
      </c>
    </row>
    <row r="50" spans="1:3" ht="15">
      <c r="A50" s="77" t="s">
        <v>45</v>
      </c>
      <c r="B50" s="69">
        <v>0</v>
      </c>
      <c r="C50" s="69">
        <v>0</v>
      </c>
    </row>
    <row r="51" spans="1:3" ht="15">
      <c r="A51" s="60" t="s">
        <v>46</v>
      </c>
      <c r="B51" s="97">
        <v>0</v>
      </c>
      <c r="C51" s="70">
        <v>0</v>
      </c>
    </row>
    <row r="52" spans="1:3" ht="15">
      <c r="A52" s="60" t="s">
        <v>47</v>
      </c>
      <c r="B52" s="97">
        <v>0</v>
      </c>
      <c r="C52" s="70">
        <v>0</v>
      </c>
    </row>
    <row r="53" spans="1:3" ht="30">
      <c r="A53" s="60" t="s">
        <v>48</v>
      </c>
      <c r="B53" s="97">
        <v>0</v>
      </c>
      <c r="C53" s="70">
        <v>0</v>
      </c>
    </row>
    <row r="54" spans="1:3" ht="30">
      <c r="A54" s="60" t="s">
        <v>49</v>
      </c>
      <c r="B54" s="97">
        <v>0</v>
      </c>
      <c r="C54" s="70">
        <v>0</v>
      </c>
    </row>
    <row r="55" spans="1:3" ht="30">
      <c r="A55" s="60" t="s">
        <v>50</v>
      </c>
      <c r="B55" s="97">
        <v>0</v>
      </c>
      <c r="C55" s="70">
        <v>0</v>
      </c>
    </row>
    <row r="56" spans="1:3" ht="15">
      <c r="A56" s="60" t="s">
        <v>51</v>
      </c>
      <c r="B56" s="97">
        <v>0</v>
      </c>
      <c r="C56" s="70">
        <v>0</v>
      </c>
    </row>
    <row r="57" spans="1:3" ht="15">
      <c r="A57" s="60" t="s">
        <v>52</v>
      </c>
      <c r="B57" s="97">
        <v>0</v>
      </c>
      <c r="C57" s="70">
        <v>0</v>
      </c>
    </row>
    <row r="58" spans="1:3" s="4" customFormat="1" ht="15">
      <c r="A58" s="77" t="s">
        <v>53</v>
      </c>
      <c r="B58" s="65">
        <f>SUM(B59:B67)</f>
        <v>161012684</v>
      </c>
      <c r="C58" s="65">
        <f>SUM(C59:C67)</f>
        <v>0</v>
      </c>
    </row>
    <row r="59" spans="1:3" ht="15">
      <c r="A59" s="60" t="s">
        <v>54</v>
      </c>
      <c r="B59" s="91">
        <v>135262966</v>
      </c>
      <c r="C59" s="58"/>
    </row>
    <row r="60" spans="1:3" ht="15">
      <c r="A60" s="60" t="s">
        <v>55</v>
      </c>
      <c r="B60" s="91">
        <v>5198345</v>
      </c>
      <c r="C60" s="58"/>
    </row>
    <row r="61" spans="1:3" ht="15">
      <c r="A61" s="60" t="s">
        <v>56</v>
      </c>
      <c r="B61" s="95">
        <v>0</v>
      </c>
      <c r="C61" s="61"/>
    </row>
    <row r="62" spans="1:3" ht="15">
      <c r="A62" s="60" t="s">
        <v>57</v>
      </c>
      <c r="B62" s="91">
        <v>0</v>
      </c>
      <c r="C62" s="58"/>
    </row>
    <row r="63" spans="1:3" ht="15">
      <c r="A63" s="60" t="s">
        <v>58</v>
      </c>
      <c r="B63" s="91">
        <v>16638889</v>
      </c>
      <c r="C63" s="58"/>
    </row>
    <row r="64" spans="1:3" ht="15">
      <c r="A64" s="60" t="s">
        <v>275</v>
      </c>
      <c r="B64" s="99">
        <v>2379687</v>
      </c>
      <c r="C64" s="62"/>
    </row>
    <row r="65" spans="1:3" ht="15">
      <c r="A65" s="60" t="s">
        <v>59</v>
      </c>
      <c r="B65" s="95">
        <v>0</v>
      </c>
      <c r="C65" s="61"/>
    </row>
    <row r="66" spans="1:3" ht="15">
      <c r="A66" s="60" t="s">
        <v>60</v>
      </c>
      <c r="B66" s="91">
        <v>1532797</v>
      </c>
      <c r="C66" s="58"/>
    </row>
    <row r="67" spans="1:3" ht="30">
      <c r="A67" s="63" t="s">
        <v>61</v>
      </c>
      <c r="B67" s="91">
        <v>0</v>
      </c>
      <c r="C67" s="58"/>
    </row>
    <row r="68" spans="1:3" s="4" customFormat="1" ht="15">
      <c r="A68" s="77" t="s">
        <v>62</v>
      </c>
      <c r="B68" s="65">
        <f>SUM(B69)</f>
        <v>0</v>
      </c>
      <c r="C68" s="65">
        <f>SUM(C69)</f>
        <v>0</v>
      </c>
    </row>
    <row r="69" spans="1:3" ht="15">
      <c r="A69" s="60" t="s">
        <v>63</v>
      </c>
      <c r="B69" s="92"/>
      <c r="C69" s="59"/>
    </row>
    <row r="70" spans="1:3" ht="15">
      <c r="A70" s="60" t="s">
        <v>64</v>
      </c>
      <c r="B70" s="95">
        <v>0</v>
      </c>
      <c r="C70" s="61">
        <v>0</v>
      </c>
    </row>
    <row r="71" spans="1:3" ht="15">
      <c r="A71" s="60" t="s">
        <v>65</v>
      </c>
      <c r="B71" s="95">
        <v>0</v>
      </c>
      <c r="C71" s="61">
        <v>0</v>
      </c>
    </row>
    <row r="72" spans="1:3" ht="30">
      <c r="A72" s="60" t="s">
        <v>66</v>
      </c>
      <c r="B72" s="95">
        <v>0</v>
      </c>
      <c r="C72" s="61">
        <v>0</v>
      </c>
    </row>
    <row r="73" spans="1:3" ht="30">
      <c r="A73" s="77" t="s">
        <v>67</v>
      </c>
      <c r="B73" s="66"/>
      <c r="C73" s="66"/>
    </row>
    <row r="74" spans="1:3" ht="15">
      <c r="A74" s="60" t="s">
        <v>68</v>
      </c>
      <c r="B74" s="95">
        <v>0</v>
      </c>
      <c r="C74" s="61">
        <v>0</v>
      </c>
    </row>
    <row r="75" spans="1:3" ht="30">
      <c r="A75" s="60" t="s">
        <v>69</v>
      </c>
      <c r="B75" s="95">
        <v>0</v>
      </c>
      <c r="C75" s="61">
        <v>0</v>
      </c>
    </row>
    <row r="76" spans="1:3" ht="15">
      <c r="A76" s="77" t="s">
        <v>70</v>
      </c>
      <c r="B76" s="68"/>
      <c r="C76" s="68"/>
    </row>
    <row r="77" spans="1:3" ht="15">
      <c r="A77" s="60" t="s">
        <v>71</v>
      </c>
      <c r="B77" s="95">
        <v>0</v>
      </c>
      <c r="C77" s="61">
        <v>0</v>
      </c>
    </row>
    <row r="78" spans="1:3" ht="15">
      <c r="A78" s="60" t="s">
        <v>276</v>
      </c>
      <c r="B78" s="95">
        <v>0</v>
      </c>
      <c r="C78" s="61">
        <v>0</v>
      </c>
    </row>
    <row r="79" spans="1:3" ht="30">
      <c r="A79" s="60" t="s">
        <v>72</v>
      </c>
      <c r="B79" s="95">
        <v>0</v>
      </c>
      <c r="C79" s="61">
        <v>0</v>
      </c>
    </row>
    <row r="80" spans="1:3" ht="15">
      <c r="A80" s="78" t="s">
        <v>73</v>
      </c>
      <c r="B80" s="95">
        <v>0</v>
      </c>
      <c r="C80" s="71"/>
    </row>
    <row r="81" spans="1:3" ht="15">
      <c r="A81" s="77" t="s">
        <v>74</v>
      </c>
      <c r="B81" s="68"/>
      <c r="C81" s="68"/>
    </row>
    <row r="82" spans="1:3" ht="15">
      <c r="A82" s="60" t="s">
        <v>75</v>
      </c>
      <c r="B82" s="95">
        <v>0</v>
      </c>
      <c r="C82" s="61">
        <v>0</v>
      </c>
    </row>
    <row r="83" spans="1:3" ht="15">
      <c r="A83" s="60" t="s">
        <v>76</v>
      </c>
      <c r="B83" s="95">
        <v>0</v>
      </c>
      <c r="C83" s="61">
        <v>0</v>
      </c>
    </row>
    <row r="84" spans="1:3" ht="16.5">
      <c r="A84" s="77" t="s">
        <v>77</v>
      </c>
      <c r="B84" s="67"/>
      <c r="C84" s="67"/>
    </row>
    <row r="85" spans="1:3" ht="15">
      <c r="A85" s="60" t="s">
        <v>78</v>
      </c>
      <c r="B85" s="95">
        <v>0</v>
      </c>
      <c r="C85" s="61">
        <v>0</v>
      </c>
    </row>
    <row r="86" spans="1:3" ht="15">
      <c r="A86" s="60" t="s">
        <v>79</v>
      </c>
      <c r="B86" s="95">
        <v>0</v>
      </c>
      <c r="C86" s="61">
        <v>0</v>
      </c>
    </row>
    <row r="87" spans="1:3" ht="15">
      <c r="A87" s="77" t="s">
        <v>80</v>
      </c>
      <c r="B87" s="68"/>
      <c r="C87" s="68"/>
    </row>
    <row r="88" spans="1:3" ht="15">
      <c r="A88" s="60" t="s">
        <v>81</v>
      </c>
      <c r="B88" s="95">
        <v>0</v>
      </c>
      <c r="C88" s="61">
        <v>0</v>
      </c>
    </row>
    <row r="89" spans="1:3" ht="16.5">
      <c r="A89" s="79" t="s">
        <v>82</v>
      </c>
      <c r="B89" s="72">
        <f>+B15+B21+B31+B41+B58+B68</f>
        <v>12921593863</v>
      </c>
      <c r="C89" s="72">
        <f>+C15+C21+C31+C41+C58+C68</f>
        <v>0</v>
      </c>
    </row>
    <row r="90" spans="1:3" ht="16.5">
      <c r="A90" s="80" t="s">
        <v>83</v>
      </c>
      <c r="B90" s="54"/>
      <c r="C90" s="55"/>
    </row>
    <row r="91" spans="1:3" ht="16.5">
      <c r="A91" s="81" t="s">
        <v>84</v>
      </c>
      <c r="B91" s="54"/>
      <c r="C91" s="55"/>
    </row>
    <row r="92" spans="1:3" ht="29.25" customHeight="1">
      <c r="A92" s="100" t="s">
        <v>85</v>
      </c>
      <c r="B92" s="100"/>
      <c r="C92" s="64"/>
    </row>
    <row r="93" spans="1:3" ht="41.5" customHeight="1">
      <c r="A93" s="101" t="s">
        <v>86</v>
      </c>
      <c r="B93" s="101"/>
      <c r="C93" s="64"/>
    </row>
    <row r="94" spans="1:3" ht="61.5" customHeight="1">
      <c r="A94" s="100" t="s">
        <v>87</v>
      </c>
      <c r="B94" s="100"/>
      <c r="C94" s="64"/>
    </row>
    <row r="96" spans="1:3" ht="16.5">
      <c r="A96" s="83"/>
    </row>
    <row r="97" spans="1:1" ht="16.5">
      <c r="A97" s="84"/>
    </row>
    <row r="99" spans="1:1" ht="16.5">
      <c r="A99" s="83" t="s">
        <v>88</v>
      </c>
    </row>
    <row r="100" spans="1:1" ht="16.5">
      <c r="A100" s="84" t="s">
        <v>89</v>
      </c>
    </row>
  </sheetData>
  <mergeCells count="9">
    <mergeCell ref="A92:B92"/>
    <mergeCell ref="A93:B93"/>
    <mergeCell ref="A94:B94"/>
    <mergeCell ref="A6:C6"/>
    <mergeCell ref="A7:C7"/>
    <mergeCell ref="A8:C8"/>
    <mergeCell ref="A9:C9"/>
    <mergeCell ref="A10:C10"/>
    <mergeCell ref="A11:C11"/>
  </mergeCells>
  <printOptions horizontalCentered="1"/>
  <pageMargins left="0.23622047244094491" right="0.23622047244094491" top="0.35433070866141736" bottom="0.9448818897637796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M17"/>
  <sheetViews>
    <sheetView showGridLines="0" view="pageBreakPreview" zoomScale="55" zoomScaleNormal="55" zoomScaleSheetLayoutView="55" workbookViewId="0">
      <selection activeCell="K32" sqref="K32"/>
    </sheetView>
  </sheetViews>
  <sheetFormatPr baseColWidth="10" defaultColWidth="11.453125" defaultRowHeight="14.5"/>
  <cols>
    <col min="1" max="1" width="18.36328125" customWidth="1"/>
    <col min="2" max="2" width="39.453125" customWidth="1"/>
    <col min="3" max="3" width="29.453125" customWidth="1"/>
    <col min="4" max="4" width="17.08984375" customWidth="1"/>
    <col min="5" max="5" width="27.453125" bestFit="1" customWidth="1"/>
    <col min="6" max="6" width="24.6328125" bestFit="1" customWidth="1"/>
    <col min="7" max="7" width="25.36328125" customWidth="1"/>
    <col min="8" max="8" width="21.08984375" customWidth="1"/>
    <col min="9" max="9" width="22.90625" customWidth="1"/>
    <col min="10" max="10" width="19.08984375" customWidth="1"/>
    <col min="11" max="11" width="26.36328125" customWidth="1"/>
    <col min="12" max="12" width="20.90625" customWidth="1"/>
    <col min="13" max="13" width="27.08984375" customWidth="1"/>
  </cols>
  <sheetData>
    <row r="1" spans="1:13" ht="75" customHeight="1">
      <c r="A1" s="106" t="s">
        <v>90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47"/>
    </row>
    <row r="2" spans="1:13" ht="23.25" customHeight="1">
      <c r="A2" s="52" t="s">
        <v>91</v>
      </c>
      <c r="B2" s="48" t="s">
        <v>92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32.25" customHeight="1">
      <c r="A3" s="52" t="s">
        <v>93</v>
      </c>
      <c r="B3" s="50" t="s">
        <v>94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32.25" customHeight="1">
      <c r="A4" s="52" t="s">
        <v>95</v>
      </c>
      <c r="B4" s="108" t="s">
        <v>96</v>
      </c>
      <c r="C4" s="108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27" customHeight="1">
      <c r="A5" s="105" t="s">
        <v>97</v>
      </c>
      <c r="B5" s="105"/>
      <c r="C5" s="105"/>
      <c r="D5" s="105"/>
      <c r="E5" s="105"/>
      <c r="F5" s="105" t="s">
        <v>98</v>
      </c>
      <c r="G5" s="105"/>
      <c r="H5" s="105" t="s">
        <v>99</v>
      </c>
      <c r="I5" s="105"/>
      <c r="J5" s="105" t="s">
        <v>100</v>
      </c>
      <c r="K5" s="105"/>
      <c r="L5" s="105" t="s">
        <v>101</v>
      </c>
      <c r="M5" s="105"/>
    </row>
    <row r="6" spans="1:13" ht="46.25" customHeight="1">
      <c r="A6" s="105" t="s">
        <v>102</v>
      </c>
      <c r="B6" s="105" t="s">
        <v>103</v>
      </c>
      <c r="C6" s="85" t="s">
        <v>104</v>
      </c>
      <c r="D6" s="107" t="s">
        <v>105</v>
      </c>
      <c r="E6" s="105" t="s">
        <v>106</v>
      </c>
      <c r="F6" s="85" t="s">
        <v>107</v>
      </c>
      <c r="G6" s="85" t="s">
        <v>108</v>
      </c>
      <c r="H6" s="85" t="s">
        <v>107</v>
      </c>
      <c r="I6" s="85" t="s">
        <v>108</v>
      </c>
      <c r="J6" s="85" t="s">
        <v>107</v>
      </c>
      <c r="K6" s="85" t="s">
        <v>108</v>
      </c>
      <c r="L6" s="85" t="s">
        <v>107</v>
      </c>
      <c r="M6" s="85" t="s">
        <v>108</v>
      </c>
    </row>
    <row r="7" spans="1:13" ht="27" customHeight="1">
      <c r="A7" s="105"/>
      <c r="B7" s="105"/>
      <c r="C7" s="85" t="s">
        <v>109</v>
      </c>
      <c r="D7" s="107"/>
      <c r="E7" s="105"/>
      <c r="F7" s="85" t="s">
        <v>109</v>
      </c>
      <c r="G7" s="85" t="s">
        <v>110</v>
      </c>
      <c r="H7" s="85" t="s">
        <v>109</v>
      </c>
      <c r="I7" s="85" t="s">
        <v>110</v>
      </c>
      <c r="J7" s="85" t="s">
        <v>109</v>
      </c>
      <c r="K7" s="85" t="s">
        <v>110</v>
      </c>
      <c r="L7" s="85" t="s">
        <v>109</v>
      </c>
      <c r="M7" s="85" t="s">
        <v>110</v>
      </c>
    </row>
    <row r="8" spans="1:13" ht="104.25" customHeight="1">
      <c r="A8" s="86">
        <v>6473</v>
      </c>
      <c r="B8" s="87" t="s">
        <v>111</v>
      </c>
      <c r="C8" s="88" t="s">
        <v>112</v>
      </c>
      <c r="D8" s="89">
        <f>+F8+H8+J8+L8</f>
        <v>1126149</v>
      </c>
      <c r="E8" s="90">
        <v>8120953887</v>
      </c>
      <c r="F8" s="89">
        <v>261411</v>
      </c>
      <c r="G8" s="90">
        <f>+$E$8/4</f>
        <v>2030238471.75</v>
      </c>
      <c r="H8" s="89">
        <v>291447</v>
      </c>
      <c r="I8" s="90">
        <f>+$E$8/4</f>
        <v>2030238471.75</v>
      </c>
      <c r="J8" s="89">
        <v>291754</v>
      </c>
      <c r="K8" s="90">
        <f>+$E$8/4</f>
        <v>2030238471.75</v>
      </c>
      <c r="L8" s="89">
        <v>281537</v>
      </c>
      <c r="M8" s="90">
        <f>+$E$8/4</f>
        <v>2030238471.75</v>
      </c>
    </row>
    <row r="9" spans="1:13" ht="90" customHeight="1">
      <c r="A9" s="86">
        <v>6521</v>
      </c>
      <c r="B9" s="87" t="s">
        <v>113</v>
      </c>
      <c r="C9" s="88" t="s">
        <v>114</v>
      </c>
      <c r="D9" s="89">
        <f>+F9+H9+J9+L9</f>
        <v>424637</v>
      </c>
      <c r="E9" s="90">
        <v>1100000000</v>
      </c>
      <c r="F9" s="89">
        <v>102393</v>
      </c>
      <c r="G9" s="90">
        <f>+$E$9/4</f>
        <v>275000000</v>
      </c>
      <c r="H9" s="89">
        <v>109005</v>
      </c>
      <c r="I9" s="90">
        <f>+$E$9/4</f>
        <v>275000000</v>
      </c>
      <c r="J9" s="89">
        <v>107080</v>
      </c>
      <c r="K9" s="90">
        <f>+$E$9/4</f>
        <v>275000000</v>
      </c>
      <c r="L9" s="89">
        <v>106159</v>
      </c>
      <c r="M9" s="90">
        <f>+$E$9/4</f>
        <v>275000000</v>
      </c>
    </row>
    <row r="10" spans="1:13" ht="118.5" customHeight="1">
      <c r="A10" s="86">
        <v>6523</v>
      </c>
      <c r="B10" s="87" t="s">
        <v>115</v>
      </c>
      <c r="C10" s="88" t="s">
        <v>116</v>
      </c>
      <c r="D10" s="89">
        <f>+F10+H10+J10+L10</f>
        <v>1366</v>
      </c>
      <c r="E10" s="90">
        <v>284000000</v>
      </c>
      <c r="F10" s="89">
        <v>193</v>
      </c>
      <c r="G10" s="90">
        <f>+$E$10/4</f>
        <v>71000000</v>
      </c>
      <c r="H10" s="89">
        <v>361</v>
      </c>
      <c r="I10" s="90">
        <f>+$E$10/4</f>
        <v>71000000</v>
      </c>
      <c r="J10" s="89">
        <v>470</v>
      </c>
      <c r="K10" s="90">
        <f>+$E$10/4</f>
        <v>71000000</v>
      </c>
      <c r="L10" s="89">
        <v>342</v>
      </c>
      <c r="M10" s="90">
        <f>+$E$10/4</f>
        <v>71000000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5"/>
      <c r="B12" s="42"/>
      <c r="C12" s="42"/>
      <c r="D12" s="43"/>
      <c r="E12" s="42"/>
      <c r="F12" s="42"/>
      <c r="G12" s="44"/>
      <c r="H12" s="44"/>
      <c r="I12" s="44"/>
      <c r="J12" s="42"/>
      <c r="K12" s="45"/>
      <c r="L12" s="5"/>
      <c r="M12" s="5"/>
    </row>
    <row r="13" spans="1:13">
      <c r="A13" s="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</sheetData>
  <mergeCells count="11">
    <mergeCell ref="L5:M5"/>
    <mergeCell ref="A1:L1"/>
    <mergeCell ref="A6:A7"/>
    <mergeCell ref="B6:B7"/>
    <mergeCell ref="D6:D7"/>
    <mergeCell ref="E6:E7"/>
    <mergeCell ref="A5:E5"/>
    <mergeCell ref="F5:G5"/>
    <mergeCell ref="H5:I5"/>
    <mergeCell ref="J5:K5"/>
    <mergeCell ref="B4:C4"/>
  </mergeCells>
  <pageMargins left="0.7" right="0.7" top="0.75" bottom="0.75" header="0.3" footer="0.3"/>
  <pageSetup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274"/>
  <sheetViews>
    <sheetView topLeftCell="B1" zoomScaleNormal="100" workbookViewId="0">
      <pane xSplit="4" ySplit="11" topLeftCell="F180" activePane="bottomRight" state="frozen"/>
      <selection pane="topRight" activeCell="F1" sqref="F1"/>
      <selection pane="bottomLeft" activeCell="B12" sqref="B12"/>
      <selection pane="bottomRight" activeCell="G23" sqref="G23"/>
    </sheetView>
  </sheetViews>
  <sheetFormatPr baseColWidth="10" defaultColWidth="11.453125" defaultRowHeight="14.5"/>
  <cols>
    <col min="1" max="1" width="11.453125" style="6" hidden="1" customWidth="1"/>
    <col min="2" max="2" width="50" style="6" customWidth="1"/>
    <col min="3" max="3" width="18" style="28" customWidth="1"/>
    <col min="4" max="4" width="15.90625" style="28" customWidth="1"/>
    <col min="5" max="5" width="7.54296875" style="6" hidden="1" customWidth="1"/>
    <col min="6" max="8" width="16.08984375" style="6" customWidth="1"/>
    <col min="9" max="9" width="17.36328125" style="32" customWidth="1"/>
    <col min="10" max="13" width="17.36328125" style="6" customWidth="1"/>
    <col min="14" max="14" width="17.36328125" style="32" customWidth="1"/>
    <col min="15" max="18" width="17.36328125" style="6" customWidth="1"/>
    <col min="19" max="19" width="4.54296875" style="6" bestFit="1" customWidth="1"/>
    <col min="20" max="20" width="15.6328125" style="6" customWidth="1"/>
    <col min="21" max="21" width="14.6328125" style="6" customWidth="1"/>
    <col min="22" max="22" width="27" style="6" bestFit="1" customWidth="1"/>
    <col min="23" max="16384" width="11.453125" style="6"/>
  </cols>
  <sheetData>
    <row r="1" spans="2:21" ht="14.4" customHeight="1">
      <c r="B1" s="6" t="s">
        <v>117</v>
      </c>
      <c r="C1" s="6" t="s" vm="1">
        <v>118</v>
      </c>
      <c r="D1" s="109" t="s">
        <v>119</v>
      </c>
      <c r="E1" s="109" t="s">
        <v>120</v>
      </c>
      <c r="F1" s="109" t="s">
        <v>121</v>
      </c>
      <c r="G1" s="109" t="s">
        <v>122</v>
      </c>
      <c r="H1" s="109" t="s">
        <v>123</v>
      </c>
      <c r="I1" s="109" t="s">
        <v>124</v>
      </c>
      <c r="J1" s="109" t="s">
        <v>125</v>
      </c>
      <c r="K1" s="109" t="s">
        <v>126</v>
      </c>
      <c r="L1" s="109" t="s">
        <v>127</v>
      </c>
      <c r="M1" s="109" t="s">
        <v>128</v>
      </c>
      <c r="N1" s="109" t="s">
        <v>129</v>
      </c>
      <c r="O1" s="109" t="s">
        <v>130</v>
      </c>
      <c r="P1" s="109" t="s">
        <v>131</v>
      </c>
      <c r="Q1" s="109" t="s">
        <v>132</v>
      </c>
      <c r="R1" s="109" t="s">
        <v>133</v>
      </c>
    </row>
    <row r="2" spans="2:21">
      <c r="B2" s="7" t="s">
        <v>134</v>
      </c>
      <c r="C2" s="8" t="s">
        <v>118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1">
      <c r="B3" s="9" t="s">
        <v>135</v>
      </c>
      <c r="C3" s="6" t="s">
        <v>136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21">
      <c r="B4" s="10" t="s">
        <v>137</v>
      </c>
      <c r="C4" s="11">
        <v>8623286819</v>
      </c>
      <c r="D4" s="12">
        <f>+D5+D364</f>
        <v>718607234.91666651</v>
      </c>
      <c r="E4" s="12">
        <f>+E5+E364</f>
        <v>0</v>
      </c>
      <c r="F4" s="12">
        <f t="shared" ref="F4:R4" si="0">+F5+F364</f>
        <v>718382821.91851842</v>
      </c>
      <c r="G4" s="12">
        <f t="shared" si="0"/>
        <v>718382821.91851842</v>
      </c>
      <c r="H4" s="12">
        <f t="shared" si="0"/>
        <v>718382821.91185176</v>
      </c>
      <c r="I4" s="12">
        <f t="shared" si="0"/>
        <v>718382821.9229629</v>
      </c>
      <c r="J4" s="12">
        <f t="shared" si="0"/>
        <v>718382821.91666663</v>
      </c>
      <c r="K4" s="12">
        <f t="shared" si="0"/>
        <v>718382821.91777778</v>
      </c>
      <c r="L4" s="12">
        <f t="shared" si="0"/>
        <v>718382821.92277765</v>
      </c>
      <c r="M4" s="12">
        <f t="shared" si="0"/>
        <v>718382821.91999996</v>
      </c>
      <c r="N4" s="12">
        <f t="shared" si="0"/>
        <v>718382821.92333329</v>
      </c>
      <c r="O4" s="12">
        <f t="shared" si="0"/>
        <v>718382821.92423868</v>
      </c>
      <c r="P4" s="12">
        <f t="shared" si="0"/>
        <v>718382821.91749895</v>
      </c>
      <c r="Q4" s="12">
        <f t="shared" si="0"/>
        <v>718382821.91969144</v>
      </c>
      <c r="R4" s="12">
        <f t="shared" si="0"/>
        <v>2692955.9661638383</v>
      </c>
    </row>
    <row r="5" spans="2:21">
      <c r="B5" s="13" t="s">
        <v>138</v>
      </c>
      <c r="C5" s="11">
        <v>8620593863</v>
      </c>
      <c r="D5" s="14">
        <f>+D6</f>
        <v>718382821.91666651</v>
      </c>
      <c r="E5" s="14">
        <f>+E6</f>
        <v>0</v>
      </c>
      <c r="F5" s="14">
        <f t="shared" ref="F5:R5" si="1">+F6</f>
        <v>718382821.91851842</v>
      </c>
      <c r="G5" s="14">
        <f t="shared" si="1"/>
        <v>718382821.91851842</v>
      </c>
      <c r="H5" s="14">
        <f t="shared" si="1"/>
        <v>718382821.91185176</v>
      </c>
      <c r="I5" s="14">
        <f t="shared" si="1"/>
        <v>718382821.9229629</v>
      </c>
      <c r="J5" s="14">
        <f t="shared" si="1"/>
        <v>718382821.91666663</v>
      </c>
      <c r="K5" s="14">
        <f t="shared" si="1"/>
        <v>718382821.91777778</v>
      </c>
      <c r="L5" s="14">
        <f t="shared" si="1"/>
        <v>718382821.92277765</v>
      </c>
      <c r="M5" s="14">
        <f t="shared" si="1"/>
        <v>718382821.91999996</v>
      </c>
      <c r="N5" s="14">
        <f t="shared" si="1"/>
        <v>718382821.92333329</v>
      </c>
      <c r="O5" s="14">
        <f t="shared" si="1"/>
        <v>718382821.92423868</v>
      </c>
      <c r="P5" s="14">
        <f t="shared" si="1"/>
        <v>718382821.91749895</v>
      </c>
      <c r="Q5" s="14">
        <f t="shared" si="1"/>
        <v>718382821.91969144</v>
      </c>
      <c r="R5" s="14">
        <f t="shared" si="1"/>
        <v>-3.3836161805083975E-2</v>
      </c>
    </row>
    <row r="6" spans="2:21">
      <c r="B6" s="15" t="s">
        <v>139</v>
      </c>
      <c r="C6" s="11">
        <v>8620593863</v>
      </c>
      <c r="D6" s="16">
        <f>+D7+D357</f>
        <v>718382821.91666651</v>
      </c>
      <c r="E6" s="16">
        <f>+E7+E357</f>
        <v>0</v>
      </c>
      <c r="F6" s="16">
        <f t="shared" ref="F6:Q6" si="2">+F7+F357</f>
        <v>718382821.91851842</v>
      </c>
      <c r="G6" s="16">
        <f t="shared" si="2"/>
        <v>718382821.91851842</v>
      </c>
      <c r="H6" s="16">
        <f t="shared" si="2"/>
        <v>718382821.91185176</v>
      </c>
      <c r="I6" s="17">
        <f t="shared" si="2"/>
        <v>718382821.9229629</v>
      </c>
      <c r="J6" s="16">
        <f t="shared" si="2"/>
        <v>718382821.91666663</v>
      </c>
      <c r="K6" s="16">
        <f t="shared" si="2"/>
        <v>718382821.91777778</v>
      </c>
      <c r="L6" s="16">
        <f t="shared" si="2"/>
        <v>718382821.92277765</v>
      </c>
      <c r="M6" s="16">
        <f t="shared" si="2"/>
        <v>718382821.91999996</v>
      </c>
      <c r="N6" s="17">
        <f t="shared" si="2"/>
        <v>718382821.92333329</v>
      </c>
      <c r="O6" s="16">
        <f t="shared" si="2"/>
        <v>718382821.92423868</v>
      </c>
      <c r="P6" s="16">
        <f t="shared" si="2"/>
        <v>718382821.91749895</v>
      </c>
      <c r="Q6" s="16">
        <f t="shared" si="2"/>
        <v>718382821.91969144</v>
      </c>
      <c r="R6" s="16">
        <f>+R7+R357</f>
        <v>-3.3836161805083975E-2</v>
      </c>
    </row>
    <row r="7" spans="2:21">
      <c r="B7" s="18" t="s">
        <v>140</v>
      </c>
      <c r="C7" s="11">
        <v>8236959903</v>
      </c>
      <c r="D7" s="14">
        <f>+D8+D177+D261+D305</f>
        <v>686413325.24999988</v>
      </c>
      <c r="E7" s="14">
        <f>+E8+E177+E261+E305</f>
        <v>0</v>
      </c>
      <c r="F7" s="14">
        <f t="shared" ref="F7:R7" si="3">+F8+F177+F261+F305</f>
        <v>686413325.25851846</v>
      </c>
      <c r="G7" s="14">
        <f t="shared" si="3"/>
        <v>686413325.24851847</v>
      </c>
      <c r="H7" s="14">
        <f t="shared" si="3"/>
        <v>686413325.24185181</v>
      </c>
      <c r="I7" s="14">
        <f t="shared" si="3"/>
        <v>686413324.9229629</v>
      </c>
      <c r="J7" s="14">
        <f t="shared" si="3"/>
        <v>686413324.91666663</v>
      </c>
      <c r="K7" s="14">
        <f t="shared" si="3"/>
        <v>686413354.91777778</v>
      </c>
      <c r="L7" s="14">
        <f t="shared" si="3"/>
        <v>686413320.92277765</v>
      </c>
      <c r="M7" s="14">
        <f t="shared" si="3"/>
        <v>686413324.91999996</v>
      </c>
      <c r="N7" s="14">
        <f t="shared" si="3"/>
        <v>686413324.92333329</v>
      </c>
      <c r="O7" s="14">
        <f t="shared" si="3"/>
        <v>686413317.92423868</v>
      </c>
      <c r="P7" s="14">
        <f t="shared" si="3"/>
        <v>686413317.91749895</v>
      </c>
      <c r="Q7" s="14">
        <f t="shared" si="3"/>
        <v>686413315.91969144</v>
      </c>
      <c r="R7" s="14">
        <f t="shared" si="3"/>
        <v>-3.3836161805083975E-2</v>
      </c>
      <c r="T7" s="19"/>
      <c r="U7" s="19"/>
    </row>
    <row r="8" spans="2:21">
      <c r="B8" s="20" t="s">
        <v>141</v>
      </c>
      <c r="C8" s="11">
        <v>2294757221</v>
      </c>
      <c r="D8" s="16">
        <f>+D9</f>
        <v>191229768.41666663</v>
      </c>
      <c r="E8" s="16">
        <f>+E9</f>
        <v>0</v>
      </c>
      <c r="F8" s="16">
        <f t="shared" ref="F8:R8" si="4">+F9</f>
        <v>191229768.42000002</v>
      </c>
      <c r="G8" s="16">
        <f t="shared" si="4"/>
        <v>191328693.41333333</v>
      </c>
      <c r="H8" s="16">
        <f t="shared" si="4"/>
        <v>191229770.40333334</v>
      </c>
      <c r="I8" s="17">
        <f t="shared" si="4"/>
        <v>190697863.39666668</v>
      </c>
      <c r="J8" s="16">
        <f t="shared" si="4"/>
        <v>190797333.36666667</v>
      </c>
      <c r="K8" s="16">
        <f t="shared" si="4"/>
        <v>190796648.12407407</v>
      </c>
      <c r="L8" s="16">
        <f t="shared" si="4"/>
        <v>189478142.69666666</v>
      </c>
      <c r="M8" s="16">
        <f t="shared" si="4"/>
        <v>189478152.18666667</v>
      </c>
      <c r="N8" s="17">
        <f t="shared" si="4"/>
        <v>189477762.12666669</v>
      </c>
      <c r="O8" s="16">
        <f t="shared" si="4"/>
        <v>193414364.6690124</v>
      </c>
      <c r="P8" s="16">
        <f t="shared" si="4"/>
        <v>193414364.83879542</v>
      </c>
      <c r="Q8" s="16">
        <f t="shared" si="4"/>
        <v>193414356.48592591</v>
      </c>
      <c r="R8" s="16">
        <f t="shared" si="4"/>
        <v>0.87219214852666482</v>
      </c>
      <c r="T8" s="19"/>
    </row>
    <row r="9" spans="2:21">
      <c r="B9" s="21" t="s">
        <v>142</v>
      </c>
      <c r="C9" s="11">
        <v>2294757221</v>
      </c>
      <c r="D9" s="14">
        <f>+D10+D122</f>
        <v>191229768.41666663</v>
      </c>
      <c r="E9" s="14">
        <f>+E10+E122</f>
        <v>0</v>
      </c>
      <c r="F9" s="14">
        <f t="shared" ref="F9:R9" si="5">+F10+F122</f>
        <v>191229768.42000002</v>
      </c>
      <c r="G9" s="14">
        <f t="shared" si="5"/>
        <v>191328693.41333333</v>
      </c>
      <c r="H9" s="14">
        <f t="shared" si="5"/>
        <v>191229770.40333334</v>
      </c>
      <c r="I9" s="14">
        <f t="shared" si="5"/>
        <v>190697863.39666668</v>
      </c>
      <c r="J9" s="14">
        <f t="shared" si="5"/>
        <v>190797333.36666667</v>
      </c>
      <c r="K9" s="14">
        <f t="shared" si="5"/>
        <v>190796648.12407407</v>
      </c>
      <c r="L9" s="14">
        <f t="shared" si="5"/>
        <v>189478142.69666666</v>
      </c>
      <c r="M9" s="14">
        <f t="shared" si="5"/>
        <v>189478152.18666667</v>
      </c>
      <c r="N9" s="14">
        <f t="shared" si="5"/>
        <v>189477762.12666669</v>
      </c>
      <c r="O9" s="14">
        <f t="shared" si="5"/>
        <v>193414364.6690124</v>
      </c>
      <c r="P9" s="14">
        <f t="shared" si="5"/>
        <v>193414364.83879542</v>
      </c>
      <c r="Q9" s="14">
        <f t="shared" si="5"/>
        <v>193414356.48592591</v>
      </c>
      <c r="R9" s="14">
        <f t="shared" si="5"/>
        <v>0.87219214852666482</v>
      </c>
      <c r="T9" s="19"/>
    </row>
    <row r="10" spans="2:21">
      <c r="B10" s="22" t="s">
        <v>143</v>
      </c>
      <c r="C10" s="11">
        <v>1863523935</v>
      </c>
      <c r="D10" s="16">
        <f>+D11+D34+D78+D102+D106</f>
        <v>155293661.24999997</v>
      </c>
      <c r="E10" s="16">
        <f>+E11+E34+E78+E102+E106</f>
        <v>0</v>
      </c>
      <c r="F10" s="16">
        <f t="shared" ref="F10:R10" si="6">+F11+F34+F78+F102+F106</f>
        <v>155293661.25</v>
      </c>
      <c r="G10" s="16">
        <f t="shared" si="6"/>
        <v>155392586.25</v>
      </c>
      <c r="H10" s="16">
        <f t="shared" si="6"/>
        <v>155293663.25</v>
      </c>
      <c r="I10" s="17">
        <f t="shared" si="6"/>
        <v>154761756.24666667</v>
      </c>
      <c r="J10" s="16">
        <f t="shared" si="6"/>
        <v>154860845.83666667</v>
      </c>
      <c r="K10" s="16">
        <f t="shared" si="6"/>
        <v>154860540.31666666</v>
      </c>
      <c r="L10" s="16">
        <f t="shared" si="6"/>
        <v>153542042.52666664</v>
      </c>
      <c r="M10" s="16">
        <f t="shared" si="6"/>
        <v>153542035.92666668</v>
      </c>
      <c r="N10" s="17">
        <f t="shared" si="6"/>
        <v>153542035.97666669</v>
      </c>
      <c r="O10" s="16">
        <f t="shared" si="6"/>
        <v>157478260.50246918</v>
      </c>
      <c r="P10" s="16">
        <f t="shared" si="6"/>
        <v>157468257.71558553</v>
      </c>
      <c r="Q10" s="16">
        <f t="shared" si="6"/>
        <v>157488248.34333333</v>
      </c>
      <c r="R10" s="16">
        <f t="shared" si="6"/>
        <v>0.85861189063871279</v>
      </c>
      <c r="T10" s="19"/>
    </row>
    <row r="11" spans="2:21">
      <c r="B11" s="23" t="s">
        <v>9</v>
      </c>
      <c r="C11" s="11">
        <v>1247410190</v>
      </c>
      <c r="D11" s="14">
        <f>+D12+D19+D26+D29</f>
        <v>103950849.16666666</v>
      </c>
      <c r="E11" s="14">
        <f>+E12+E19+E26+E29</f>
        <v>0</v>
      </c>
      <c r="F11" s="14">
        <f t="shared" ref="F11:R11" si="7">+F12+F19+F26+F29</f>
        <v>103950854.25</v>
      </c>
      <c r="G11" s="14">
        <f t="shared" si="7"/>
        <v>103391738</v>
      </c>
      <c r="H11" s="14">
        <f t="shared" si="7"/>
        <v>103391739</v>
      </c>
      <c r="I11" s="14">
        <f t="shared" si="7"/>
        <v>104075096.44</v>
      </c>
      <c r="J11" s="14">
        <f t="shared" si="7"/>
        <v>104987849.92</v>
      </c>
      <c r="K11" s="14">
        <f t="shared" si="7"/>
        <v>104987880.78</v>
      </c>
      <c r="L11" s="14">
        <f t="shared" si="7"/>
        <v>103918579.92</v>
      </c>
      <c r="M11" s="14">
        <f t="shared" si="7"/>
        <v>104116038.92</v>
      </c>
      <c r="N11" s="14">
        <f t="shared" si="7"/>
        <v>104149712.94</v>
      </c>
      <c r="O11" s="14">
        <f t="shared" si="7"/>
        <v>103480244.02246916</v>
      </c>
      <c r="P11" s="14">
        <f t="shared" si="7"/>
        <v>104958362.51888889</v>
      </c>
      <c r="Q11" s="14">
        <f t="shared" si="7"/>
        <v>102002093.28666666</v>
      </c>
      <c r="R11" s="24">
        <f t="shared" si="7"/>
        <v>1.9752419320866466E-3</v>
      </c>
      <c r="T11" s="19"/>
    </row>
    <row r="12" spans="2:21">
      <c r="B12" s="25" t="s">
        <v>144</v>
      </c>
      <c r="C12" s="11">
        <v>990309899</v>
      </c>
      <c r="D12" s="16">
        <f>+D13+D14+D15+D16+D17+D18</f>
        <v>82525824.916666657</v>
      </c>
      <c r="E12" s="16">
        <f>+E13+E14+E15+E16+E17+E18</f>
        <v>0</v>
      </c>
      <c r="F12" s="16">
        <f t="shared" ref="F12:R12" si="8">+F13+F14+F15+F16+F17+F18</f>
        <v>82525824</v>
      </c>
      <c r="G12" s="16">
        <f t="shared" si="8"/>
        <v>82525825</v>
      </c>
      <c r="H12" s="16">
        <f t="shared" si="8"/>
        <v>82525826</v>
      </c>
      <c r="I12" s="17">
        <f t="shared" si="8"/>
        <v>82525825.439999998</v>
      </c>
      <c r="J12" s="16">
        <f t="shared" si="8"/>
        <v>84162073</v>
      </c>
      <c r="K12" s="16">
        <f t="shared" si="8"/>
        <v>84162072.109999999</v>
      </c>
      <c r="L12" s="16">
        <f t="shared" si="8"/>
        <v>81980408</v>
      </c>
      <c r="M12" s="16">
        <f t="shared" si="8"/>
        <v>82041886</v>
      </c>
      <c r="N12" s="17">
        <f t="shared" si="8"/>
        <v>82175560</v>
      </c>
      <c r="O12" s="16">
        <f t="shared" si="8"/>
        <v>81894866.852469176</v>
      </c>
      <c r="P12" s="16">
        <f t="shared" si="8"/>
        <v>82733785.26222223</v>
      </c>
      <c r="Q12" s="16">
        <f t="shared" si="8"/>
        <v>81055947.329999998</v>
      </c>
      <c r="R12" s="26">
        <f t="shared" si="8"/>
        <v>5.3085833787918091E-3</v>
      </c>
      <c r="T12" s="19"/>
      <c r="U12" s="19"/>
    </row>
    <row r="13" spans="2:21">
      <c r="B13" s="27" t="s">
        <v>145</v>
      </c>
      <c r="C13" s="11">
        <v>800817092</v>
      </c>
      <c r="D13" s="16">
        <f t="shared" ref="D13:D76" si="9">C13/12</f>
        <v>66734757.666666664</v>
      </c>
      <c r="E13" s="16"/>
      <c r="F13" s="16">
        <v>64961464.990000002</v>
      </c>
      <c r="G13" s="16">
        <v>65684185.009999998</v>
      </c>
      <c r="H13" s="16">
        <v>66042865</v>
      </c>
      <c r="I13" s="16">
        <v>66780750</v>
      </c>
      <c r="J13" s="16">
        <v>66773926</v>
      </c>
      <c r="K13" s="16">
        <v>66900773</v>
      </c>
      <c r="L13" s="16">
        <v>67030750</v>
      </c>
      <c r="M13" s="16">
        <v>67200668</v>
      </c>
      <c r="N13" s="16">
        <v>67130658</v>
      </c>
      <c r="O13" s="16">
        <v>67234257.405802503</v>
      </c>
      <c r="P13" s="16">
        <v>67342037.590000004</v>
      </c>
      <c r="Q13" s="16">
        <v>67734757</v>
      </c>
      <c r="R13" s="26">
        <f>+C13-(SUM(F13:Q13))</f>
        <v>4.1974782943725586E-3</v>
      </c>
      <c r="T13" s="19"/>
      <c r="U13" s="19"/>
    </row>
    <row r="14" spans="2:21">
      <c r="B14" s="27" t="s">
        <v>146</v>
      </c>
      <c r="C14" s="11">
        <v>7794218</v>
      </c>
      <c r="D14" s="16">
        <f t="shared" si="9"/>
        <v>649518.16666666663</v>
      </c>
      <c r="E14" s="16"/>
      <c r="F14" s="16">
        <v>649518</v>
      </c>
      <c r="G14" s="16">
        <v>649518</v>
      </c>
      <c r="H14" s="16">
        <v>649518</v>
      </c>
      <c r="I14" s="17">
        <v>649518</v>
      </c>
      <c r="J14" s="16">
        <v>661998</v>
      </c>
      <c r="K14" s="16">
        <v>661998</v>
      </c>
      <c r="L14" s="16">
        <v>645358</v>
      </c>
      <c r="M14" s="16">
        <v>645358</v>
      </c>
      <c r="N14" s="17">
        <v>779034</v>
      </c>
      <c r="O14" s="16">
        <v>600800</v>
      </c>
      <c r="P14" s="16">
        <v>773052</v>
      </c>
      <c r="Q14" s="16">
        <v>428548</v>
      </c>
      <c r="R14" s="26">
        <f t="shared" ref="R14:R18" si="10">+C14-(SUM(F14:Q14))</f>
        <v>0</v>
      </c>
      <c r="T14" s="19"/>
      <c r="U14" s="19"/>
    </row>
    <row r="15" spans="2:21">
      <c r="B15" s="27" t="s">
        <v>147</v>
      </c>
      <c r="C15" s="11">
        <v>55000000</v>
      </c>
      <c r="D15" s="16">
        <f t="shared" si="9"/>
        <v>4583333.333333333</v>
      </c>
      <c r="E15" s="16"/>
      <c r="F15" s="16">
        <v>6356626.0100000007</v>
      </c>
      <c r="G15" s="16">
        <v>5633905.9900000002</v>
      </c>
      <c r="H15" s="16">
        <v>5275226</v>
      </c>
      <c r="I15" s="17">
        <v>4537341.4400000004</v>
      </c>
      <c r="J15" s="16">
        <v>6167934</v>
      </c>
      <c r="K15" s="16">
        <v>6041086.1099999994</v>
      </c>
      <c r="L15" s="16">
        <v>3746084</v>
      </c>
      <c r="M15" s="16">
        <v>3637644</v>
      </c>
      <c r="N15" s="16">
        <v>3707654</v>
      </c>
      <c r="O15" s="16">
        <v>3501593.17</v>
      </c>
      <c r="P15" s="17">
        <v>4060478.95</v>
      </c>
      <c r="Q15" s="17">
        <v>2334426.3299999996</v>
      </c>
      <c r="R15" s="26">
        <f t="shared" si="10"/>
        <v>0</v>
      </c>
      <c r="T15" s="19"/>
      <c r="U15" s="19"/>
    </row>
    <row r="16" spans="2:21">
      <c r="B16" s="27" t="s">
        <v>148</v>
      </c>
      <c r="C16" s="11">
        <v>1547167</v>
      </c>
      <c r="D16" s="16">
        <f t="shared" si="9"/>
        <v>128930.58333333333</v>
      </c>
      <c r="E16" s="16"/>
      <c r="F16" s="16">
        <v>128930</v>
      </c>
      <c r="G16" s="16">
        <v>128930</v>
      </c>
      <c r="H16" s="16">
        <v>128930</v>
      </c>
      <c r="I16" s="17">
        <v>128931</v>
      </c>
      <c r="J16" s="16">
        <v>128930</v>
      </c>
      <c r="K16" s="16">
        <v>128930</v>
      </c>
      <c r="L16" s="16">
        <v>128931</v>
      </c>
      <c r="M16" s="16">
        <v>128931</v>
      </c>
      <c r="N16" s="17">
        <v>128931</v>
      </c>
      <c r="O16" s="16">
        <v>128931</v>
      </c>
      <c r="P16" s="16">
        <v>128931</v>
      </c>
      <c r="Q16" s="16">
        <v>128931</v>
      </c>
      <c r="R16" s="26">
        <f t="shared" si="10"/>
        <v>0</v>
      </c>
      <c r="T16" s="19"/>
      <c r="U16" s="19"/>
    </row>
    <row r="17" spans="2:21">
      <c r="B17" s="27" t="s">
        <v>149</v>
      </c>
      <c r="C17" s="11">
        <v>66151424</v>
      </c>
      <c r="D17" s="16">
        <f t="shared" si="9"/>
        <v>5512618.666666667</v>
      </c>
      <c r="E17" s="16"/>
      <c r="F17" s="16">
        <v>5512618</v>
      </c>
      <c r="G17" s="16">
        <v>5512618</v>
      </c>
      <c r="H17" s="16">
        <v>5512618</v>
      </c>
      <c r="I17" s="17">
        <v>5512619</v>
      </c>
      <c r="J17" s="16">
        <v>5512619</v>
      </c>
      <c r="K17" s="16">
        <v>5512619</v>
      </c>
      <c r="L17" s="16">
        <v>5512619</v>
      </c>
      <c r="M17" s="16">
        <v>5512619</v>
      </c>
      <c r="N17" s="17">
        <v>5512619</v>
      </c>
      <c r="O17" s="16">
        <v>5512619.2766666701</v>
      </c>
      <c r="P17" s="16">
        <v>5512618.7222222229</v>
      </c>
      <c r="Q17" s="16">
        <v>5512618</v>
      </c>
      <c r="R17" s="26">
        <f t="shared" si="10"/>
        <v>1.1111050844192505E-3</v>
      </c>
      <c r="T17" s="19"/>
      <c r="U17" s="19"/>
    </row>
    <row r="18" spans="2:21">
      <c r="B18" s="27" t="s">
        <v>150</v>
      </c>
      <c r="C18" s="11">
        <v>58999998</v>
      </c>
      <c r="D18" s="16">
        <f t="shared" si="9"/>
        <v>4916666.5</v>
      </c>
      <c r="E18" s="16"/>
      <c r="F18" s="16">
        <v>4916667</v>
      </c>
      <c r="G18" s="16">
        <v>4916668</v>
      </c>
      <c r="H18" s="16">
        <v>4916669</v>
      </c>
      <c r="I18" s="17">
        <v>4916666</v>
      </c>
      <c r="J18" s="16">
        <v>4916666</v>
      </c>
      <c r="K18" s="16">
        <v>4916666</v>
      </c>
      <c r="L18" s="16">
        <v>4916666</v>
      </c>
      <c r="M18" s="16">
        <v>4916666</v>
      </c>
      <c r="N18" s="17">
        <f>4916666-2</f>
        <v>4916664</v>
      </c>
      <c r="O18" s="16">
        <v>4916666</v>
      </c>
      <c r="P18" s="16">
        <v>4916667</v>
      </c>
      <c r="Q18" s="16">
        <v>4916667</v>
      </c>
      <c r="R18" s="26">
        <f t="shared" si="10"/>
        <v>0</v>
      </c>
      <c r="T18" s="19"/>
      <c r="U18" s="19"/>
    </row>
    <row r="19" spans="2:21">
      <c r="B19" s="25" t="s">
        <v>151</v>
      </c>
      <c r="C19" s="11">
        <v>98535243</v>
      </c>
      <c r="D19" s="16">
        <f>+D20+D21+D22+D23+D24+D25</f>
        <v>8211270.25</v>
      </c>
      <c r="E19" s="16">
        <f>+E20+E21+E22+E23+E24+E25</f>
        <v>0</v>
      </c>
      <c r="F19" s="16">
        <f t="shared" ref="F19:R19" si="11">+F20+F21+F22+F23+F24+F25</f>
        <v>8211271</v>
      </c>
      <c r="G19" s="16">
        <f t="shared" si="11"/>
        <v>7703307</v>
      </c>
      <c r="H19" s="16">
        <f t="shared" si="11"/>
        <v>7703307</v>
      </c>
      <c r="I19" s="17">
        <f t="shared" si="11"/>
        <v>8324150</v>
      </c>
      <c r="J19" s="16">
        <f t="shared" si="11"/>
        <v>7618500.9199999999</v>
      </c>
      <c r="K19" s="16">
        <f t="shared" si="11"/>
        <v>7618532.6699999999</v>
      </c>
      <c r="L19" s="16">
        <f t="shared" si="11"/>
        <v>8707100.9199999999</v>
      </c>
      <c r="M19" s="16">
        <f t="shared" si="11"/>
        <v>8707100.9199999999</v>
      </c>
      <c r="N19" s="17">
        <f t="shared" si="11"/>
        <v>8707100.9399999995</v>
      </c>
      <c r="O19" s="16">
        <f t="shared" si="11"/>
        <v>8411619.4133333303</v>
      </c>
      <c r="P19" s="16">
        <f t="shared" si="11"/>
        <v>8411625.4266666602</v>
      </c>
      <c r="Q19" s="16">
        <f t="shared" si="11"/>
        <v>8411626.7866666634</v>
      </c>
      <c r="R19" s="26">
        <f t="shared" si="11"/>
        <v>3.3333332976326346E-3</v>
      </c>
      <c r="T19" s="19"/>
      <c r="U19" s="19"/>
    </row>
    <row r="20" spans="2:21">
      <c r="B20" s="27" t="s">
        <v>152</v>
      </c>
      <c r="C20" s="11">
        <v>889501</v>
      </c>
      <c r="D20" s="16">
        <f t="shared" si="9"/>
        <v>74125.083333333328</v>
      </c>
      <c r="E20" s="16"/>
      <c r="F20" s="16">
        <v>74125</v>
      </c>
      <c r="G20" s="16">
        <v>74125</v>
      </c>
      <c r="H20" s="16">
        <v>74125</v>
      </c>
      <c r="I20" s="17">
        <v>74125</v>
      </c>
      <c r="J20" s="16">
        <v>74122.92</v>
      </c>
      <c r="K20" s="16">
        <v>74154.67</v>
      </c>
      <c r="L20" s="16">
        <v>74125</v>
      </c>
      <c r="M20" s="16">
        <v>74125</v>
      </c>
      <c r="N20" s="17">
        <v>74125</v>
      </c>
      <c r="O20" s="16">
        <v>74116.406666666706</v>
      </c>
      <c r="P20" s="16">
        <v>74125</v>
      </c>
      <c r="Q20" s="16">
        <v>74107</v>
      </c>
      <c r="R20" s="26">
        <f t="shared" ref="R20:R25" si="12">+C20-(SUM(F20:Q20))</f>
        <v>3.3333332976326346E-3</v>
      </c>
      <c r="T20" s="19"/>
      <c r="U20" s="19"/>
    </row>
    <row r="21" spans="2:21">
      <c r="B21" s="27" t="s">
        <v>153</v>
      </c>
      <c r="C21" s="11">
        <v>29330000</v>
      </c>
      <c r="D21" s="16">
        <f t="shared" si="9"/>
        <v>2444166.6666666665</v>
      </c>
      <c r="E21" s="16"/>
      <c r="F21" s="16">
        <v>2444167</v>
      </c>
      <c r="G21" s="16">
        <v>1977500</v>
      </c>
      <c r="H21" s="16">
        <v>1977500</v>
      </c>
      <c r="I21" s="17">
        <v>2547870</v>
      </c>
      <c r="J21" s="16">
        <v>1865500</v>
      </c>
      <c r="K21" s="16">
        <v>1865500</v>
      </c>
      <c r="L21" s="16">
        <v>2775327</v>
      </c>
      <c r="M21" s="16">
        <v>2775327</v>
      </c>
      <c r="N21" s="17">
        <f>2775327+0.02</f>
        <v>2775327.02</v>
      </c>
      <c r="O21" s="16">
        <v>2775322.59333333</v>
      </c>
      <c r="P21" s="16">
        <v>2775320.0133333304</v>
      </c>
      <c r="Q21" s="16">
        <v>2775339.3733333303</v>
      </c>
      <c r="R21" s="26">
        <f t="shared" si="12"/>
        <v>0</v>
      </c>
      <c r="T21" s="19"/>
      <c r="U21" s="19"/>
    </row>
    <row r="22" spans="2:21">
      <c r="B22" s="27" t="s">
        <v>154</v>
      </c>
      <c r="C22" s="11">
        <v>8036767</v>
      </c>
      <c r="D22" s="16">
        <f t="shared" si="9"/>
        <v>669730.58333333337</v>
      </c>
      <c r="E22" s="16"/>
      <c r="F22" s="16">
        <v>669731</v>
      </c>
      <c r="G22" s="16">
        <v>607167</v>
      </c>
      <c r="H22" s="16">
        <v>607167</v>
      </c>
      <c r="I22" s="17">
        <v>683634</v>
      </c>
      <c r="J22" s="16">
        <v>597672</v>
      </c>
      <c r="K22" s="16">
        <v>597672</v>
      </c>
      <c r="L22" s="16">
        <v>712287</v>
      </c>
      <c r="M22" s="16">
        <v>712287</v>
      </c>
      <c r="N22" s="17">
        <v>712287</v>
      </c>
      <c r="O22" s="16">
        <v>712287.66666666663</v>
      </c>
      <c r="P22" s="16">
        <v>712287.66666666663</v>
      </c>
      <c r="Q22" s="16">
        <v>712287.66666666663</v>
      </c>
      <c r="R22" s="26">
        <f t="shared" si="12"/>
        <v>0</v>
      </c>
      <c r="T22" s="19"/>
      <c r="U22" s="19"/>
    </row>
    <row r="23" spans="2:21">
      <c r="B23" s="27" t="s">
        <v>155</v>
      </c>
      <c r="C23" s="11">
        <v>25145740</v>
      </c>
      <c r="D23" s="16">
        <f t="shared" si="9"/>
        <v>2095478.3333333333</v>
      </c>
      <c r="E23" s="16"/>
      <c r="F23" s="16">
        <v>2095478</v>
      </c>
      <c r="G23" s="16">
        <v>2116745</v>
      </c>
      <c r="H23" s="16">
        <v>2116745</v>
      </c>
      <c r="I23" s="17">
        <v>2090752</v>
      </c>
      <c r="J23" s="16">
        <v>2153437</v>
      </c>
      <c r="K23" s="16">
        <v>2153437</v>
      </c>
      <c r="L23" s="16">
        <v>2069858</v>
      </c>
      <c r="M23" s="16">
        <v>2069858</v>
      </c>
      <c r="N23" s="17">
        <v>2069858</v>
      </c>
      <c r="O23" s="16">
        <v>2069857.3333333333</v>
      </c>
      <c r="P23" s="16">
        <v>2069857.3333333333</v>
      </c>
      <c r="Q23" s="16">
        <v>2069857.3333333333</v>
      </c>
      <c r="R23" s="26">
        <f t="shared" si="12"/>
        <v>0</v>
      </c>
      <c r="T23" s="19"/>
      <c r="U23" s="19"/>
    </row>
    <row r="24" spans="2:21">
      <c r="B24" s="27" t="s">
        <v>156</v>
      </c>
      <c r="C24" s="11">
        <v>27869635</v>
      </c>
      <c r="D24" s="16">
        <f t="shared" si="9"/>
        <v>2322469.5833333335</v>
      </c>
      <c r="E24" s="16"/>
      <c r="F24" s="16">
        <v>2322470</v>
      </c>
      <c r="G24" s="16">
        <v>2322470</v>
      </c>
      <c r="H24" s="16">
        <v>2322470</v>
      </c>
      <c r="I24" s="17">
        <v>2322469</v>
      </c>
      <c r="J24" s="16">
        <v>2322469</v>
      </c>
      <c r="K24" s="16">
        <v>2322469</v>
      </c>
      <c r="L24" s="16">
        <v>2470203.92</v>
      </c>
      <c r="M24" s="16">
        <v>2470203.92</v>
      </c>
      <c r="N24" s="17">
        <v>2470203.92</v>
      </c>
      <c r="O24" s="16">
        <v>2174735.4133333336</v>
      </c>
      <c r="P24" s="16">
        <v>2174735.4133333298</v>
      </c>
      <c r="Q24" s="16">
        <v>2174735.4133333336</v>
      </c>
      <c r="R24" s="26">
        <f t="shared" si="12"/>
        <v>0</v>
      </c>
      <c r="T24" s="19"/>
      <c r="U24" s="19"/>
    </row>
    <row r="25" spans="2:21">
      <c r="B25" s="27" t="s">
        <v>157</v>
      </c>
      <c r="C25" s="11">
        <v>7263600</v>
      </c>
      <c r="D25" s="16">
        <f t="shared" si="9"/>
        <v>605300</v>
      </c>
      <c r="E25" s="16"/>
      <c r="F25" s="16">
        <v>605300</v>
      </c>
      <c r="G25" s="16">
        <v>605300</v>
      </c>
      <c r="H25" s="16">
        <v>605300</v>
      </c>
      <c r="I25" s="17">
        <v>605300</v>
      </c>
      <c r="J25" s="16">
        <v>605300</v>
      </c>
      <c r="K25" s="16">
        <v>605300</v>
      </c>
      <c r="L25" s="16">
        <v>605300</v>
      </c>
      <c r="M25" s="16">
        <v>605300</v>
      </c>
      <c r="N25" s="17">
        <v>605300</v>
      </c>
      <c r="O25" s="16">
        <v>605300</v>
      </c>
      <c r="P25" s="16">
        <v>605300</v>
      </c>
      <c r="Q25" s="16">
        <v>605300</v>
      </c>
      <c r="R25" s="26">
        <f t="shared" si="12"/>
        <v>0</v>
      </c>
      <c r="T25" s="19"/>
      <c r="U25" s="19"/>
    </row>
    <row r="26" spans="2:21">
      <c r="B26" s="25" t="s">
        <v>158</v>
      </c>
      <c r="C26" s="11">
        <v>17648033</v>
      </c>
      <c r="D26" s="16">
        <f>+D27+D28</f>
        <v>1470669.4166666665</v>
      </c>
      <c r="E26" s="16">
        <f>+E27+E28</f>
        <v>0</v>
      </c>
      <c r="F26" s="16">
        <f t="shared" ref="F26:R26" si="13">+F27+F28</f>
        <v>1470675.25</v>
      </c>
      <c r="G26" s="16">
        <f t="shared" si="13"/>
        <v>1433113</v>
      </c>
      <c r="H26" s="16">
        <f t="shared" si="13"/>
        <v>1433113</v>
      </c>
      <c r="I26" s="17">
        <f t="shared" si="13"/>
        <v>1479016</v>
      </c>
      <c r="J26" s="16">
        <f t="shared" si="13"/>
        <v>1461122</v>
      </c>
      <c r="K26" s="16">
        <f t="shared" si="13"/>
        <v>1461122</v>
      </c>
      <c r="L26" s="16">
        <f t="shared" si="13"/>
        <v>1484981</v>
      </c>
      <c r="M26" s="16">
        <f t="shared" si="13"/>
        <v>1527702</v>
      </c>
      <c r="N26" s="17">
        <f t="shared" si="13"/>
        <v>1527702</v>
      </c>
      <c r="O26" s="16">
        <f t="shared" si="13"/>
        <v>1456510.4233333329</v>
      </c>
      <c r="P26" s="16">
        <f t="shared" si="13"/>
        <v>1575424.83</v>
      </c>
      <c r="Q26" s="16">
        <f t="shared" si="13"/>
        <v>1337551.5</v>
      </c>
      <c r="R26" s="26">
        <f t="shared" si="13"/>
        <v>-3.3333329483866692E-3</v>
      </c>
      <c r="T26" s="19"/>
      <c r="U26" s="19"/>
    </row>
    <row r="27" spans="2:21">
      <c r="B27" s="27" t="s">
        <v>159</v>
      </c>
      <c r="C27" s="11">
        <v>3778033</v>
      </c>
      <c r="D27" s="16">
        <f t="shared" si="9"/>
        <v>314836.08333333331</v>
      </c>
      <c r="E27" s="16"/>
      <c r="F27" s="16">
        <v>314836</v>
      </c>
      <c r="G27" s="16">
        <v>157418</v>
      </c>
      <c r="H27" s="16">
        <v>472254</v>
      </c>
      <c r="I27" s="17">
        <v>314836</v>
      </c>
      <c r="J27" s="16">
        <v>337058</v>
      </c>
      <c r="K27" s="16">
        <v>337058</v>
      </c>
      <c r="L27" s="16">
        <v>307429</v>
      </c>
      <c r="M27" s="16">
        <v>385569</v>
      </c>
      <c r="N27" s="17">
        <v>385569</v>
      </c>
      <c r="O27" s="16">
        <v>255350.17333333299</v>
      </c>
      <c r="P27" s="16">
        <v>255320.83000000002</v>
      </c>
      <c r="Q27" s="16">
        <v>255335</v>
      </c>
      <c r="R27" s="26">
        <f t="shared" ref="R27:R28" si="14">+C27-(SUM(F27:Q27))</f>
        <v>-3.3333329483866692E-3</v>
      </c>
      <c r="T27" s="19"/>
      <c r="U27" s="19"/>
    </row>
    <row r="28" spans="2:21">
      <c r="B28" s="27" t="s">
        <v>160</v>
      </c>
      <c r="C28" s="11">
        <v>13870000</v>
      </c>
      <c r="D28" s="16">
        <f t="shared" si="9"/>
        <v>1155833.3333333333</v>
      </c>
      <c r="E28" s="16"/>
      <c r="F28" s="16">
        <v>1155839.25</v>
      </c>
      <c r="G28" s="16">
        <v>1275695</v>
      </c>
      <c r="H28" s="16">
        <v>960859</v>
      </c>
      <c r="I28" s="17">
        <v>1164180</v>
      </c>
      <c r="J28" s="16">
        <v>1124064</v>
      </c>
      <c r="K28" s="16">
        <v>1124064</v>
      </c>
      <c r="L28" s="16">
        <v>1177552</v>
      </c>
      <c r="M28" s="16">
        <v>1142133</v>
      </c>
      <c r="N28" s="17">
        <v>1142133</v>
      </c>
      <c r="O28" s="16">
        <v>1201160.25</v>
      </c>
      <c r="P28" s="16">
        <v>1320104</v>
      </c>
      <c r="Q28" s="16">
        <v>1082216.5</v>
      </c>
      <c r="R28" s="26">
        <f t="shared" si="14"/>
        <v>0</v>
      </c>
      <c r="T28" s="19"/>
      <c r="U28" s="19"/>
    </row>
    <row r="29" spans="2:21">
      <c r="B29" s="25" t="s">
        <v>161</v>
      </c>
      <c r="C29" s="11">
        <v>140917015</v>
      </c>
      <c r="D29" s="16">
        <f>+D30+D31+D32+D33</f>
        <v>11743084.583333332</v>
      </c>
      <c r="E29" s="16">
        <f>+E30+E31+E32+E33</f>
        <v>0</v>
      </c>
      <c r="F29" s="16">
        <f t="shared" ref="F29:R29" si="15">+F30+F31+F32+F33</f>
        <v>11743084</v>
      </c>
      <c r="G29" s="16">
        <f t="shared" si="15"/>
        <v>11729493</v>
      </c>
      <c r="H29" s="16">
        <f t="shared" si="15"/>
        <v>11729493</v>
      </c>
      <c r="I29" s="17">
        <f t="shared" si="15"/>
        <v>11746105</v>
      </c>
      <c r="J29" s="16">
        <f t="shared" si="15"/>
        <v>11746154</v>
      </c>
      <c r="K29" s="16">
        <f t="shared" si="15"/>
        <v>11746154</v>
      </c>
      <c r="L29" s="16">
        <f t="shared" si="15"/>
        <v>11746090</v>
      </c>
      <c r="M29" s="16">
        <f t="shared" si="15"/>
        <v>11839350</v>
      </c>
      <c r="N29" s="17">
        <f t="shared" si="15"/>
        <v>11739350</v>
      </c>
      <c r="O29" s="16">
        <f t="shared" si="15"/>
        <v>11717247.333333332</v>
      </c>
      <c r="P29" s="16">
        <f t="shared" si="15"/>
        <v>12237527</v>
      </c>
      <c r="Q29" s="16">
        <f t="shared" si="15"/>
        <v>11196967.67</v>
      </c>
      <c r="R29" s="26">
        <f t="shared" si="15"/>
        <v>-3.333341795951128E-3</v>
      </c>
      <c r="T29" s="19"/>
      <c r="U29" s="19"/>
    </row>
    <row r="30" spans="2:21">
      <c r="B30" s="27" t="s">
        <v>162</v>
      </c>
      <c r="C30" s="11">
        <v>10000000</v>
      </c>
      <c r="D30" s="16">
        <f t="shared" si="9"/>
        <v>833333.33333333337</v>
      </c>
      <c r="E30" s="16"/>
      <c r="F30" s="16">
        <v>833333</v>
      </c>
      <c r="G30" s="16">
        <v>1233333</v>
      </c>
      <c r="H30" s="16">
        <v>433333</v>
      </c>
      <c r="I30" s="17">
        <v>833333</v>
      </c>
      <c r="J30" s="16">
        <v>833333</v>
      </c>
      <c r="K30" s="16">
        <v>833333</v>
      </c>
      <c r="L30" s="16">
        <v>833334</v>
      </c>
      <c r="M30" s="16">
        <v>883334</v>
      </c>
      <c r="N30" s="17">
        <v>883334</v>
      </c>
      <c r="O30" s="16">
        <v>800000</v>
      </c>
      <c r="P30" s="16">
        <v>835013</v>
      </c>
      <c r="Q30" s="16">
        <v>764987</v>
      </c>
      <c r="R30" s="26">
        <f t="shared" ref="R30:R33" si="16">+C30-(SUM(F30:Q30))</f>
        <v>0</v>
      </c>
      <c r="T30" s="19"/>
      <c r="U30" s="19"/>
    </row>
    <row r="31" spans="2:21">
      <c r="B31" s="27" t="s">
        <v>163</v>
      </c>
      <c r="C31" s="11">
        <v>4030899</v>
      </c>
      <c r="D31" s="16">
        <f t="shared" si="9"/>
        <v>335908.25</v>
      </c>
      <c r="E31" s="16"/>
      <c r="F31" s="16">
        <v>335908</v>
      </c>
      <c r="G31" s="16">
        <v>322317</v>
      </c>
      <c r="H31" s="16">
        <v>322317</v>
      </c>
      <c r="I31" s="17">
        <v>338929</v>
      </c>
      <c r="J31" s="16">
        <v>338928</v>
      </c>
      <c r="K31" s="16">
        <v>338928</v>
      </c>
      <c r="L31" s="16">
        <v>338929</v>
      </c>
      <c r="M31" s="16">
        <v>382189</v>
      </c>
      <c r="N31" s="17">
        <v>282189</v>
      </c>
      <c r="O31" s="16">
        <v>343421.66666666669</v>
      </c>
      <c r="P31" s="16">
        <v>376755</v>
      </c>
      <c r="Q31" s="16">
        <v>310088.33</v>
      </c>
      <c r="R31" s="26">
        <f t="shared" si="16"/>
        <v>3.3333334140479565E-3</v>
      </c>
      <c r="T31" s="19"/>
      <c r="U31" s="19"/>
    </row>
    <row r="32" spans="2:21">
      <c r="B32" s="27" t="s">
        <v>164</v>
      </c>
      <c r="C32" s="11">
        <v>62886116</v>
      </c>
      <c r="D32" s="16">
        <f t="shared" si="9"/>
        <v>5240509.666666667</v>
      </c>
      <c r="E32" s="16"/>
      <c r="F32" s="16">
        <v>5240510</v>
      </c>
      <c r="G32" s="16">
        <v>5240510</v>
      </c>
      <c r="H32" s="16">
        <v>5240510</v>
      </c>
      <c r="I32" s="17">
        <v>5240510</v>
      </c>
      <c r="J32" s="16">
        <v>5240560</v>
      </c>
      <c r="K32" s="16">
        <v>5240560</v>
      </c>
      <c r="L32" s="16">
        <v>5240493</v>
      </c>
      <c r="M32" s="16">
        <v>5240493</v>
      </c>
      <c r="N32" s="17">
        <v>5240493</v>
      </c>
      <c r="O32" s="16">
        <v>5240492.333333333</v>
      </c>
      <c r="P32" s="16">
        <v>4859843</v>
      </c>
      <c r="Q32" s="16">
        <v>5621141.6699999999</v>
      </c>
      <c r="R32" s="26">
        <f t="shared" si="16"/>
        <v>-3.3333376049995422E-3</v>
      </c>
      <c r="T32" s="19"/>
      <c r="U32" s="19"/>
    </row>
    <row r="33" spans="2:21">
      <c r="B33" s="27" t="s">
        <v>165</v>
      </c>
      <c r="C33" s="11">
        <v>64000000</v>
      </c>
      <c r="D33" s="16">
        <f t="shared" si="9"/>
        <v>5333333.333333333</v>
      </c>
      <c r="E33" s="16"/>
      <c r="F33" s="16">
        <v>5333333</v>
      </c>
      <c r="G33" s="16">
        <v>4933333</v>
      </c>
      <c r="H33" s="16">
        <v>5733333</v>
      </c>
      <c r="I33" s="17">
        <v>5333333</v>
      </c>
      <c r="J33" s="16">
        <v>5333333</v>
      </c>
      <c r="K33" s="16">
        <v>5333333</v>
      </c>
      <c r="L33" s="16">
        <v>5333334</v>
      </c>
      <c r="M33" s="16">
        <v>5333334</v>
      </c>
      <c r="N33" s="17">
        <v>5333334</v>
      </c>
      <c r="O33" s="16">
        <v>5333333.333333333</v>
      </c>
      <c r="P33" s="16">
        <v>6165916</v>
      </c>
      <c r="Q33" s="16">
        <v>4500750.67</v>
      </c>
      <c r="R33" s="26">
        <f t="shared" si="16"/>
        <v>-3.3333376049995422E-3</v>
      </c>
      <c r="T33" s="19"/>
      <c r="U33" s="19"/>
    </row>
    <row r="34" spans="2:21">
      <c r="B34" s="23" t="s">
        <v>16</v>
      </c>
      <c r="C34" s="11">
        <v>433235958</v>
      </c>
      <c r="D34" s="14">
        <f>+D35+D43+D46+D49+D52+D56+D59+D64</f>
        <v>36102996.5</v>
      </c>
      <c r="E34" s="14">
        <f>+E35+E43+E46+E49+E52+E56+E59+E64</f>
        <v>0</v>
      </c>
      <c r="F34" s="14">
        <f t="shared" ref="F34:R34" si="17">+F35+F43+F46+F49+F52+F56+F59+F64</f>
        <v>36102998</v>
      </c>
      <c r="G34" s="14">
        <f t="shared" si="17"/>
        <v>37853554</v>
      </c>
      <c r="H34" s="14">
        <f t="shared" si="17"/>
        <v>38067607.25</v>
      </c>
      <c r="I34" s="14">
        <f t="shared" si="17"/>
        <v>35385413.546666667</v>
      </c>
      <c r="J34" s="14">
        <f t="shared" si="17"/>
        <v>34788241.586666666</v>
      </c>
      <c r="K34" s="14">
        <f t="shared" si="17"/>
        <v>34788271.576666668</v>
      </c>
      <c r="L34" s="14">
        <f t="shared" si="17"/>
        <v>34694739.906666666</v>
      </c>
      <c r="M34" s="14">
        <f t="shared" si="17"/>
        <v>34404615.916666664</v>
      </c>
      <c r="N34" s="14">
        <f t="shared" si="17"/>
        <v>34600771.666666701</v>
      </c>
      <c r="O34" s="14">
        <f t="shared" si="17"/>
        <v>37516582.840000004</v>
      </c>
      <c r="P34" s="14">
        <f t="shared" si="17"/>
        <v>35459533.246696666</v>
      </c>
      <c r="Q34" s="14">
        <f t="shared" si="17"/>
        <v>39573628.443333335</v>
      </c>
      <c r="R34" s="14">
        <f t="shared" si="17"/>
        <v>1.9969986926298589E-2</v>
      </c>
      <c r="T34" s="19"/>
      <c r="U34" s="19"/>
    </row>
    <row r="35" spans="2:21">
      <c r="B35" s="25" t="s">
        <v>166</v>
      </c>
      <c r="C35" s="11">
        <v>57777587</v>
      </c>
      <c r="D35" s="16">
        <f>+D36+D37+D38+D39+D40+D41+D42</f>
        <v>4814798.916666667</v>
      </c>
      <c r="E35" s="16">
        <f>+E36+E37+E38+E39+E40+E41+E42</f>
        <v>0</v>
      </c>
      <c r="F35" s="16">
        <f t="shared" ref="F35:R35" si="18">+F36+F37+F38+F39+F40+F41+F42</f>
        <v>4814798</v>
      </c>
      <c r="G35" s="16">
        <f t="shared" si="18"/>
        <v>4678369</v>
      </c>
      <c r="H35" s="16">
        <f t="shared" si="18"/>
        <v>4678369</v>
      </c>
      <c r="I35" s="17">
        <f t="shared" si="18"/>
        <v>4845118</v>
      </c>
      <c r="J35" s="16">
        <f t="shared" si="18"/>
        <v>4404468</v>
      </c>
      <c r="K35" s="16">
        <f t="shared" si="18"/>
        <v>4404468</v>
      </c>
      <c r="L35" s="16">
        <f t="shared" si="18"/>
        <v>4991999</v>
      </c>
      <c r="M35" s="16">
        <f t="shared" si="18"/>
        <v>5003143</v>
      </c>
      <c r="N35" s="17">
        <f t="shared" si="18"/>
        <v>5003143</v>
      </c>
      <c r="O35" s="16">
        <f t="shared" si="18"/>
        <v>4984571.6666666698</v>
      </c>
      <c r="P35" s="16">
        <f t="shared" si="18"/>
        <v>5183464.66</v>
      </c>
      <c r="Q35" s="16">
        <f t="shared" si="18"/>
        <v>4785675.67</v>
      </c>
      <c r="R35" s="16">
        <f t="shared" si="18"/>
        <v>3.3333300380036235E-3</v>
      </c>
      <c r="T35" s="19"/>
      <c r="U35" s="19"/>
    </row>
    <row r="36" spans="2:21">
      <c r="B36" s="27" t="s">
        <v>167</v>
      </c>
      <c r="C36" s="11">
        <v>1173430</v>
      </c>
      <c r="D36" s="16">
        <f t="shared" si="9"/>
        <v>97785.833333333328</v>
      </c>
      <c r="E36" s="16"/>
      <c r="F36" s="16">
        <v>97786</v>
      </c>
      <c r="G36" s="16">
        <v>97786</v>
      </c>
      <c r="H36" s="16">
        <v>97786</v>
      </c>
      <c r="I36" s="17">
        <v>97786</v>
      </c>
      <c r="J36" s="16">
        <v>84230</v>
      </c>
      <c r="K36" s="16">
        <v>84230</v>
      </c>
      <c r="L36" s="16">
        <v>102304</v>
      </c>
      <c r="M36" s="16">
        <v>148166</v>
      </c>
      <c r="N36" s="17">
        <f>148166</f>
        <v>148166</v>
      </c>
      <c r="O36" s="16">
        <v>71730</v>
      </c>
      <c r="P36" s="16">
        <v>65347</v>
      </c>
      <c r="Q36" s="16">
        <v>78113</v>
      </c>
      <c r="R36" s="16">
        <f t="shared" ref="R36:R42" si="19">+C36-(SUM(F36:Q36))</f>
        <v>0</v>
      </c>
      <c r="T36" s="19"/>
      <c r="U36" s="19"/>
    </row>
    <row r="37" spans="2:21">
      <c r="B37" s="27" t="s">
        <v>168</v>
      </c>
      <c r="C37" s="11">
        <v>13900000</v>
      </c>
      <c r="D37" s="16">
        <f t="shared" si="9"/>
        <v>1158333.3333333333</v>
      </c>
      <c r="E37" s="16"/>
      <c r="F37" s="16">
        <v>1158333</v>
      </c>
      <c r="G37" s="16">
        <v>1158333</v>
      </c>
      <c r="H37" s="16">
        <v>1158333</v>
      </c>
      <c r="I37" s="17">
        <v>1158333</v>
      </c>
      <c r="J37" s="16">
        <v>965872</v>
      </c>
      <c r="K37" s="16">
        <v>965872</v>
      </c>
      <c r="L37" s="16">
        <v>1222487</v>
      </c>
      <c r="M37" s="16">
        <v>1222487</v>
      </c>
      <c r="N37" s="17">
        <v>1222487</v>
      </c>
      <c r="O37" s="16">
        <v>1222487.66666667</v>
      </c>
      <c r="P37" s="16">
        <v>1426531.33</v>
      </c>
      <c r="Q37" s="16">
        <v>1018444</v>
      </c>
      <c r="R37" s="16">
        <f t="shared" si="19"/>
        <v>3.3333301544189453E-3</v>
      </c>
      <c r="T37" s="19"/>
      <c r="U37" s="19"/>
    </row>
    <row r="38" spans="2:21">
      <c r="B38" s="27" t="s">
        <v>169</v>
      </c>
      <c r="C38" s="11">
        <v>250000</v>
      </c>
      <c r="D38" s="16">
        <f t="shared" si="9"/>
        <v>20833.333333333332</v>
      </c>
      <c r="E38" s="16"/>
      <c r="F38" s="16">
        <v>20833</v>
      </c>
      <c r="G38" s="16">
        <v>22052</v>
      </c>
      <c r="H38" s="16">
        <v>22052</v>
      </c>
      <c r="I38" s="17">
        <v>20563</v>
      </c>
      <c r="J38" s="16">
        <v>20563</v>
      </c>
      <c r="K38" s="16">
        <v>20563</v>
      </c>
      <c r="L38" s="16">
        <v>20562</v>
      </c>
      <c r="M38" s="16">
        <v>20562</v>
      </c>
      <c r="N38" s="17">
        <v>20562</v>
      </c>
      <c r="O38" s="16">
        <v>20562.666666666701</v>
      </c>
      <c r="P38" s="16">
        <v>20562.330000000002</v>
      </c>
      <c r="Q38" s="16">
        <v>20563</v>
      </c>
      <c r="R38" s="16">
        <f t="shared" si="19"/>
        <v>3.3333332976326346E-3</v>
      </c>
      <c r="T38" s="19"/>
      <c r="U38" s="19"/>
    </row>
    <row r="39" spans="2:21">
      <c r="B39" s="27" t="s">
        <v>170</v>
      </c>
      <c r="C39" s="11">
        <v>14500000</v>
      </c>
      <c r="D39" s="16">
        <f t="shared" si="9"/>
        <v>1208333.3333333333</v>
      </c>
      <c r="E39" s="16"/>
      <c r="F39" s="16">
        <v>1208333</v>
      </c>
      <c r="G39" s="16">
        <v>1106437</v>
      </c>
      <c r="H39" s="16">
        <v>1106437</v>
      </c>
      <c r="I39" s="17">
        <v>1230977</v>
      </c>
      <c r="J39" s="16">
        <v>1230977</v>
      </c>
      <c r="K39" s="16">
        <v>1230977</v>
      </c>
      <c r="L39" s="16">
        <v>1230977</v>
      </c>
      <c r="M39" s="16">
        <v>1230977</v>
      </c>
      <c r="N39" s="17">
        <v>1230977</v>
      </c>
      <c r="O39" s="16">
        <v>1230977</v>
      </c>
      <c r="P39" s="16">
        <v>1230977</v>
      </c>
      <c r="Q39" s="16">
        <v>1230977</v>
      </c>
      <c r="R39" s="16">
        <f t="shared" si="19"/>
        <v>0</v>
      </c>
      <c r="T39" s="19"/>
      <c r="U39" s="19"/>
    </row>
    <row r="40" spans="2:21">
      <c r="B40" s="27" t="s">
        <v>171</v>
      </c>
      <c r="C40" s="11">
        <v>25771889</v>
      </c>
      <c r="D40" s="16">
        <f t="shared" si="9"/>
        <v>2147657.4166666665</v>
      </c>
      <c r="E40" s="16"/>
      <c r="F40" s="16">
        <v>2147657</v>
      </c>
      <c r="G40" s="16">
        <v>2147657</v>
      </c>
      <c r="H40" s="16">
        <v>2147657</v>
      </c>
      <c r="I40" s="17">
        <v>2147658</v>
      </c>
      <c r="J40" s="16">
        <v>1873206</v>
      </c>
      <c r="K40" s="16">
        <v>1873206</v>
      </c>
      <c r="L40" s="16">
        <v>2239141</v>
      </c>
      <c r="M40" s="16">
        <v>2206349</v>
      </c>
      <c r="N40" s="17">
        <v>2206349</v>
      </c>
      <c r="O40" s="16">
        <v>2261003</v>
      </c>
      <c r="P40" s="16">
        <v>2261003</v>
      </c>
      <c r="Q40" s="16">
        <v>2261003</v>
      </c>
      <c r="R40" s="16">
        <f t="shared" si="19"/>
        <v>0</v>
      </c>
      <c r="T40" s="19"/>
      <c r="U40" s="19"/>
    </row>
    <row r="41" spans="2:21">
      <c r="B41" s="27" t="s">
        <v>172</v>
      </c>
      <c r="C41" s="11">
        <v>1500000</v>
      </c>
      <c r="D41" s="16">
        <f t="shared" si="9"/>
        <v>125000</v>
      </c>
      <c r="E41" s="16"/>
      <c r="F41" s="16">
        <v>125000</v>
      </c>
      <c r="G41" s="16">
        <v>89248</v>
      </c>
      <c r="H41" s="16">
        <v>89248</v>
      </c>
      <c r="I41" s="17">
        <v>132945</v>
      </c>
      <c r="J41" s="16">
        <v>173386</v>
      </c>
      <c r="K41" s="16">
        <v>173386</v>
      </c>
      <c r="L41" s="16">
        <v>119465</v>
      </c>
      <c r="M41" s="16">
        <v>119465</v>
      </c>
      <c r="N41" s="17">
        <v>119465</v>
      </c>
      <c r="O41" s="16">
        <v>119465</v>
      </c>
      <c r="P41" s="16">
        <v>119464</v>
      </c>
      <c r="Q41" s="16">
        <v>119463</v>
      </c>
      <c r="R41" s="16">
        <f t="shared" si="19"/>
        <v>0</v>
      </c>
      <c r="T41" s="19"/>
      <c r="U41" s="19"/>
    </row>
    <row r="42" spans="2:21">
      <c r="B42" s="27" t="s">
        <v>173</v>
      </c>
      <c r="C42" s="11">
        <v>682268</v>
      </c>
      <c r="D42" s="16">
        <f t="shared" si="9"/>
        <v>56855.666666666664</v>
      </c>
      <c r="E42" s="16"/>
      <c r="F42" s="16">
        <v>56856</v>
      </c>
      <c r="G42" s="16">
        <v>56856</v>
      </c>
      <c r="H42" s="16">
        <v>56856</v>
      </c>
      <c r="I42" s="17">
        <v>56856</v>
      </c>
      <c r="J42" s="16">
        <v>56234</v>
      </c>
      <c r="K42" s="16">
        <v>56234</v>
      </c>
      <c r="L42" s="16">
        <v>57063</v>
      </c>
      <c r="M42" s="16">
        <v>55137</v>
      </c>
      <c r="N42" s="17">
        <v>55137</v>
      </c>
      <c r="O42" s="16">
        <v>58346.333333333336</v>
      </c>
      <c r="P42" s="16">
        <v>59580</v>
      </c>
      <c r="Q42" s="16">
        <v>57112.67</v>
      </c>
      <c r="R42" s="16">
        <f t="shared" si="19"/>
        <v>-3.3333334140479565E-3</v>
      </c>
      <c r="T42" s="19"/>
      <c r="U42" s="19"/>
    </row>
    <row r="43" spans="2:21">
      <c r="B43" s="25" t="s">
        <v>174</v>
      </c>
      <c r="C43" s="11">
        <v>3378572</v>
      </c>
      <c r="D43" s="16">
        <f>+D44+D45</f>
        <v>281547.66666666669</v>
      </c>
      <c r="E43" s="16">
        <f>+E44+E45</f>
        <v>0</v>
      </c>
      <c r="F43" s="16">
        <f t="shared" ref="F43:R43" si="20">+F44+F45</f>
        <v>281548</v>
      </c>
      <c r="G43" s="16">
        <f t="shared" si="20"/>
        <v>299207</v>
      </c>
      <c r="H43" s="16">
        <f t="shared" si="20"/>
        <v>299207</v>
      </c>
      <c r="I43" s="17">
        <f t="shared" si="20"/>
        <v>277623.64</v>
      </c>
      <c r="J43" s="16">
        <f t="shared" si="20"/>
        <v>263891.66000000003</v>
      </c>
      <c r="K43" s="16">
        <f t="shared" si="20"/>
        <v>263921.66000000003</v>
      </c>
      <c r="L43" s="16">
        <f t="shared" si="20"/>
        <v>282200</v>
      </c>
      <c r="M43" s="16">
        <f t="shared" si="20"/>
        <v>291827</v>
      </c>
      <c r="N43" s="17">
        <f t="shared" si="20"/>
        <v>291827</v>
      </c>
      <c r="O43" s="16">
        <f t="shared" si="20"/>
        <v>275773.00666666665</v>
      </c>
      <c r="P43" s="16">
        <f t="shared" si="20"/>
        <v>265763.68</v>
      </c>
      <c r="Q43" s="16">
        <f t="shared" si="20"/>
        <v>285782.34999999998</v>
      </c>
      <c r="R43" s="16">
        <f t="shared" si="20"/>
        <v>3.3333334140479565E-3</v>
      </c>
      <c r="T43" s="19"/>
      <c r="U43" s="19"/>
    </row>
    <row r="44" spans="2:21">
      <c r="B44" s="27" t="s">
        <v>175</v>
      </c>
      <c r="C44" s="11">
        <v>2578572</v>
      </c>
      <c r="D44" s="16">
        <f t="shared" si="9"/>
        <v>214881</v>
      </c>
      <c r="E44" s="16"/>
      <c r="F44" s="16">
        <v>214881</v>
      </c>
      <c r="G44" s="16">
        <v>299207</v>
      </c>
      <c r="H44" s="16">
        <v>165873</v>
      </c>
      <c r="I44" s="17">
        <v>203289.97</v>
      </c>
      <c r="J44" s="17">
        <v>263891.66000000003</v>
      </c>
      <c r="K44" s="17">
        <v>130581.66</v>
      </c>
      <c r="L44" s="17">
        <v>223201.67</v>
      </c>
      <c r="M44" s="17">
        <v>221827</v>
      </c>
      <c r="N44" s="17">
        <v>209243</v>
      </c>
      <c r="O44" s="17">
        <v>215525.34</v>
      </c>
      <c r="P44" s="17">
        <v>210515.68</v>
      </c>
      <c r="Q44" s="17">
        <v>220535.02</v>
      </c>
      <c r="R44" s="16">
        <f t="shared" ref="R44:R45" si="21">+C44-(SUM(F44:Q44))</f>
        <v>0</v>
      </c>
      <c r="T44" s="19"/>
      <c r="U44" s="19"/>
    </row>
    <row r="45" spans="2:21">
      <c r="B45" s="27" t="s">
        <v>176</v>
      </c>
      <c r="C45" s="11">
        <v>800000</v>
      </c>
      <c r="D45" s="16">
        <f t="shared" si="9"/>
        <v>66666.666666666672</v>
      </c>
      <c r="E45" s="16"/>
      <c r="F45" s="16">
        <v>66667</v>
      </c>
      <c r="G45" s="16"/>
      <c r="H45" s="16">
        <v>133334</v>
      </c>
      <c r="I45" s="17">
        <v>74333.67</v>
      </c>
      <c r="J45" s="17"/>
      <c r="K45" s="17">
        <v>133340</v>
      </c>
      <c r="L45" s="17">
        <v>58998.33</v>
      </c>
      <c r="M45" s="17">
        <v>70000</v>
      </c>
      <c r="N45" s="17">
        <v>82584</v>
      </c>
      <c r="O45" s="17">
        <v>60247.666666666664</v>
      </c>
      <c r="P45" s="17">
        <v>55248</v>
      </c>
      <c r="Q45" s="17">
        <v>65247.33</v>
      </c>
      <c r="R45" s="16">
        <f t="shared" si="21"/>
        <v>3.3333334140479565E-3</v>
      </c>
      <c r="T45" s="19"/>
      <c r="U45" s="19"/>
    </row>
    <row r="46" spans="2:21">
      <c r="B46" s="25" t="s">
        <v>177</v>
      </c>
      <c r="C46" s="11">
        <v>11050404</v>
      </c>
      <c r="D46" s="16">
        <f>+D47+D48</f>
        <v>920867</v>
      </c>
      <c r="E46" s="16">
        <f>+E47+E48</f>
        <v>0</v>
      </c>
      <c r="F46" s="16">
        <f t="shared" ref="F46:R46" si="22">+F47+F48</f>
        <v>920867</v>
      </c>
      <c r="G46" s="16">
        <f t="shared" si="22"/>
        <v>921682</v>
      </c>
      <c r="H46" s="16">
        <f t="shared" si="22"/>
        <v>945244.25</v>
      </c>
      <c r="I46" s="17">
        <f t="shared" si="22"/>
        <v>920686</v>
      </c>
      <c r="J46" s="16">
        <f t="shared" si="22"/>
        <v>1042368</v>
      </c>
      <c r="K46" s="16">
        <f t="shared" si="22"/>
        <v>1042368</v>
      </c>
      <c r="L46" s="16">
        <f t="shared" si="22"/>
        <v>880126</v>
      </c>
      <c r="M46" s="16">
        <f t="shared" si="22"/>
        <v>861025</v>
      </c>
      <c r="N46" s="17">
        <f t="shared" si="22"/>
        <v>861025</v>
      </c>
      <c r="O46" s="16">
        <f t="shared" si="22"/>
        <v>885004.25</v>
      </c>
      <c r="P46" s="16">
        <f t="shared" si="22"/>
        <v>1311983.5</v>
      </c>
      <c r="Q46" s="16">
        <f t="shared" si="22"/>
        <v>458025</v>
      </c>
      <c r="R46" s="16">
        <f t="shared" si="22"/>
        <v>-6.9849193096160889E-10</v>
      </c>
      <c r="T46" s="19"/>
      <c r="U46" s="19"/>
    </row>
    <row r="47" spans="2:21">
      <c r="B47" s="27" t="s">
        <v>178</v>
      </c>
      <c r="C47" s="11">
        <v>9590209</v>
      </c>
      <c r="D47" s="16">
        <f t="shared" si="9"/>
        <v>799184.08333333337</v>
      </c>
      <c r="E47" s="16"/>
      <c r="F47" s="16">
        <v>799184</v>
      </c>
      <c r="G47" s="16">
        <v>779000</v>
      </c>
      <c r="H47" s="16">
        <v>844562.25</v>
      </c>
      <c r="I47" s="17">
        <v>800686</v>
      </c>
      <c r="J47" s="17">
        <v>796955</v>
      </c>
      <c r="K47" s="17">
        <v>799368</v>
      </c>
      <c r="L47" s="17">
        <v>799003</v>
      </c>
      <c r="M47" s="17">
        <v>779903</v>
      </c>
      <c r="N47" s="17">
        <v>779903</v>
      </c>
      <c r="O47" s="17">
        <v>803881.58333333337</v>
      </c>
      <c r="P47" s="17">
        <v>1230861.17</v>
      </c>
      <c r="Q47" s="17">
        <v>376902</v>
      </c>
      <c r="R47" s="16">
        <f t="shared" ref="R47:R48" si="23">+C47-(SUM(F47:Q47))</f>
        <v>-3.3333338797092438E-3</v>
      </c>
      <c r="T47" s="19"/>
      <c r="U47" s="19"/>
    </row>
    <row r="48" spans="2:21">
      <c r="B48" s="27" t="s">
        <v>179</v>
      </c>
      <c r="C48" s="11">
        <v>1460195</v>
      </c>
      <c r="D48" s="16">
        <f t="shared" si="9"/>
        <v>121682.91666666667</v>
      </c>
      <c r="E48" s="16"/>
      <c r="F48" s="16">
        <v>121683</v>
      </c>
      <c r="G48" s="16">
        <v>142682</v>
      </c>
      <c r="H48" s="16">
        <v>100682</v>
      </c>
      <c r="I48" s="17">
        <v>120000</v>
      </c>
      <c r="J48" s="17">
        <v>245413</v>
      </c>
      <c r="K48" s="17">
        <v>243000</v>
      </c>
      <c r="L48" s="17">
        <v>81123</v>
      </c>
      <c r="M48" s="17">
        <v>81122</v>
      </c>
      <c r="N48" s="17">
        <v>81122</v>
      </c>
      <c r="O48" s="17">
        <v>81122.666666666672</v>
      </c>
      <c r="P48" s="17">
        <v>81122.33</v>
      </c>
      <c r="Q48" s="17">
        <v>81123</v>
      </c>
      <c r="R48" s="16">
        <f t="shared" si="23"/>
        <v>3.3333331812173128E-3</v>
      </c>
      <c r="T48" s="19"/>
      <c r="U48" s="19"/>
    </row>
    <row r="49" spans="2:21">
      <c r="B49" s="25" t="s">
        <v>180</v>
      </c>
      <c r="C49" s="11">
        <v>2511727</v>
      </c>
      <c r="D49" s="16">
        <f>+D50+D51</f>
        <v>209310.58333333331</v>
      </c>
      <c r="E49" s="16">
        <f>+E50+E51</f>
        <v>0</v>
      </c>
      <c r="F49" s="16">
        <f t="shared" ref="F49:R49" si="24">+F50+F51</f>
        <v>209311</v>
      </c>
      <c r="G49" s="16">
        <f t="shared" si="24"/>
        <v>199116</v>
      </c>
      <c r="H49" s="16">
        <f t="shared" si="24"/>
        <v>199116</v>
      </c>
      <c r="I49" s="17">
        <f t="shared" si="24"/>
        <v>211576</v>
      </c>
      <c r="J49" s="16">
        <f t="shared" si="24"/>
        <v>253120</v>
      </c>
      <c r="K49" s="16">
        <f t="shared" si="24"/>
        <v>253120</v>
      </c>
      <c r="L49" s="16">
        <f t="shared" si="24"/>
        <v>197728</v>
      </c>
      <c r="M49" s="16">
        <f t="shared" si="24"/>
        <v>208684</v>
      </c>
      <c r="N49" s="17">
        <f t="shared" si="24"/>
        <v>208684</v>
      </c>
      <c r="O49" s="16">
        <f t="shared" si="24"/>
        <v>190423.66666666669</v>
      </c>
      <c r="P49" s="16">
        <f t="shared" si="24"/>
        <v>190423</v>
      </c>
      <c r="Q49" s="16">
        <f t="shared" si="24"/>
        <v>190425.33000000002</v>
      </c>
      <c r="R49" s="16">
        <f t="shared" si="24"/>
        <v>3.3333334140479565E-3</v>
      </c>
      <c r="T49" s="19"/>
      <c r="U49" s="19"/>
    </row>
    <row r="50" spans="2:21">
      <c r="B50" s="27" t="s">
        <v>181</v>
      </c>
      <c r="C50" s="11">
        <v>1456339</v>
      </c>
      <c r="D50" s="16">
        <f t="shared" si="9"/>
        <v>121361.58333333333</v>
      </c>
      <c r="E50" s="16"/>
      <c r="F50" s="16">
        <v>121362</v>
      </c>
      <c r="G50" s="16">
        <v>128361</v>
      </c>
      <c r="H50" s="16">
        <v>114361</v>
      </c>
      <c r="I50" s="17">
        <v>121362</v>
      </c>
      <c r="J50" s="17">
        <v>156594</v>
      </c>
      <c r="K50" s="17">
        <v>161120</v>
      </c>
      <c r="L50" s="17">
        <v>108863</v>
      </c>
      <c r="M50" s="17">
        <v>108863</v>
      </c>
      <c r="N50" s="17">
        <v>108863</v>
      </c>
      <c r="O50" s="17">
        <v>108863</v>
      </c>
      <c r="P50" s="17">
        <v>108863</v>
      </c>
      <c r="Q50" s="17">
        <v>108864</v>
      </c>
      <c r="R50" s="16">
        <f t="shared" ref="R50:R51" si="25">+C50-(SUM(F50:Q50))</f>
        <v>0</v>
      </c>
      <c r="T50" s="19"/>
      <c r="U50" s="19"/>
    </row>
    <row r="51" spans="2:21">
      <c r="B51" s="27" t="s">
        <v>182</v>
      </c>
      <c r="C51" s="11">
        <v>1055388</v>
      </c>
      <c r="D51" s="16">
        <f t="shared" si="9"/>
        <v>87949</v>
      </c>
      <c r="E51" s="16"/>
      <c r="F51" s="16">
        <v>87949</v>
      </c>
      <c r="G51" s="16">
        <v>70755</v>
      </c>
      <c r="H51" s="16">
        <v>84755</v>
      </c>
      <c r="I51" s="17">
        <v>90214</v>
      </c>
      <c r="J51" s="17">
        <v>96526</v>
      </c>
      <c r="K51" s="17">
        <v>92000</v>
      </c>
      <c r="L51" s="17">
        <v>88865</v>
      </c>
      <c r="M51" s="17">
        <v>99821</v>
      </c>
      <c r="N51" s="17">
        <v>99821</v>
      </c>
      <c r="O51" s="17">
        <v>81560.666666666672</v>
      </c>
      <c r="P51" s="17">
        <v>81560</v>
      </c>
      <c r="Q51" s="17">
        <v>81561.33</v>
      </c>
      <c r="R51" s="16">
        <f t="shared" si="25"/>
        <v>3.3333334140479565E-3</v>
      </c>
      <c r="T51" s="19"/>
      <c r="U51" s="19"/>
    </row>
    <row r="52" spans="2:21">
      <c r="B52" s="25" t="s">
        <v>183</v>
      </c>
      <c r="C52" s="11">
        <v>28164580</v>
      </c>
      <c r="D52" s="16">
        <f>+D53+D54+D55</f>
        <v>2347048.333333333</v>
      </c>
      <c r="E52" s="16">
        <f>+E53+E54+E55</f>
        <v>0</v>
      </c>
      <c r="F52" s="16">
        <f t="shared" ref="F52:R52" si="26">+F53+F54+F55</f>
        <v>2347048</v>
      </c>
      <c r="G52" s="16">
        <f t="shared" si="26"/>
        <v>2347047</v>
      </c>
      <c r="H52" s="16">
        <f t="shared" si="26"/>
        <v>2347047</v>
      </c>
      <c r="I52" s="17">
        <f t="shared" si="26"/>
        <v>2060808</v>
      </c>
      <c r="J52" s="16">
        <f t="shared" si="26"/>
        <v>2347048</v>
      </c>
      <c r="K52" s="16">
        <f t="shared" si="26"/>
        <v>2347048</v>
      </c>
      <c r="L52" s="16">
        <f t="shared" si="26"/>
        <v>1965386</v>
      </c>
      <c r="M52" s="16">
        <f t="shared" si="26"/>
        <v>1333756.3399999999</v>
      </c>
      <c r="N52" s="17">
        <f t="shared" si="26"/>
        <v>1663588.34</v>
      </c>
      <c r="O52" s="16">
        <f t="shared" si="26"/>
        <v>3135268.7700000042</v>
      </c>
      <c r="P52" s="16">
        <f t="shared" si="26"/>
        <v>3179816</v>
      </c>
      <c r="Q52" s="16">
        <f t="shared" si="26"/>
        <v>3090718.54</v>
      </c>
      <c r="R52" s="16">
        <f t="shared" si="26"/>
        <v>9.9999960511922836E-3</v>
      </c>
      <c r="T52" s="19"/>
      <c r="U52" s="19"/>
    </row>
    <row r="53" spans="2:21">
      <c r="B53" s="27" t="s">
        <v>184</v>
      </c>
      <c r="C53" s="11">
        <v>20500000</v>
      </c>
      <c r="D53" s="16">
        <f t="shared" si="9"/>
        <v>1708333.3333333333</v>
      </c>
      <c r="E53" s="16"/>
      <c r="F53" s="16">
        <v>1708333</v>
      </c>
      <c r="G53" s="16">
        <v>1708333</v>
      </c>
      <c r="H53" s="16">
        <v>1708333</v>
      </c>
      <c r="I53" s="17">
        <v>2060808</v>
      </c>
      <c r="J53" s="17">
        <v>1708333</v>
      </c>
      <c r="K53" s="17">
        <v>1623835</v>
      </c>
      <c r="L53" s="17">
        <v>1326670</v>
      </c>
      <c r="M53" s="17">
        <v>1333756.3399999999</v>
      </c>
      <c r="N53" s="17">
        <v>1109371.3400000001</v>
      </c>
      <c r="O53" s="17">
        <v>1886003.4366666703</v>
      </c>
      <c r="P53" s="17">
        <v>2496877</v>
      </c>
      <c r="Q53" s="17">
        <v>1829346.8800000001</v>
      </c>
      <c r="R53" s="16">
        <f t="shared" ref="R53:R55" si="27">+C53-(SUM(F53:Q53))</f>
        <v>3.3333301544189453E-3</v>
      </c>
      <c r="T53" s="19"/>
      <c r="U53" s="19"/>
    </row>
    <row r="54" spans="2:21">
      <c r="B54" s="27" t="s">
        <v>185</v>
      </c>
      <c r="C54" s="11">
        <v>1013979</v>
      </c>
      <c r="D54" s="16">
        <f t="shared" si="9"/>
        <v>84498.25</v>
      </c>
      <c r="E54" s="16"/>
      <c r="F54" s="16">
        <v>84498</v>
      </c>
      <c r="G54" s="16">
        <v>80498</v>
      </c>
      <c r="H54" s="16">
        <v>88498</v>
      </c>
      <c r="I54" s="17"/>
      <c r="J54" s="17">
        <v>168996</v>
      </c>
      <c r="K54" s="17">
        <v>168996</v>
      </c>
      <c r="L54" s="17"/>
      <c r="M54" s="17"/>
      <c r="N54" s="17"/>
      <c r="O54" s="17">
        <v>140831.66666666701</v>
      </c>
      <c r="P54" s="17">
        <v>84500</v>
      </c>
      <c r="Q54" s="17">
        <v>197161.33000000002</v>
      </c>
      <c r="R54" s="16">
        <f t="shared" si="27"/>
        <v>3.3333329483866692E-3</v>
      </c>
      <c r="T54" s="19"/>
      <c r="U54" s="19"/>
    </row>
    <row r="55" spans="2:21">
      <c r="B55" s="27" t="s">
        <v>186</v>
      </c>
      <c r="C55" s="11">
        <v>6650601</v>
      </c>
      <c r="D55" s="16">
        <f t="shared" si="9"/>
        <v>554216.75</v>
      </c>
      <c r="E55" s="16"/>
      <c r="F55" s="16">
        <v>554217</v>
      </c>
      <c r="G55" s="16">
        <v>558216</v>
      </c>
      <c r="H55" s="16">
        <v>550216</v>
      </c>
      <c r="I55" s="17"/>
      <c r="J55" s="17">
        <v>469719</v>
      </c>
      <c r="K55" s="17">
        <v>554217</v>
      </c>
      <c r="L55" s="17">
        <v>638716</v>
      </c>
      <c r="M55" s="17"/>
      <c r="N55" s="17">
        <v>554217</v>
      </c>
      <c r="O55" s="17">
        <v>1108433.666666667</v>
      </c>
      <c r="P55" s="17">
        <v>598439</v>
      </c>
      <c r="Q55" s="17">
        <v>1064210.33</v>
      </c>
      <c r="R55" s="16">
        <f t="shared" si="27"/>
        <v>3.3333329483866692E-3</v>
      </c>
      <c r="T55" s="19"/>
      <c r="U55" s="19"/>
    </row>
    <row r="56" spans="2:21">
      <c r="B56" s="25" t="s">
        <v>187</v>
      </c>
      <c r="C56" s="11">
        <v>201423335</v>
      </c>
      <c r="D56" s="16">
        <f>+D57+D58</f>
        <v>16785277.916666664</v>
      </c>
      <c r="E56" s="16">
        <f>+E57+E58</f>
        <v>0</v>
      </c>
      <c r="F56" s="16">
        <f t="shared" ref="F56:R56" si="28">+F57+F58</f>
        <v>16785278</v>
      </c>
      <c r="G56" s="16">
        <f t="shared" si="28"/>
        <v>16785278</v>
      </c>
      <c r="H56" s="16">
        <f t="shared" si="28"/>
        <v>16785278</v>
      </c>
      <c r="I56" s="17">
        <f t="shared" si="28"/>
        <v>16785277.916666664</v>
      </c>
      <c r="J56" s="16">
        <f t="shared" si="28"/>
        <v>16785277.916666664</v>
      </c>
      <c r="K56" s="16">
        <f t="shared" si="28"/>
        <v>16785277.916666664</v>
      </c>
      <c r="L56" s="16">
        <f t="shared" si="28"/>
        <v>16785277.916666664</v>
      </c>
      <c r="M56" s="16">
        <f t="shared" si="28"/>
        <v>16785277.916666664</v>
      </c>
      <c r="N56" s="17">
        <f t="shared" si="28"/>
        <v>16785277.666666701</v>
      </c>
      <c r="O56" s="16">
        <f t="shared" si="28"/>
        <v>16785277.916666664</v>
      </c>
      <c r="P56" s="16">
        <f t="shared" si="28"/>
        <v>16785277.916666664</v>
      </c>
      <c r="Q56" s="16">
        <f t="shared" si="28"/>
        <v>16785277.916666664</v>
      </c>
      <c r="R56" s="16">
        <f t="shared" si="28"/>
        <v>0</v>
      </c>
      <c r="T56" s="19"/>
      <c r="U56" s="19"/>
    </row>
    <row r="57" spans="2:21">
      <c r="B57" s="27" t="s">
        <v>188</v>
      </c>
      <c r="C57" s="11">
        <v>1500000</v>
      </c>
      <c r="D57" s="16">
        <f t="shared" si="9"/>
        <v>125000</v>
      </c>
      <c r="E57" s="16"/>
      <c r="F57" s="16">
        <v>125000</v>
      </c>
      <c r="G57" s="16">
        <v>125000</v>
      </c>
      <c r="H57" s="16">
        <v>125000</v>
      </c>
      <c r="I57" s="17">
        <v>125000</v>
      </c>
      <c r="J57" s="16">
        <v>125000</v>
      </c>
      <c r="K57" s="16">
        <v>125000</v>
      </c>
      <c r="L57" s="16">
        <v>125000</v>
      </c>
      <c r="M57" s="16">
        <v>125000</v>
      </c>
      <c r="N57" s="17">
        <v>125000</v>
      </c>
      <c r="O57" s="16">
        <v>125000</v>
      </c>
      <c r="P57" s="16">
        <v>125000</v>
      </c>
      <c r="Q57" s="16">
        <v>125000</v>
      </c>
      <c r="R57" s="16">
        <f t="shared" ref="R57:R58" si="29">+C57-(SUM(F57:Q57))</f>
        <v>0</v>
      </c>
      <c r="T57" s="19"/>
      <c r="U57" s="19"/>
    </row>
    <row r="58" spans="2:21">
      <c r="B58" s="27" t="s">
        <v>189</v>
      </c>
      <c r="C58" s="11">
        <v>199923335</v>
      </c>
      <c r="D58" s="16">
        <f t="shared" si="9"/>
        <v>16660277.916666666</v>
      </c>
      <c r="E58" s="16"/>
      <c r="F58" s="16">
        <v>16660278</v>
      </c>
      <c r="G58" s="16">
        <v>16660278</v>
      </c>
      <c r="H58" s="16">
        <v>16660278</v>
      </c>
      <c r="I58" s="17">
        <v>16660277.916666666</v>
      </c>
      <c r="J58" s="16">
        <v>16660277.916666666</v>
      </c>
      <c r="K58" s="16">
        <v>16660277.916666666</v>
      </c>
      <c r="L58" s="16">
        <v>16660277.916666666</v>
      </c>
      <c r="M58" s="16">
        <v>16660277.916666666</v>
      </c>
      <c r="N58" s="17">
        <f>16660277.9166667-0.25</f>
        <v>16660277.6666667</v>
      </c>
      <c r="O58" s="16">
        <v>16660277.916666666</v>
      </c>
      <c r="P58" s="16">
        <v>16660277.916666666</v>
      </c>
      <c r="Q58" s="16">
        <v>16660277.916666666</v>
      </c>
      <c r="R58" s="16">
        <f t="shared" si="29"/>
        <v>0</v>
      </c>
      <c r="T58" s="19"/>
      <c r="U58" s="19"/>
    </row>
    <row r="59" spans="2:21">
      <c r="B59" s="25" t="s">
        <v>190</v>
      </c>
      <c r="C59" s="11">
        <v>51264586</v>
      </c>
      <c r="D59" s="16">
        <f>+D60+D61+D62+D63</f>
        <v>4272048.833333334</v>
      </c>
      <c r="E59" s="16">
        <f>+E60+E61+E62+E63</f>
        <v>0</v>
      </c>
      <c r="F59" s="16">
        <f t="shared" ref="F59:R59" si="30">+F60+F61+F62+F63</f>
        <v>4272048</v>
      </c>
      <c r="G59" s="16">
        <f t="shared" si="30"/>
        <v>5147729</v>
      </c>
      <c r="H59" s="16">
        <f t="shared" si="30"/>
        <v>5338220</v>
      </c>
      <c r="I59" s="17">
        <f t="shared" si="30"/>
        <v>4035121</v>
      </c>
      <c r="J59" s="16">
        <f t="shared" si="30"/>
        <v>3242620</v>
      </c>
      <c r="K59" s="16">
        <f t="shared" si="30"/>
        <v>3242620</v>
      </c>
      <c r="L59" s="16">
        <f t="shared" si="30"/>
        <v>3409568.99</v>
      </c>
      <c r="M59" s="16">
        <f t="shared" si="30"/>
        <v>3766237.66</v>
      </c>
      <c r="N59" s="17">
        <f t="shared" si="30"/>
        <v>3632561.66</v>
      </c>
      <c r="O59" s="16">
        <f t="shared" si="30"/>
        <v>5059286.5633333335</v>
      </c>
      <c r="P59" s="16">
        <f t="shared" si="30"/>
        <v>3818613.4899999998</v>
      </c>
      <c r="Q59" s="16">
        <f t="shared" si="30"/>
        <v>6299959.6466666674</v>
      </c>
      <c r="R59" s="16">
        <f t="shared" si="30"/>
        <v>-1.0000001639127731E-2</v>
      </c>
      <c r="T59" s="19"/>
      <c r="U59" s="19"/>
    </row>
    <row r="60" spans="2:21">
      <c r="B60" s="27" t="s">
        <v>191</v>
      </c>
      <c r="C60" s="11">
        <v>17377971</v>
      </c>
      <c r="D60" s="16">
        <f t="shared" si="9"/>
        <v>1448164.25</v>
      </c>
      <c r="E60" s="16"/>
      <c r="F60" s="16">
        <v>1448164</v>
      </c>
      <c r="G60" s="16">
        <v>2458360</v>
      </c>
      <c r="H60" s="16">
        <v>2458360</v>
      </c>
      <c r="I60" s="16">
        <v>1223676</v>
      </c>
      <c r="J60" s="16">
        <v>1762585</v>
      </c>
      <c r="K60" s="16">
        <v>1133743</v>
      </c>
      <c r="L60" s="16">
        <v>1270923</v>
      </c>
      <c r="M60" s="16">
        <v>1396330</v>
      </c>
      <c r="N60" s="16">
        <v>896426</v>
      </c>
      <c r="O60" s="16">
        <v>1109801.3333333333</v>
      </c>
      <c r="P60" s="16">
        <v>1140577.67</v>
      </c>
      <c r="Q60" s="16">
        <v>1079025</v>
      </c>
      <c r="R60" s="16">
        <f t="shared" ref="R60:R63" si="31">+C60-(SUM(F60:Q60))</f>
        <v>-3.3333338797092438E-3</v>
      </c>
      <c r="T60" s="19"/>
      <c r="U60" s="19"/>
    </row>
    <row r="61" spans="2:21">
      <c r="B61" s="27" t="s">
        <v>192</v>
      </c>
      <c r="C61" s="11">
        <v>22272434</v>
      </c>
      <c r="D61" s="16">
        <f t="shared" si="9"/>
        <v>1856036.1666666667</v>
      </c>
      <c r="E61" s="16"/>
      <c r="F61" s="16">
        <v>1856036</v>
      </c>
      <c r="G61" s="16">
        <v>1800036</v>
      </c>
      <c r="H61" s="16">
        <v>1912036</v>
      </c>
      <c r="I61" s="16">
        <v>1856036</v>
      </c>
      <c r="J61" s="16"/>
      <c r="K61" s="16">
        <v>750917</v>
      </c>
      <c r="L61" s="16">
        <v>1480187.99</v>
      </c>
      <c r="M61" s="16">
        <v>2369907.66</v>
      </c>
      <c r="N61" s="16">
        <v>2247832.66</v>
      </c>
      <c r="O61" s="16">
        <v>2666481.563333333</v>
      </c>
      <c r="P61" s="16">
        <v>1559283.8199999998</v>
      </c>
      <c r="Q61" s="16">
        <v>3773679.31</v>
      </c>
      <c r="R61" s="16">
        <f t="shared" si="31"/>
        <v>-3.3333338797092438E-3</v>
      </c>
      <c r="T61" s="19"/>
      <c r="U61" s="19"/>
    </row>
    <row r="62" spans="2:21">
      <c r="B62" s="27" t="s">
        <v>193</v>
      </c>
      <c r="C62" s="11">
        <v>10000000</v>
      </c>
      <c r="D62" s="16">
        <f t="shared" si="9"/>
        <v>833333.33333333337</v>
      </c>
      <c r="E62" s="16"/>
      <c r="F62" s="16">
        <v>833333</v>
      </c>
      <c r="G62" s="16">
        <v>889333</v>
      </c>
      <c r="H62" s="16">
        <v>777333</v>
      </c>
      <c r="I62" s="16">
        <v>955409</v>
      </c>
      <c r="J62" s="16">
        <v>1235884</v>
      </c>
      <c r="K62" s="16">
        <v>1357960</v>
      </c>
      <c r="L62" s="16">
        <v>658458</v>
      </c>
      <c r="M62" s="16"/>
      <c r="N62" s="16"/>
      <c r="O62" s="16">
        <v>1097430</v>
      </c>
      <c r="P62" s="16">
        <v>1118752</v>
      </c>
      <c r="Q62" s="16">
        <v>1076108</v>
      </c>
      <c r="R62" s="16">
        <f t="shared" si="31"/>
        <v>0</v>
      </c>
      <c r="T62" s="19"/>
      <c r="U62" s="19"/>
    </row>
    <row r="63" spans="2:21">
      <c r="B63" s="27" t="s">
        <v>194</v>
      </c>
      <c r="C63" s="11">
        <v>1614181</v>
      </c>
      <c r="D63" s="16">
        <f t="shared" si="9"/>
        <v>134515.08333333334</v>
      </c>
      <c r="E63" s="16"/>
      <c r="F63" s="16">
        <v>134515</v>
      </c>
      <c r="G63" s="16"/>
      <c r="H63" s="16">
        <v>190491</v>
      </c>
      <c r="I63" s="16"/>
      <c r="J63" s="16">
        <v>244151</v>
      </c>
      <c r="K63" s="16"/>
      <c r="L63" s="16"/>
      <c r="M63" s="16"/>
      <c r="N63" s="16">
        <v>488303</v>
      </c>
      <c r="O63" s="16">
        <v>185573.66666666666</v>
      </c>
      <c r="P63" s="16"/>
      <c r="Q63" s="16">
        <v>371147.33666666702</v>
      </c>
      <c r="R63" s="16">
        <f t="shared" si="31"/>
        <v>-3.3333338797092438E-3</v>
      </c>
      <c r="T63" s="19"/>
      <c r="U63" s="19"/>
    </row>
    <row r="64" spans="2:21">
      <c r="B64" s="25" t="s">
        <v>195</v>
      </c>
      <c r="C64" s="11">
        <v>77665167</v>
      </c>
      <c r="D64" s="16">
        <f>+D65+D66+D67+D68+D69+D70+D71+D72+D73+D74+D75+D76+D77</f>
        <v>6472097.25</v>
      </c>
      <c r="E64" s="16">
        <f>+E65+E66+E67+E68+E69+E70+E71+E72+E73+E74+E75+E76+E77</f>
        <v>0</v>
      </c>
      <c r="F64" s="16">
        <f t="shared" ref="F64:R64" si="32">+F65+F66+F67+F68+F69+F70+F71+F72+F73+F74+F75+F76+F77</f>
        <v>6472100</v>
      </c>
      <c r="G64" s="16">
        <f t="shared" si="32"/>
        <v>7475126</v>
      </c>
      <c r="H64" s="16">
        <f t="shared" si="32"/>
        <v>7475126</v>
      </c>
      <c r="I64" s="17">
        <f t="shared" si="32"/>
        <v>6249202.9900000002</v>
      </c>
      <c r="J64" s="16">
        <f t="shared" si="32"/>
        <v>6449448.0099999998</v>
      </c>
      <c r="K64" s="16">
        <f t="shared" si="32"/>
        <v>6449448</v>
      </c>
      <c r="L64" s="16">
        <f t="shared" si="32"/>
        <v>6182454</v>
      </c>
      <c r="M64" s="16">
        <f t="shared" si="32"/>
        <v>6154665</v>
      </c>
      <c r="N64" s="17">
        <f t="shared" si="32"/>
        <v>6154665</v>
      </c>
      <c r="O64" s="16">
        <f t="shared" si="32"/>
        <v>6200977.0000000009</v>
      </c>
      <c r="P64" s="16">
        <f t="shared" si="32"/>
        <v>4724191.0000299998</v>
      </c>
      <c r="Q64" s="16">
        <f t="shared" si="32"/>
        <v>7677763.9900000002</v>
      </c>
      <c r="R64" s="16">
        <f t="shared" si="32"/>
        <v>9.9699963466264307E-3</v>
      </c>
      <c r="T64" s="19"/>
      <c r="U64" s="19"/>
    </row>
    <row r="65" spans="1:21">
      <c r="B65" s="27" t="s">
        <v>196</v>
      </c>
      <c r="C65" s="11">
        <v>13921734</v>
      </c>
      <c r="D65" s="16">
        <f t="shared" si="9"/>
        <v>1160144.5</v>
      </c>
      <c r="E65" s="16"/>
      <c r="F65" s="16">
        <v>1160145</v>
      </c>
      <c r="G65" s="16">
        <v>1165763</v>
      </c>
      <c r="H65" s="16">
        <v>1165763</v>
      </c>
      <c r="I65" s="16">
        <v>1241372.99</v>
      </c>
      <c r="J65" s="16">
        <v>1072050.01</v>
      </c>
      <c r="K65" s="16">
        <v>1154527</v>
      </c>
      <c r="L65" s="16">
        <v>1160352</v>
      </c>
      <c r="M65" s="16">
        <v>1185104</v>
      </c>
      <c r="N65" s="16">
        <v>1185104</v>
      </c>
      <c r="O65" s="16">
        <v>1143851</v>
      </c>
      <c r="P65" s="16">
        <v>1185104</v>
      </c>
      <c r="Q65" s="16">
        <v>1102598</v>
      </c>
      <c r="R65" s="16">
        <f t="shared" ref="R65:R77" si="33">+C65-(SUM(F65:Q65))</f>
        <v>0</v>
      </c>
      <c r="T65" s="19"/>
      <c r="U65" s="19"/>
    </row>
    <row r="66" spans="1:21">
      <c r="B66" s="27" t="s">
        <v>197</v>
      </c>
      <c r="C66" s="11">
        <v>1183100</v>
      </c>
      <c r="D66" s="16">
        <f t="shared" si="9"/>
        <v>98591.666666666672</v>
      </c>
      <c r="E66" s="16"/>
      <c r="F66" s="16">
        <v>98592</v>
      </c>
      <c r="G66" s="16">
        <v>96000</v>
      </c>
      <c r="H66" s="16">
        <v>96000</v>
      </c>
      <c r="I66" s="16">
        <v>99168</v>
      </c>
      <c r="J66" s="16">
        <v>113746</v>
      </c>
      <c r="K66" s="16">
        <v>88620</v>
      </c>
      <c r="L66" s="16">
        <v>98496</v>
      </c>
      <c r="M66" s="16">
        <v>96583</v>
      </c>
      <c r="N66" s="16">
        <v>96583</v>
      </c>
      <c r="O66" s="16">
        <v>99770.666666666672</v>
      </c>
      <c r="P66" s="16">
        <v>96583.330029999997</v>
      </c>
      <c r="Q66" s="16">
        <v>102958</v>
      </c>
      <c r="R66" s="16">
        <f t="shared" si="33"/>
        <v>3.303333418443799E-3</v>
      </c>
      <c r="T66" s="19"/>
      <c r="U66" s="19"/>
    </row>
    <row r="67" spans="1:21" s="28" customFormat="1">
      <c r="A67" s="6"/>
      <c r="B67" s="27" t="s">
        <v>198</v>
      </c>
      <c r="C67" s="11">
        <v>815120</v>
      </c>
      <c r="D67" s="16">
        <f t="shared" si="9"/>
        <v>67926.666666666672</v>
      </c>
      <c r="E67" s="16"/>
      <c r="F67" s="16">
        <v>67927</v>
      </c>
      <c r="G67" s="16">
        <v>86806</v>
      </c>
      <c r="H67" s="16">
        <v>49048</v>
      </c>
      <c r="I67" s="16">
        <v>54000</v>
      </c>
      <c r="J67" s="16"/>
      <c r="K67" s="16">
        <v>110608</v>
      </c>
      <c r="L67" s="16">
        <v>84924</v>
      </c>
      <c r="M67" s="16">
        <v>72361</v>
      </c>
      <c r="N67" s="16">
        <v>72361</v>
      </c>
      <c r="O67" s="16">
        <v>72361.666666666672</v>
      </c>
      <c r="P67" s="16">
        <v>91812</v>
      </c>
      <c r="Q67" s="16">
        <v>52911.33</v>
      </c>
      <c r="R67" s="16">
        <f t="shared" si="33"/>
        <v>3.3333334140479565E-3</v>
      </c>
      <c r="T67" s="19"/>
      <c r="U67" s="19"/>
    </row>
    <row r="68" spans="1:21" s="28" customFormat="1">
      <c r="A68" s="6"/>
      <c r="B68" s="27" t="s">
        <v>199</v>
      </c>
      <c r="C68" s="11">
        <v>226548</v>
      </c>
      <c r="D68" s="16">
        <f t="shared" si="9"/>
        <v>18879</v>
      </c>
      <c r="E68" s="16"/>
      <c r="F68" s="16">
        <v>18879</v>
      </c>
      <c r="G68" s="16"/>
      <c r="H68" s="16">
        <v>37758</v>
      </c>
      <c r="I68" s="16">
        <v>18879</v>
      </c>
      <c r="J68" s="16"/>
      <c r="K68" s="16">
        <v>25126</v>
      </c>
      <c r="L68" s="16">
        <v>20984</v>
      </c>
      <c r="M68" s="16">
        <v>20767</v>
      </c>
      <c r="N68" s="16">
        <v>20767</v>
      </c>
      <c r="O68" s="16">
        <v>21129.333333333332</v>
      </c>
      <c r="P68" s="16">
        <v>20766.669999999998</v>
      </c>
      <c r="Q68" s="16">
        <v>21492</v>
      </c>
      <c r="R68" s="16">
        <f t="shared" si="33"/>
        <v>-3.3333333558402956E-3</v>
      </c>
      <c r="T68" s="19"/>
      <c r="U68" s="19"/>
    </row>
    <row r="69" spans="1:21" s="28" customFormat="1">
      <c r="A69" s="6"/>
      <c r="B69" s="27" t="s">
        <v>200</v>
      </c>
      <c r="C69" s="11">
        <v>12855012</v>
      </c>
      <c r="D69" s="16">
        <f t="shared" si="9"/>
        <v>1071251</v>
      </c>
      <c r="E69" s="16"/>
      <c r="F69" s="16">
        <v>1071251</v>
      </c>
      <c r="G69" s="16">
        <v>1230799</v>
      </c>
      <c r="H69" s="16">
        <v>911703</v>
      </c>
      <c r="I69" s="16">
        <v>422907</v>
      </c>
      <c r="J69" s="16">
        <v>1208350</v>
      </c>
      <c r="K69" s="16">
        <v>1595059</v>
      </c>
      <c r="L69" s="16">
        <v>1058688</v>
      </c>
      <c r="M69" s="16">
        <v>1071251</v>
      </c>
      <c r="N69" s="16">
        <v>1071251</v>
      </c>
      <c r="O69" s="16">
        <v>1071251</v>
      </c>
      <c r="P69" s="16">
        <v>1071251</v>
      </c>
      <c r="Q69" s="16">
        <v>1071251</v>
      </c>
      <c r="R69" s="16">
        <f t="shared" si="33"/>
        <v>0</v>
      </c>
      <c r="T69" s="19"/>
      <c r="U69" s="19"/>
    </row>
    <row r="70" spans="1:21" s="28" customFormat="1">
      <c r="A70" s="6"/>
      <c r="B70" s="27" t="s">
        <v>201</v>
      </c>
      <c r="C70" s="11">
        <v>1914573</v>
      </c>
      <c r="D70" s="16">
        <f t="shared" si="9"/>
        <v>159547.75</v>
      </c>
      <c r="E70" s="16"/>
      <c r="F70" s="16">
        <v>159548</v>
      </c>
      <c r="G70" s="16"/>
      <c r="H70" s="16">
        <v>319096</v>
      </c>
      <c r="I70" s="16">
        <v>228098</v>
      </c>
      <c r="J70" s="16">
        <v>90998</v>
      </c>
      <c r="K70" s="16">
        <v>159548</v>
      </c>
      <c r="L70" s="16">
        <v>150000</v>
      </c>
      <c r="M70" s="16">
        <v>169096</v>
      </c>
      <c r="N70" s="16">
        <v>169098</v>
      </c>
      <c r="O70" s="16">
        <v>149997</v>
      </c>
      <c r="P70" s="16">
        <v>139148</v>
      </c>
      <c r="Q70" s="16">
        <v>179946</v>
      </c>
      <c r="R70" s="16">
        <f t="shared" si="33"/>
        <v>0</v>
      </c>
      <c r="T70" s="19"/>
      <c r="U70" s="19"/>
    </row>
    <row r="71" spans="1:21" s="28" customFormat="1">
      <c r="A71" s="6"/>
      <c r="B71" s="27" t="s">
        <v>202</v>
      </c>
      <c r="C71" s="11">
        <v>6957534</v>
      </c>
      <c r="D71" s="16">
        <f t="shared" si="9"/>
        <v>579794.5</v>
      </c>
      <c r="E71" s="16"/>
      <c r="F71" s="16">
        <v>579795</v>
      </c>
      <c r="G71" s="16">
        <v>511245</v>
      </c>
      <c r="H71" s="16">
        <v>648345</v>
      </c>
      <c r="I71" s="16">
        <v>492922</v>
      </c>
      <c r="J71" s="16">
        <v>1246460</v>
      </c>
      <c r="K71" s="16">
        <v>0</v>
      </c>
      <c r="L71" s="16">
        <v>513128</v>
      </c>
      <c r="M71" s="16">
        <v>466884</v>
      </c>
      <c r="N71" s="16">
        <v>400217</v>
      </c>
      <c r="O71" s="16">
        <v>699512.66666666663</v>
      </c>
      <c r="P71" s="16">
        <v>648438</v>
      </c>
      <c r="Q71" s="16">
        <v>750587.33</v>
      </c>
      <c r="R71" s="16">
        <f t="shared" si="33"/>
        <v>3.3333329483866692E-3</v>
      </c>
      <c r="T71" s="19"/>
      <c r="U71" s="19"/>
    </row>
    <row r="72" spans="1:21" s="28" customFormat="1">
      <c r="A72" s="6"/>
      <c r="B72" s="27" t="s">
        <v>203</v>
      </c>
      <c r="C72" s="11">
        <v>822599</v>
      </c>
      <c r="D72" s="16">
        <f t="shared" si="9"/>
        <v>68549.916666666672</v>
      </c>
      <c r="E72" s="16"/>
      <c r="F72" s="16">
        <v>68550</v>
      </c>
      <c r="G72" s="16">
        <v>137100</v>
      </c>
      <c r="H72" s="16"/>
      <c r="I72" s="16"/>
      <c r="J72" s="16">
        <v>137099</v>
      </c>
      <c r="K72" s="16">
        <v>68549</v>
      </c>
      <c r="L72" s="16">
        <v>78098</v>
      </c>
      <c r="M72" s="16">
        <v>59002</v>
      </c>
      <c r="N72" s="16">
        <v>59000</v>
      </c>
      <c r="O72" s="16">
        <v>78100</v>
      </c>
      <c r="P72" s="16">
        <v>68550</v>
      </c>
      <c r="Q72" s="16">
        <v>68551</v>
      </c>
      <c r="R72" s="16">
        <f t="shared" si="33"/>
        <v>0</v>
      </c>
      <c r="T72" s="19"/>
      <c r="U72" s="19"/>
    </row>
    <row r="73" spans="1:21" s="28" customFormat="1">
      <c r="A73" s="6"/>
      <c r="B73" s="27" t="s">
        <v>204</v>
      </c>
      <c r="C73" s="11">
        <v>8000000</v>
      </c>
      <c r="D73" s="16">
        <f t="shared" si="9"/>
        <v>666666.66666666663</v>
      </c>
      <c r="E73" s="16"/>
      <c r="F73" s="16">
        <v>666667</v>
      </c>
      <c r="G73" s="16">
        <v>600667</v>
      </c>
      <c r="H73" s="16">
        <v>732667</v>
      </c>
      <c r="I73" s="16">
        <v>1533333</v>
      </c>
      <c r="J73" s="16"/>
      <c r="K73" s="16">
        <v>466666</v>
      </c>
      <c r="L73" s="16">
        <v>733334</v>
      </c>
      <c r="M73" s="16">
        <v>600000</v>
      </c>
      <c r="N73" s="16">
        <v>660000</v>
      </c>
      <c r="O73" s="16">
        <v>673333.33333333302</v>
      </c>
      <c r="P73" s="16">
        <v>777104</v>
      </c>
      <c r="Q73" s="16">
        <v>556228.67000000004</v>
      </c>
      <c r="R73" s="16">
        <f t="shared" si="33"/>
        <v>-3.3333329483866692E-3</v>
      </c>
      <c r="T73" s="19"/>
      <c r="U73" s="19"/>
    </row>
    <row r="74" spans="1:21" s="28" customFormat="1">
      <c r="A74" s="6"/>
      <c r="B74" s="27" t="s">
        <v>205</v>
      </c>
      <c r="C74" s="11">
        <v>2400000</v>
      </c>
      <c r="D74" s="16">
        <f t="shared" si="9"/>
        <v>200000</v>
      </c>
      <c r="E74" s="16"/>
      <c r="F74" s="16">
        <v>200000</v>
      </c>
      <c r="G74" s="16">
        <v>266000</v>
      </c>
      <c r="H74" s="16">
        <v>134000</v>
      </c>
      <c r="I74" s="16"/>
      <c r="J74" s="16"/>
      <c r="K74" s="16">
        <v>600000</v>
      </c>
      <c r="L74" s="16">
        <v>200000</v>
      </c>
      <c r="M74" s="16">
        <v>295835</v>
      </c>
      <c r="N74" s="16">
        <v>276901</v>
      </c>
      <c r="O74" s="16">
        <v>142421.33333333334</v>
      </c>
      <c r="P74" s="16"/>
      <c r="Q74" s="16">
        <v>284842.67000000004</v>
      </c>
      <c r="R74" s="16">
        <f t="shared" si="33"/>
        <v>-3.3333334140479565E-3</v>
      </c>
      <c r="T74" s="19"/>
      <c r="U74" s="19"/>
    </row>
    <row r="75" spans="1:21" s="28" customFormat="1">
      <c r="A75" s="6"/>
      <c r="B75" s="27" t="s">
        <v>206</v>
      </c>
      <c r="C75" s="11">
        <v>2000000</v>
      </c>
      <c r="D75" s="16">
        <f t="shared" si="9"/>
        <v>166666.66666666666</v>
      </c>
      <c r="E75" s="16"/>
      <c r="F75" s="16">
        <v>166667</v>
      </c>
      <c r="G75" s="16">
        <v>160667</v>
      </c>
      <c r="H75" s="16">
        <v>172667</v>
      </c>
      <c r="I75" s="16">
        <v>180222</v>
      </c>
      <c r="J75" s="16">
        <v>153112</v>
      </c>
      <c r="K75" s="16">
        <v>181222</v>
      </c>
      <c r="L75" s="16">
        <v>152111</v>
      </c>
      <c r="M75" s="16">
        <v>200000</v>
      </c>
      <c r="N75" s="16">
        <v>218934</v>
      </c>
      <c r="O75" s="16">
        <v>138132.66666666666</v>
      </c>
      <c r="P75" s="16">
        <v>204931</v>
      </c>
      <c r="Q75" s="16">
        <v>71334.33</v>
      </c>
      <c r="R75" s="16">
        <f t="shared" si="33"/>
        <v>3.3333331812173128E-3</v>
      </c>
      <c r="T75" s="19"/>
      <c r="U75" s="19"/>
    </row>
    <row r="76" spans="1:21" s="28" customFormat="1">
      <c r="A76" s="6"/>
      <c r="B76" s="27" t="s">
        <v>207</v>
      </c>
      <c r="C76" s="11">
        <v>20406284</v>
      </c>
      <c r="D76" s="16">
        <f t="shared" si="9"/>
        <v>1700523.6666666667</v>
      </c>
      <c r="E76" s="16"/>
      <c r="F76" s="16">
        <v>1700524</v>
      </c>
      <c r="G76" s="16">
        <v>2720079</v>
      </c>
      <c r="H76" s="16">
        <v>2680969</v>
      </c>
      <c r="I76" s="16">
        <v>1478301</v>
      </c>
      <c r="J76" s="16">
        <v>1900523</v>
      </c>
      <c r="K76" s="16">
        <v>1500523</v>
      </c>
      <c r="L76" s="16">
        <v>1404228</v>
      </c>
      <c r="M76" s="16">
        <v>1404227</v>
      </c>
      <c r="N76" s="16">
        <v>1404227</v>
      </c>
      <c r="O76" s="16">
        <v>1404227.6666666667</v>
      </c>
      <c r="P76" s="16"/>
      <c r="Q76" s="16">
        <v>2808455.33</v>
      </c>
      <c r="R76" s="16">
        <f t="shared" si="33"/>
        <v>3.3333301544189453E-3</v>
      </c>
      <c r="T76" s="19"/>
      <c r="U76" s="19"/>
    </row>
    <row r="77" spans="1:21" s="28" customFormat="1">
      <c r="A77" s="6"/>
      <c r="B77" s="27" t="s">
        <v>208</v>
      </c>
      <c r="C77" s="11">
        <v>6162663</v>
      </c>
      <c r="D77" s="16">
        <f t="shared" ref="D77:D131" si="34">C77/12</f>
        <v>513555.25</v>
      </c>
      <c r="E77" s="16"/>
      <c r="F77" s="16">
        <v>513555</v>
      </c>
      <c r="G77" s="16">
        <v>500000</v>
      </c>
      <c r="H77" s="16">
        <v>527110</v>
      </c>
      <c r="I77" s="16">
        <v>500000</v>
      </c>
      <c r="J77" s="16">
        <v>527110</v>
      </c>
      <c r="K77" s="16">
        <v>499000</v>
      </c>
      <c r="L77" s="16">
        <v>528111</v>
      </c>
      <c r="M77" s="16">
        <v>513555</v>
      </c>
      <c r="N77" s="16">
        <v>520222</v>
      </c>
      <c r="O77" s="16">
        <v>506888.66666666698</v>
      </c>
      <c r="P77" s="16">
        <v>420503</v>
      </c>
      <c r="Q77" s="16">
        <v>606608.32999999996</v>
      </c>
      <c r="R77" s="16">
        <f t="shared" si="33"/>
        <v>3.3333329483866692E-3</v>
      </c>
      <c r="T77" s="19"/>
      <c r="U77" s="19"/>
    </row>
    <row r="78" spans="1:21" s="28" customFormat="1">
      <c r="A78" s="6"/>
      <c r="B78" s="23" t="s">
        <v>26</v>
      </c>
      <c r="C78" s="11">
        <v>127284462</v>
      </c>
      <c r="D78" s="14">
        <f>+D79+D83+D85+D90+D93+D97</f>
        <v>10607038.5</v>
      </c>
      <c r="E78" s="14">
        <f>+E79+E83+E85+E90+E93+E97</f>
        <v>0</v>
      </c>
      <c r="F78" s="14">
        <f t="shared" ref="F78:R78" si="35">+F79+F83+F85+F90+F93+F97</f>
        <v>10607037</v>
      </c>
      <c r="G78" s="14">
        <f t="shared" si="35"/>
        <v>9415594.25</v>
      </c>
      <c r="H78" s="14">
        <f t="shared" si="35"/>
        <v>9201541</v>
      </c>
      <c r="I78" s="14">
        <f t="shared" si="35"/>
        <v>10767391.26</v>
      </c>
      <c r="J78" s="14">
        <f t="shared" si="35"/>
        <v>10451809.33</v>
      </c>
      <c r="K78" s="14">
        <f t="shared" si="35"/>
        <v>10451777.67</v>
      </c>
      <c r="L78" s="14">
        <f t="shared" si="35"/>
        <v>10295940</v>
      </c>
      <c r="M78" s="14">
        <f t="shared" si="35"/>
        <v>10317610.99</v>
      </c>
      <c r="N78" s="14">
        <f t="shared" si="35"/>
        <v>10087779</v>
      </c>
      <c r="O78" s="14">
        <f t="shared" si="35"/>
        <v>11895992.263333339</v>
      </c>
      <c r="P78" s="14">
        <f t="shared" si="35"/>
        <v>12346582.689999999</v>
      </c>
      <c r="Q78" s="14">
        <f t="shared" si="35"/>
        <v>11445405.713333335</v>
      </c>
      <c r="R78" s="14">
        <f t="shared" si="35"/>
        <v>0.83333332790061831</v>
      </c>
      <c r="T78" s="19"/>
      <c r="U78" s="19"/>
    </row>
    <row r="79" spans="1:21" s="28" customFormat="1">
      <c r="A79" s="6"/>
      <c r="B79" s="25" t="s">
        <v>209</v>
      </c>
      <c r="C79" s="11">
        <v>30787716</v>
      </c>
      <c r="D79" s="16">
        <f>+D80+D81+D82</f>
        <v>2565643.0000000005</v>
      </c>
      <c r="E79" s="16">
        <f>+E80+E81+E82</f>
        <v>0</v>
      </c>
      <c r="F79" s="16">
        <f t="shared" ref="F79:R79" si="36">+F80+F81+F82</f>
        <v>2565643</v>
      </c>
      <c r="G79" s="16">
        <f t="shared" si="36"/>
        <v>2565643</v>
      </c>
      <c r="H79" s="16">
        <f t="shared" si="36"/>
        <v>2565643</v>
      </c>
      <c r="I79" s="17">
        <f t="shared" si="36"/>
        <v>2427986.1799999997</v>
      </c>
      <c r="J79" s="16">
        <f t="shared" si="36"/>
        <v>3209690</v>
      </c>
      <c r="K79" s="16">
        <f t="shared" si="36"/>
        <v>3209690</v>
      </c>
      <c r="L79" s="16">
        <f t="shared" si="36"/>
        <v>2350961</v>
      </c>
      <c r="M79" s="16">
        <f t="shared" si="36"/>
        <v>2484293.9900000002</v>
      </c>
      <c r="N79" s="17">
        <f t="shared" si="36"/>
        <v>2355295</v>
      </c>
      <c r="O79" s="16">
        <f t="shared" si="36"/>
        <v>2350955.9400000037</v>
      </c>
      <c r="P79" s="16">
        <f t="shared" si="36"/>
        <v>2351741.67</v>
      </c>
      <c r="Q79" s="16">
        <f t="shared" si="36"/>
        <v>2350173.2199999997</v>
      </c>
      <c r="R79" s="16">
        <f t="shared" si="36"/>
        <v>-3.7252902984619141E-9</v>
      </c>
      <c r="T79" s="19"/>
      <c r="U79" s="19"/>
    </row>
    <row r="80" spans="1:21" s="28" customFormat="1">
      <c r="A80" s="6"/>
      <c r="B80" s="27" t="s">
        <v>210</v>
      </c>
      <c r="C80" s="11">
        <v>26140321</v>
      </c>
      <c r="D80" s="16">
        <f t="shared" si="34"/>
        <v>2178360.0833333335</v>
      </c>
      <c r="E80" s="16"/>
      <c r="F80" s="16">
        <v>2178360</v>
      </c>
      <c r="G80" s="16">
        <v>2178360</v>
      </c>
      <c r="H80" s="16">
        <v>2178360</v>
      </c>
      <c r="I80" s="16">
        <v>1927788.01</v>
      </c>
      <c r="J80" s="16">
        <v>2860042</v>
      </c>
      <c r="K80" s="16">
        <v>2860042</v>
      </c>
      <c r="L80" s="16">
        <v>2001313</v>
      </c>
      <c r="M80" s="16">
        <v>2134645.9900000002</v>
      </c>
      <c r="N80" s="16">
        <v>2005647</v>
      </c>
      <c r="O80" s="16">
        <v>1926042.9966666701</v>
      </c>
      <c r="P80" s="16">
        <v>1926043</v>
      </c>
      <c r="Q80" s="16">
        <v>1963677</v>
      </c>
      <c r="R80" s="16">
        <f t="shared" ref="R80:R82" si="37">+C80-(SUM(F80:Q80))</f>
        <v>3.3333301544189453E-3</v>
      </c>
      <c r="T80" s="19"/>
      <c r="U80" s="19"/>
    </row>
    <row r="81" spans="1:21" s="28" customFormat="1">
      <c r="A81" s="6"/>
      <c r="B81" s="27" t="s">
        <v>211</v>
      </c>
      <c r="C81" s="11">
        <v>451618</v>
      </c>
      <c r="D81" s="16">
        <f t="shared" si="34"/>
        <v>37634.833333333336</v>
      </c>
      <c r="E81" s="16"/>
      <c r="F81" s="16">
        <v>37635</v>
      </c>
      <c r="G81" s="16"/>
      <c r="H81" s="16">
        <v>75270</v>
      </c>
      <c r="I81" s="16">
        <v>150550.16999999998</v>
      </c>
      <c r="J81" s="16"/>
      <c r="K81" s="16"/>
      <c r="L81" s="16"/>
      <c r="M81" s="16"/>
      <c r="N81" s="16"/>
      <c r="O81" s="16">
        <v>75264.61</v>
      </c>
      <c r="P81" s="16">
        <v>76772</v>
      </c>
      <c r="Q81" s="16">
        <v>36126.22</v>
      </c>
      <c r="R81" s="16">
        <f t="shared" si="37"/>
        <v>0</v>
      </c>
      <c r="T81" s="19"/>
      <c r="U81" s="19"/>
    </row>
    <row r="82" spans="1:21" s="28" customFormat="1">
      <c r="A82" s="6"/>
      <c r="B82" s="27" t="s">
        <v>212</v>
      </c>
      <c r="C82" s="11">
        <v>4195777</v>
      </c>
      <c r="D82" s="16">
        <f t="shared" si="34"/>
        <v>349648.08333333331</v>
      </c>
      <c r="E82" s="16"/>
      <c r="F82" s="16">
        <v>349648</v>
      </c>
      <c r="G82" s="16">
        <v>387283</v>
      </c>
      <c r="H82" s="16">
        <v>312013</v>
      </c>
      <c r="I82" s="16">
        <v>349648</v>
      </c>
      <c r="J82" s="16">
        <v>349648</v>
      </c>
      <c r="K82" s="16">
        <v>349648</v>
      </c>
      <c r="L82" s="16">
        <v>349648</v>
      </c>
      <c r="M82" s="16">
        <v>349648</v>
      </c>
      <c r="N82" s="16">
        <v>349648</v>
      </c>
      <c r="O82" s="16">
        <v>349648.33333333331</v>
      </c>
      <c r="P82" s="16">
        <v>348926.67</v>
      </c>
      <c r="Q82" s="16">
        <v>350370</v>
      </c>
      <c r="R82" s="16">
        <f t="shared" si="37"/>
        <v>-3.3333338797092438E-3</v>
      </c>
      <c r="T82" s="19"/>
      <c r="U82" s="19"/>
    </row>
    <row r="83" spans="1:21" s="29" customFormat="1">
      <c r="A83" s="6"/>
      <c r="B83" s="25" t="s">
        <v>213</v>
      </c>
      <c r="C83" s="11">
        <v>1600000</v>
      </c>
      <c r="D83" s="16">
        <f>+D84</f>
        <v>133333.33333333334</v>
      </c>
      <c r="E83" s="16">
        <f>+E84</f>
        <v>0</v>
      </c>
      <c r="F83" s="16">
        <f t="shared" ref="F83:R83" si="38">+F84</f>
        <v>133333</v>
      </c>
      <c r="G83" s="16">
        <f t="shared" si="38"/>
        <v>0</v>
      </c>
      <c r="H83" s="16">
        <f t="shared" si="38"/>
        <v>0</v>
      </c>
      <c r="I83" s="16">
        <f t="shared" si="38"/>
        <v>271000</v>
      </c>
      <c r="J83" s="16">
        <f t="shared" si="38"/>
        <v>0</v>
      </c>
      <c r="K83" s="16">
        <f t="shared" si="38"/>
        <v>0</v>
      </c>
      <c r="L83" s="16">
        <f t="shared" si="38"/>
        <v>0</v>
      </c>
      <c r="M83" s="16">
        <f t="shared" si="38"/>
        <v>363166</v>
      </c>
      <c r="N83" s="16">
        <f t="shared" si="38"/>
        <v>129001</v>
      </c>
      <c r="O83" s="16">
        <f t="shared" si="38"/>
        <v>234500</v>
      </c>
      <c r="P83" s="16">
        <f t="shared" si="38"/>
        <v>469000</v>
      </c>
      <c r="Q83" s="16">
        <f t="shared" si="38"/>
        <v>0</v>
      </c>
      <c r="R83" s="16">
        <f t="shared" si="38"/>
        <v>0</v>
      </c>
      <c r="T83" s="19"/>
      <c r="U83" s="19"/>
    </row>
    <row r="84" spans="1:21" s="28" customFormat="1">
      <c r="A84" s="6"/>
      <c r="B84" s="27" t="s">
        <v>214</v>
      </c>
      <c r="C84" s="11">
        <v>1600000</v>
      </c>
      <c r="D84" s="16">
        <f t="shared" si="34"/>
        <v>133333.33333333334</v>
      </c>
      <c r="E84" s="16"/>
      <c r="F84" s="16">
        <v>133333</v>
      </c>
      <c r="G84" s="16"/>
      <c r="H84" s="16"/>
      <c r="I84" s="16">
        <v>271000</v>
      </c>
      <c r="J84" s="16"/>
      <c r="K84" s="16"/>
      <c r="L84" s="16"/>
      <c r="M84" s="16">
        <v>363166</v>
      </c>
      <c r="N84" s="16">
        <v>129001</v>
      </c>
      <c r="O84" s="16">
        <v>234500</v>
      </c>
      <c r="P84" s="16">
        <v>469000</v>
      </c>
      <c r="Q84" s="16"/>
      <c r="R84" s="16">
        <f>+C84-(SUM(F84:Q84))</f>
        <v>0</v>
      </c>
      <c r="T84" s="19"/>
      <c r="U84" s="19"/>
    </row>
    <row r="85" spans="1:21" s="29" customFormat="1">
      <c r="A85" s="6"/>
      <c r="B85" s="25" t="s">
        <v>215</v>
      </c>
      <c r="C85" s="11">
        <v>21711138</v>
      </c>
      <c r="D85" s="16">
        <f>+D86+D87+D88+D89</f>
        <v>1809261.5000000002</v>
      </c>
      <c r="E85" s="16">
        <f>+E86+E87+E88+E89</f>
        <v>0</v>
      </c>
      <c r="F85" s="16">
        <f t="shared" ref="F85:R85" si="39">+F86+F87+F88+F89</f>
        <v>1809261</v>
      </c>
      <c r="G85" s="16">
        <f t="shared" si="39"/>
        <v>1650135.25</v>
      </c>
      <c r="H85" s="16">
        <f t="shared" si="39"/>
        <v>59446</v>
      </c>
      <c r="I85" s="16">
        <f t="shared" si="39"/>
        <v>1785921</v>
      </c>
      <c r="J85" s="16">
        <f t="shared" si="39"/>
        <v>1193380.33</v>
      </c>
      <c r="K85" s="16">
        <f t="shared" si="39"/>
        <v>2077674</v>
      </c>
      <c r="L85" s="16">
        <f t="shared" si="39"/>
        <v>1822004</v>
      </c>
      <c r="M85" s="16">
        <f t="shared" si="39"/>
        <v>1461013</v>
      </c>
      <c r="N85" s="16">
        <f t="shared" si="39"/>
        <v>1567693</v>
      </c>
      <c r="O85" s="16">
        <f t="shared" si="39"/>
        <v>2814846.240000003</v>
      </c>
      <c r="P85" s="16">
        <f t="shared" si="39"/>
        <v>2566217.7799999998</v>
      </c>
      <c r="Q85" s="16">
        <f t="shared" si="39"/>
        <v>2903545.57</v>
      </c>
      <c r="R85" s="16">
        <f t="shared" si="39"/>
        <v>0.82999999728053808</v>
      </c>
      <c r="T85" s="19"/>
      <c r="U85" s="19"/>
    </row>
    <row r="86" spans="1:21" s="28" customFormat="1">
      <c r="A86" s="6"/>
      <c r="B86" s="27" t="s">
        <v>216</v>
      </c>
      <c r="C86" s="11">
        <v>4006821</v>
      </c>
      <c r="D86" s="16">
        <f t="shared" si="34"/>
        <v>333901.75</v>
      </c>
      <c r="E86" s="16"/>
      <c r="F86" s="16">
        <v>333902</v>
      </c>
      <c r="G86" s="16">
        <v>659531.25</v>
      </c>
      <c r="H86" s="16"/>
      <c r="I86" s="16"/>
      <c r="J86" s="16"/>
      <c r="K86" s="16">
        <v>667804</v>
      </c>
      <c r="L86" s="16">
        <v>467236</v>
      </c>
      <c r="M86" s="16"/>
      <c r="N86" s="16">
        <v>534470</v>
      </c>
      <c r="O86" s="16">
        <v>447959.25</v>
      </c>
      <c r="P86" s="16">
        <v>391612</v>
      </c>
      <c r="Q86" s="16">
        <v>504306.5</v>
      </c>
      <c r="R86" s="16">
        <f t="shared" ref="R86:R89" si="40">+C86-(SUM(F86:Q86))</f>
        <v>0</v>
      </c>
      <c r="T86" s="19"/>
      <c r="U86" s="19"/>
    </row>
    <row r="87" spans="1:21" s="28" customFormat="1">
      <c r="A87" s="6"/>
      <c r="B87" s="27" t="s">
        <v>217</v>
      </c>
      <c r="C87" s="11">
        <v>15367106</v>
      </c>
      <c r="D87" s="16">
        <f t="shared" si="34"/>
        <v>1280592.1666666667</v>
      </c>
      <c r="E87" s="16"/>
      <c r="F87" s="16">
        <v>1280592</v>
      </c>
      <c r="G87" s="16">
        <v>840471</v>
      </c>
      <c r="H87" s="16"/>
      <c r="I87" s="16">
        <v>1614494</v>
      </c>
      <c r="J87" s="16">
        <v>929376.33</v>
      </c>
      <c r="K87" s="16">
        <v>1225831</v>
      </c>
      <c r="L87" s="16">
        <v>1187545</v>
      </c>
      <c r="M87" s="16">
        <v>1268113</v>
      </c>
      <c r="N87" s="16">
        <v>866977</v>
      </c>
      <c r="O87" s="16">
        <f>2051235.55666667+0.1</f>
        <v>2051235.65666667</v>
      </c>
      <c r="P87" s="16">
        <v>1934925.1099999999</v>
      </c>
      <c r="Q87" s="16">
        <f>2167544.81+0.26</f>
        <v>2167545.0699999998</v>
      </c>
      <c r="R87" s="16">
        <f t="shared" si="40"/>
        <v>0.83333333022892475</v>
      </c>
      <c r="T87" s="19"/>
      <c r="U87" s="19"/>
    </row>
    <row r="88" spans="1:21" s="28" customFormat="1">
      <c r="A88" s="6"/>
      <c r="B88" s="27" t="s">
        <v>218</v>
      </c>
      <c r="C88" s="11">
        <v>326549</v>
      </c>
      <c r="D88" s="16">
        <f t="shared" si="34"/>
        <v>27212.416666666668</v>
      </c>
      <c r="E88" s="16"/>
      <c r="F88" s="16">
        <v>27212</v>
      </c>
      <c r="G88" s="16"/>
      <c r="H88" s="16">
        <v>59446</v>
      </c>
      <c r="I88" s="16"/>
      <c r="J88" s="16">
        <v>79965</v>
      </c>
      <c r="K88" s="16"/>
      <c r="L88" s="16"/>
      <c r="M88" s="16">
        <v>53308</v>
      </c>
      <c r="N88" s="16"/>
      <c r="O88" s="16">
        <v>106618</v>
      </c>
      <c r="P88" s="16"/>
      <c r="Q88" s="16"/>
      <c r="R88" s="16">
        <f t="shared" si="40"/>
        <v>0</v>
      </c>
      <c r="T88" s="19"/>
      <c r="U88" s="19"/>
    </row>
    <row r="89" spans="1:21" s="28" customFormat="1">
      <c r="A89" s="6"/>
      <c r="B89" s="27" t="s">
        <v>219</v>
      </c>
      <c r="C89" s="11">
        <v>2010662</v>
      </c>
      <c r="D89" s="16">
        <f t="shared" si="34"/>
        <v>167555.16666666666</v>
      </c>
      <c r="E89" s="16"/>
      <c r="F89" s="16">
        <v>167555</v>
      </c>
      <c r="G89" s="16">
        <v>150133</v>
      </c>
      <c r="H89" s="16"/>
      <c r="I89" s="16">
        <v>171427</v>
      </c>
      <c r="J89" s="16">
        <v>184039</v>
      </c>
      <c r="K89" s="16">
        <v>184039</v>
      </c>
      <c r="L89" s="16">
        <v>167223</v>
      </c>
      <c r="M89" s="16">
        <v>139592</v>
      </c>
      <c r="N89" s="16">
        <v>166246</v>
      </c>
      <c r="O89" s="16">
        <v>209033.33333333299</v>
      </c>
      <c r="P89" s="16">
        <v>239680.66999999998</v>
      </c>
      <c r="Q89" s="16">
        <v>231694</v>
      </c>
      <c r="R89" s="16">
        <f t="shared" si="40"/>
        <v>-3.3333329483866692E-3</v>
      </c>
      <c r="T89" s="19"/>
      <c r="U89" s="19"/>
    </row>
    <row r="90" spans="1:21" s="29" customFormat="1">
      <c r="A90" s="6"/>
      <c r="B90" s="25" t="s">
        <v>220</v>
      </c>
      <c r="C90" s="11">
        <v>6994201</v>
      </c>
      <c r="D90" s="16">
        <f>+D91+D92</f>
        <v>582850.08333333337</v>
      </c>
      <c r="E90" s="16">
        <f>+E91+E92</f>
        <v>0</v>
      </c>
      <c r="F90" s="16">
        <f t="shared" ref="F90:R90" si="41">+F91+F92</f>
        <v>582850</v>
      </c>
      <c r="G90" s="16">
        <f t="shared" si="41"/>
        <v>734684</v>
      </c>
      <c r="H90" s="16">
        <f t="shared" si="41"/>
        <v>734684</v>
      </c>
      <c r="I90" s="16">
        <f t="shared" si="41"/>
        <v>575765</v>
      </c>
      <c r="J90" s="16">
        <f t="shared" si="41"/>
        <v>517767</v>
      </c>
      <c r="K90" s="16">
        <f t="shared" si="41"/>
        <v>597732</v>
      </c>
      <c r="L90" s="16">
        <f t="shared" si="41"/>
        <v>568439</v>
      </c>
      <c r="M90" s="16">
        <f t="shared" si="41"/>
        <v>543864</v>
      </c>
      <c r="N90" s="16">
        <f t="shared" si="41"/>
        <v>570517</v>
      </c>
      <c r="O90" s="16">
        <f t="shared" si="41"/>
        <v>469323.00000000035</v>
      </c>
      <c r="P90" s="16">
        <f t="shared" si="41"/>
        <v>530506</v>
      </c>
      <c r="Q90" s="16">
        <f t="shared" si="41"/>
        <v>568070</v>
      </c>
      <c r="R90" s="16">
        <f t="shared" si="41"/>
        <v>-4.6566128730773926E-10</v>
      </c>
      <c r="T90" s="19"/>
      <c r="U90" s="19"/>
    </row>
    <row r="91" spans="1:21" s="28" customFormat="1">
      <c r="A91" s="6"/>
      <c r="B91" s="27" t="s">
        <v>221</v>
      </c>
      <c r="C91" s="11">
        <v>2316677</v>
      </c>
      <c r="D91" s="16">
        <f t="shared" si="34"/>
        <v>193056.41666666666</v>
      </c>
      <c r="E91" s="16"/>
      <c r="F91" s="16">
        <v>193056</v>
      </c>
      <c r="G91" s="16">
        <v>354684</v>
      </c>
      <c r="H91" s="16">
        <v>335096</v>
      </c>
      <c r="I91" s="16">
        <v>159316</v>
      </c>
      <c r="J91" s="16">
        <v>154628</v>
      </c>
      <c r="K91" s="16">
        <v>207938</v>
      </c>
      <c r="L91" s="16">
        <v>151993</v>
      </c>
      <c r="M91" s="16">
        <v>180724</v>
      </c>
      <c r="N91" s="16">
        <v>180724</v>
      </c>
      <c r="O91" s="16">
        <v>132839.33333333334</v>
      </c>
      <c r="P91" s="16">
        <v>114057.67</v>
      </c>
      <c r="Q91" s="16">
        <v>151621</v>
      </c>
      <c r="R91" s="16">
        <f t="shared" ref="R91:R92" si="42">+C91-(SUM(F91:Q91))</f>
        <v>-3.3333334140479565E-3</v>
      </c>
      <c r="T91" s="19"/>
      <c r="U91" s="19"/>
    </row>
    <row r="92" spans="1:21" s="28" customFormat="1">
      <c r="A92" s="6"/>
      <c r="B92" s="27" t="s">
        <v>222</v>
      </c>
      <c r="C92" s="11">
        <v>4677524</v>
      </c>
      <c r="D92" s="16">
        <f t="shared" si="34"/>
        <v>389793.66666666669</v>
      </c>
      <c r="E92" s="16"/>
      <c r="F92" s="16">
        <v>389794</v>
      </c>
      <c r="G92" s="16">
        <v>380000</v>
      </c>
      <c r="H92" s="16">
        <v>399588</v>
      </c>
      <c r="I92" s="16">
        <v>416449</v>
      </c>
      <c r="J92" s="16">
        <v>363139</v>
      </c>
      <c r="K92" s="16">
        <v>389794</v>
      </c>
      <c r="L92" s="16">
        <v>416446</v>
      </c>
      <c r="M92" s="16">
        <v>363140</v>
      </c>
      <c r="N92" s="16">
        <v>389793</v>
      </c>
      <c r="O92" s="16">
        <v>336483.66666666698</v>
      </c>
      <c r="P92" s="16">
        <v>416448.33</v>
      </c>
      <c r="Q92" s="16">
        <v>416449</v>
      </c>
      <c r="R92" s="16">
        <f t="shared" si="42"/>
        <v>3.3333329483866692E-3</v>
      </c>
      <c r="T92" s="19"/>
      <c r="U92" s="19"/>
    </row>
    <row r="93" spans="1:21" s="28" customFormat="1">
      <c r="A93" s="6"/>
      <c r="B93" s="25" t="s">
        <v>223</v>
      </c>
      <c r="C93" s="11">
        <v>26438587</v>
      </c>
      <c r="D93" s="16">
        <f>+D94+D95+D96</f>
        <v>2203215.5833333335</v>
      </c>
      <c r="E93" s="16">
        <f>+E94+E95+E96</f>
        <v>0</v>
      </c>
      <c r="F93" s="16">
        <f t="shared" ref="F93:R93" si="43">+F94+F95+F96</f>
        <v>2203215</v>
      </c>
      <c r="G93" s="16">
        <f t="shared" si="43"/>
        <v>2220433</v>
      </c>
      <c r="H93" s="16">
        <f t="shared" si="43"/>
        <v>2056086</v>
      </c>
      <c r="I93" s="17">
        <f t="shared" si="43"/>
        <v>2235912</v>
      </c>
      <c r="J93" s="16">
        <f t="shared" si="43"/>
        <v>2402586</v>
      </c>
      <c r="K93" s="16">
        <f t="shared" si="43"/>
        <v>2402586</v>
      </c>
      <c r="L93" s="16">
        <f t="shared" si="43"/>
        <v>2180352</v>
      </c>
      <c r="M93" s="16">
        <f t="shared" si="43"/>
        <v>2091089</v>
      </c>
      <c r="N93" s="17">
        <f t="shared" si="43"/>
        <v>2091089</v>
      </c>
      <c r="O93" s="16">
        <f t="shared" si="43"/>
        <v>2185079.6666666665</v>
      </c>
      <c r="P93" s="16">
        <f t="shared" si="43"/>
        <v>2285162.4099999997</v>
      </c>
      <c r="Q93" s="16">
        <f t="shared" si="43"/>
        <v>2084996.9200000032</v>
      </c>
      <c r="R93" s="16">
        <f t="shared" si="43"/>
        <v>3.3333338797092438E-3</v>
      </c>
      <c r="T93" s="19"/>
      <c r="U93" s="19"/>
    </row>
    <row r="94" spans="1:21" s="28" customFormat="1">
      <c r="A94" s="6"/>
      <c r="B94" s="27" t="s">
        <v>224</v>
      </c>
      <c r="C94" s="11">
        <v>20746802</v>
      </c>
      <c r="D94" s="16">
        <f t="shared" si="34"/>
        <v>1728900.1666666667</v>
      </c>
      <c r="E94" s="16"/>
      <c r="F94" s="16">
        <v>1728900</v>
      </c>
      <c r="G94" s="16">
        <v>1581771</v>
      </c>
      <c r="H94" s="16">
        <v>1581771</v>
      </c>
      <c r="I94" s="17">
        <v>1761596</v>
      </c>
      <c r="J94" s="16">
        <v>1928270</v>
      </c>
      <c r="K94" s="16">
        <v>1928270</v>
      </c>
      <c r="L94" s="16">
        <v>1706037</v>
      </c>
      <c r="M94" s="16">
        <v>1616774</v>
      </c>
      <c r="N94" s="17">
        <v>1616774</v>
      </c>
      <c r="O94" s="16">
        <v>1765546.3333333333</v>
      </c>
      <c r="P94" s="16">
        <v>1752895.0799999998</v>
      </c>
      <c r="Q94" s="16">
        <v>1778197.5866666699</v>
      </c>
      <c r="R94" s="16">
        <f t="shared" ref="R94:R96" si="44">+C94-(SUM(F94:Q94))</f>
        <v>0</v>
      </c>
      <c r="T94" s="19"/>
      <c r="U94" s="19"/>
    </row>
    <row r="95" spans="1:21" s="28" customFormat="1">
      <c r="A95" s="6"/>
      <c r="B95" s="27" t="s">
        <v>225</v>
      </c>
      <c r="C95" s="11">
        <v>868205</v>
      </c>
      <c r="D95" s="16">
        <f t="shared" si="34"/>
        <v>72350.416666666672</v>
      </c>
      <c r="E95" s="16"/>
      <c r="F95" s="16">
        <v>72350</v>
      </c>
      <c r="G95" s="16">
        <v>72350</v>
      </c>
      <c r="H95" s="16">
        <v>72350</v>
      </c>
      <c r="I95" s="17">
        <v>72351</v>
      </c>
      <c r="J95" s="16">
        <v>72351</v>
      </c>
      <c r="K95" s="16">
        <v>72351</v>
      </c>
      <c r="L95" s="16">
        <v>72350</v>
      </c>
      <c r="M95" s="16">
        <v>72350</v>
      </c>
      <c r="N95" s="17">
        <v>72350</v>
      </c>
      <c r="O95" s="16">
        <v>72350.666666666672</v>
      </c>
      <c r="P95" s="16">
        <v>75520</v>
      </c>
      <c r="Q95" s="16">
        <v>69181.333333333299</v>
      </c>
      <c r="R95" s="16">
        <f t="shared" si="44"/>
        <v>0</v>
      </c>
      <c r="T95" s="19"/>
      <c r="U95" s="19"/>
    </row>
    <row r="96" spans="1:21" s="28" customFormat="1">
      <c r="A96" s="6"/>
      <c r="B96" s="27" t="s">
        <v>226</v>
      </c>
      <c r="C96" s="11">
        <v>4823580</v>
      </c>
      <c r="D96" s="16">
        <f t="shared" si="34"/>
        <v>401965</v>
      </c>
      <c r="E96" s="16"/>
      <c r="F96" s="16">
        <v>401965</v>
      </c>
      <c r="G96" s="16">
        <v>566312</v>
      </c>
      <c r="H96" s="16">
        <v>401965</v>
      </c>
      <c r="I96" s="17">
        <v>401965</v>
      </c>
      <c r="J96" s="16">
        <v>401965</v>
      </c>
      <c r="K96" s="16">
        <v>401965</v>
      </c>
      <c r="L96" s="16">
        <v>401965</v>
      </c>
      <c r="M96" s="16">
        <v>401965</v>
      </c>
      <c r="N96" s="17">
        <v>401965</v>
      </c>
      <c r="O96" s="16">
        <v>347182.66666666669</v>
      </c>
      <c r="P96" s="16">
        <v>456747.32999999996</v>
      </c>
      <c r="Q96" s="16">
        <v>237618</v>
      </c>
      <c r="R96" s="16">
        <f t="shared" si="44"/>
        <v>3.3333338797092438E-3</v>
      </c>
      <c r="T96" s="19"/>
      <c r="U96" s="19"/>
    </row>
    <row r="97" spans="1:21" s="28" customFormat="1">
      <c r="A97" s="6"/>
      <c r="B97" s="25" t="s">
        <v>227</v>
      </c>
      <c r="C97" s="11">
        <v>39752820</v>
      </c>
      <c r="D97" s="16">
        <f>+D98+D99+D100+D101</f>
        <v>3312735</v>
      </c>
      <c r="E97" s="16">
        <f>+E98+E99+E100+E101</f>
        <v>0</v>
      </c>
      <c r="F97" s="16">
        <f t="shared" ref="F97:R97" si="45">+F98+F99+F100+F101</f>
        <v>3312735</v>
      </c>
      <c r="G97" s="16">
        <f t="shared" si="45"/>
        <v>2244699</v>
      </c>
      <c r="H97" s="16">
        <f t="shared" si="45"/>
        <v>3785682</v>
      </c>
      <c r="I97" s="17">
        <f t="shared" si="45"/>
        <v>3470807.08</v>
      </c>
      <c r="J97" s="16">
        <f t="shared" si="45"/>
        <v>3128386</v>
      </c>
      <c r="K97" s="16">
        <f t="shared" si="45"/>
        <v>2164095.67</v>
      </c>
      <c r="L97" s="16">
        <f t="shared" si="45"/>
        <v>3374184</v>
      </c>
      <c r="M97" s="16">
        <f t="shared" si="45"/>
        <v>3374185</v>
      </c>
      <c r="N97" s="17">
        <f t="shared" si="45"/>
        <v>3374184</v>
      </c>
      <c r="O97" s="16">
        <f t="shared" si="45"/>
        <v>3841287.416666667</v>
      </c>
      <c r="P97" s="16">
        <f t="shared" si="45"/>
        <v>4143954.8299999996</v>
      </c>
      <c r="Q97" s="16">
        <f t="shared" si="45"/>
        <v>3538620.0033333329</v>
      </c>
      <c r="R97" s="16">
        <f t="shared" si="45"/>
        <v>9.3132257461547852E-10</v>
      </c>
      <c r="T97" s="19"/>
      <c r="U97" s="19"/>
    </row>
    <row r="98" spans="1:21" s="28" customFormat="1">
      <c r="A98" s="6"/>
      <c r="B98" s="27" t="s">
        <v>228</v>
      </c>
      <c r="C98" s="11">
        <v>3042183</v>
      </c>
      <c r="D98" s="16">
        <f t="shared" si="34"/>
        <v>253515.25</v>
      </c>
      <c r="E98" s="16"/>
      <c r="F98" s="16">
        <v>253515</v>
      </c>
      <c r="G98" s="16"/>
      <c r="H98" s="16">
        <v>253515</v>
      </c>
      <c r="I98" s="16">
        <v>253515</v>
      </c>
      <c r="J98" s="16">
        <v>174265</v>
      </c>
      <c r="K98" s="16">
        <v>174265</v>
      </c>
      <c r="L98" s="16">
        <v>279932</v>
      </c>
      <c r="M98" s="16">
        <v>279932</v>
      </c>
      <c r="N98" s="16">
        <v>279932</v>
      </c>
      <c r="O98" s="16">
        <v>364437.33333333331</v>
      </c>
      <c r="P98" s="16">
        <v>280730</v>
      </c>
      <c r="Q98" s="16">
        <v>448144.66666666698</v>
      </c>
      <c r="R98" s="16">
        <f t="shared" ref="R98:R101" si="46">+C98-(SUM(F98:Q98))</f>
        <v>0</v>
      </c>
      <c r="T98" s="19"/>
      <c r="U98" s="19"/>
    </row>
    <row r="99" spans="1:21" s="28" customFormat="1">
      <c r="A99" s="6"/>
      <c r="B99" s="27" t="s">
        <v>229</v>
      </c>
      <c r="C99" s="11">
        <v>22098314</v>
      </c>
      <c r="D99" s="16">
        <f t="shared" si="34"/>
        <v>1841526.1666666667</v>
      </c>
      <c r="E99" s="16"/>
      <c r="F99" s="16">
        <v>1841526</v>
      </c>
      <c r="G99" s="16"/>
      <c r="H99" s="16">
        <v>2314473</v>
      </c>
      <c r="I99" s="16">
        <v>1229239</v>
      </c>
      <c r="J99" s="16">
        <v>1743307</v>
      </c>
      <c r="K99" s="16">
        <v>1989830.67</v>
      </c>
      <c r="L99" s="16">
        <v>1264273</v>
      </c>
      <c r="M99" s="16">
        <v>1876559</v>
      </c>
      <c r="N99" s="16">
        <v>1876559</v>
      </c>
      <c r="O99" s="16">
        <v>2654182.4433333334</v>
      </c>
      <c r="P99" s="16">
        <v>2677698.5499999998</v>
      </c>
      <c r="Q99" s="16">
        <v>2630666.333333333</v>
      </c>
      <c r="R99" s="16">
        <f t="shared" si="46"/>
        <v>3.3333338797092438E-3</v>
      </c>
      <c r="T99" s="19"/>
      <c r="U99" s="19"/>
    </row>
    <row r="100" spans="1:21" s="28" customFormat="1">
      <c r="A100" s="6"/>
      <c r="B100" s="27" t="s">
        <v>230</v>
      </c>
      <c r="C100" s="11">
        <v>7264883</v>
      </c>
      <c r="D100" s="16">
        <f t="shared" si="34"/>
        <v>605406.91666666663</v>
      </c>
      <c r="E100" s="16"/>
      <c r="F100" s="16">
        <v>605407</v>
      </c>
      <c r="G100" s="16">
        <v>825048</v>
      </c>
      <c r="H100" s="16">
        <v>605407</v>
      </c>
      <c r="I100" s="16">
        <v>763479.08</v>
      </c>
      <c r="J100" s="16">
        <v>1210814</v>
      </c>
      <c r="K100" s="16"/>
      <c r="L100" s="16">
        <v>605407</v>
      </c>
      <c r="M100" s="16">
        <v>617694</v>
      </c>
      <c r="N100" s="16">
        <v>593120</v>
      </c>
      <c r="O100" s="16">
        <v>479502.30666666664</v>
      </c>
      <c r="P100" s="16">
        <v>499195.61000000004</v>
      </c>
      <c r="Q100" s="16">
        <v>459809.00333333301</v>
      </c>
      <c r="R100" s="16">
        <f t="shared" si="46"/>
        <v>0</v>
      </c>
      <c r="T100" s="19"/>
      <c r="U100" s="19"/>
    </row>
    <row r="101" spans="1:21" s="28" customFormat="1">
      <c r="A101" s="6"/>
      <c r="B101" s="27" t="s">
        <v>231</v>
      </c>
      <c r="C101" s="11">
        <v>7347440</v>
      </c>
      <c r="D101" s="16">
        <f t="shared" si="34"/>
        <v>612286.66666666663</v>
      </c>
      <c r="E101" s="16"/>
      <c r="F101" s="16">
        <v>612287</v>
      </c>
      <c r="G101" s="16">
        <v>1419651</v>
      </c>
      <c r="H101" s="16">
        <v>612287</v>
      </c>
      <c r="I101" s="16">
        <v>1224574</v>
      </c>
      <c r="J101" s="16"/>
      <c r="K101" s="16"/>
      <c r="L101" s="16">
        <v>1224572</v>
      </c>
      <c r="M101" s="16">
        <v>600000</v>
      </c>
      <c r="N101" s="16">
        <v>624573</v>
      </c>
      <c r="O101" s="16">
        <v>343165.33333333331</v>
      </c>
      <c r="P101" s="16">
        <v>686330.67</v>
      </c>
      <c r="Q101" s="16"/>
      <c r="R101" s="16">
        <f t="shared" si="46"/>
        <v>-3.3333329483866692E-3</v>
      </c>
      <c r="T101" s="19"/>
      <c r="U101" s="19"/>
    </row>
    <row r="102" spans="1:21" s="28" customFormat="1">
      <c r="A102" s="6"/>
      <c r="B102" s="23" t="s">
        <v>36</v>
      </c>
      <c r="C102" s="11">
        <v>19905488</v>
      </c>
      <c r="D102" s="14">
        <f>+D103</f>
        <v>1658790.6666666667</v>
      </c>
      <c r="E102" s="14">
        <f>+E103</f>
        <v>0</v>
      </c>
      <c r="F102" s="14">
        <f t="shared" ref="F102:R102" si="47">+F103</f>
        <v>1658790</v>
      </c>
      <c r="G102" s="14">
        <f t="shared" si="47"/>
        <v>1658790</v>
      </c>
      <c r="H102" s="14">
        <f t="shared" si="47"/>
        <v>1658790</v>
      </c>
      <c r="I102" s="14">
        <f t="shared" si="47"/>
        <v>1658791</v>
      </c>
      <c r="J102" s="14">
        <f t="shared" si="47"/>
        <v>1658791</v>
      </c>
      <c r="K102" s="14">
        <f t="shared" si="47"/>
        <v>1658791</v>
      </c>
      <c r="L102" s="14">
        <f t="shared" si="47"/>
        <v>1658791</v>
      </c>
      <c r="M102" s="14">
        <f t="shared" si="47"/>
        <v>1658790</v>
      </c>
      <c r="N102" s="14">
        <f t="shared" si="47"/>
        <v>1658790</v>
      </c>
      <c r="O102" s="14">
        <f t="shared" si="47"/>
        <v>1658790</v>
      </c>
      <c r="P102" s="14">
        <f t="shared" si="47"/>
        <v>1658792</v>
      </c>
      <c r="Q102" s="14">
        <f t="shared" si="47"/>
        <v>1658792</v>
      </c>
      <c r="R102" s="14">
        <f t="shared" si="47"/>
        <v>0</v>
      </c>
      <c r="T102" s="19"/>
      <c r="U102" s="19"/>
    </row>
    <row r="103" spans="1:21" s="28" customFormat="1">
      <c r="A103" s="6"/>
      <c r="B103" s="25" t="s">
        <v>232</v>
      </c>
      <c r="C103" s="11">
        <v>19905488</v>
      </c>
      <c r="D103" s="16">
        <f>+D104+D105</f>
        <v>1658790.6666666667</v>
      </c>
      <c r="E103" s="16">
        <f>+E104+E105</f>
        <v>0</v>
      </c>
      <c r="F103" s="16">
        <f t="shared" ref="F103:R103" si="48">+F104+F105</f>
        <v>1658790</v>
      </c>
      <c r="G103" s="16">
        <f t="shared" si="48"/>
        <v>1658790</v>
      </c>
      <c r="H103" s="16">
        <f t="shared" si="48"/>
        <v>1658790</v>
      </c>
      <c r="I103" s="17">
        <f t="shared" si="48"/>
        <v>1658791</v>
      </c>
      <c r="J103" s="16">
        <f t="shared" si="48"/>
        <v>1658791</v>
      </c>
      <c r="K103" s="16">
        <f t="shared" si="48"/>
        <v>1658791</v>
      </c>
      <c r="L103" s="16">
        <f t="shared" si="48"/>
        <v>1658791</v>
      </c>
      <c r="M103" s="16">
        <f t="shared" si="48"/>
        <v>1658790</v>
      </c>
      <c r="N103" s="17">
        <f t="shared" si="48"/>
        <v>1658790</v>
      </c>
      <c r="O103" s="16">
        <f t="shared" si="48"/>
        <v>1658790</v>
      </c>
      <c r="P103" s="16">
        <f t="shared" si="48"/>
        <v>1658792</v>
      </c>
      <c r="Q103" s="16">
        <f t="shared" si="48"/>
        <v>1658792</v>
      </c>
      <c r="R103" s="16">
        <f t="shared" si="48"/>
        <v>0</v>
      </c>
      <c r="T103" s="19"/>
      <c r="U103" s="19"/>
    </row>
    <row r="104" spans="1:21" s="28" customFormat="1">
      <c r="A104" s="6"/>
      <c r="B104" s="27" t="s">
        <v>233</v>
      </c>
      <c r="C104" s="11">
        <v>1030385</v>
      </c>
      <c r="D104" s="16">
        <f t="shared" si="34"/>
        <v>85865.416666666672</v>
      </c>
      <c r="E104" s="16"/>
      <c r="F104" s="16">
        <v>85865</v>
      </c>
      <c r="G104" s="16">
        <v>85865</v>
      </c>
      <c r="H104" s="16">
        <v>85865</v>
      </c>
      <c r="I104" s="17">
        <v>85866</v>
      </c>
      <c r="J104" s="16">
        <v>85866</v>
      </c>
      <c r="K104" s="16">
        <v>85866</v>
      </c>
      <c r="L104" s="16">
        <v>85865</v>
      </c>
      <c r="M104" s="16">
        <v>85865</v>
      </c>
      <c r="N104" s="17">
        <v>85865</v>
      </c>
      <c r="O104" s="16">
        <v>85865</v>
      </c>
      <c r="P104" s="16">
        <v>85866</v>
      </c>
      <c r="Q104" s="16">
        <v>85866</v>
      </c>
      <c r="R104" s="16">
        <f t="shared" ref="R104:R105" si="49">+C104-(SUM(F104:Q104))</f>
        <v>0</v>
      </c>
      <c r="T104" s="19"/>
      <c r="U104" s="19"/>
    </row>
    <row r="105" spans="1:21" s="28" customFormat="1">
      <c r="A105" s="6"/>
      <c r="B105" s="27" t="s">
        <v>234</v>
      </c>
      <c r="C105" s="11">
        <v>18875103</v>
      </c>
      <c r="D105" s="16">
        <f t="shared" si="34"/>
        <v>1572925.25</v>
      </c>
      <c r="E105" s="16"/>
      <c r="F105" s="16">
        <v>1572925</v>
      </c>
      <c r="G105" s="16">
        <v>1572925</v>
      </c>
      <c r="H105" s="16">
        <v>1572925</v>
      </c>
      <c r="I105" s="17">
        <v>1572925</v>
      </c>
      <c r="J105" s="16">
        <v>1572925</v>
      </c>
      <c r="K105" s="16">
        <v>1572925</v>
      </c>
      <c r="L105" s="16">
        <v>1572926</v>
      </c>
      <c r="M105" s="16">
        <v>1572925</v>
      </c>
      <c r="N105" s="17">
        <v>1572925</v>
      </c>
      <c r="O105" s="16">
        <v>1572925</v>
      </c>
      <c r="P105" s="16">
        <v>1572926</v>
      </c>
      <c r="Q105" s="16">
        <v>1572926</v>
      </c>
      <c r="R105" s="16">
        <f t="shared" si="49"/>
        <v>0</v>
      </c>
      <c r="T105" s="19"/>
      <c r="U105" s="19"/>
    </row>
    <row r="106" spans="1:21" s="28" customFormat="1">
      <c r="A106" s="6"/>
      <c r="B106" s="23" t="s">
        <v>53</v>
      </c>
      <c r="C106" s="11">
        <v>35687837</v>
      </c>
      <c r="D106" s="14">
        <f>+D107+D111+D113+D116+D120</f>
        <v>2973986.416666667</v>
      </c>
      <c r="E106" s="14">
        <f>+E107+E111+E113+E116+E120</f>
        <v>0</v>
      </c>
      <c r="F106" s="14">
        <f t="shared" ref="F106:R106" si="50">+F107+F111+F113+F116+F120</f>
        <v>2973982</v>
      </c>
      <c r="G106" s="14">
        <f t="shared" si="50"/>
        <v>3072910</v>
      </c>
      <c r="H106" s="14">
        <f t="shared" si="50"/>
        <v>2973986</v>
      </c>
      <c r="I106" s="14">
        <f t="shared" si="50"/>
        <v>2875064</v>
      </c>
      <c r="J106" s="14">
        <f t="shared" si="50"/>
        <v>2974154</v>
      </c>
      <c r="K106" s="14">
        <f t="shared" si="50"/>
        <v>2973819.29</v>
      </c>
      <c r="L106" s="14">
        <f t="shared" si="50"/>
        <v>2973991.7</v>
      </c>
      <c r="M106" s="14">
        <f t="shared" si="50"/>
        <v>3044980.1</v>
      </c>
      <c r="N106" s="14">
        <f t="shared" si="50"/>
        <v>3044982.37</v>
      </c>
      <c r="O106" s="14">
        <f t="shared" si="50"/>
        <v>2926651.3766666669</v>
      </c>
      <c r="P106" s="14">
        <f t="shared" si="50"/>
        <v>3044987.26</v>
      </c>
      <c r="Q106" s="14">
        <f t="shared" si="50"/>
        <v>2808328.9000000004</v>
      </c>
      <c r="R106" s="14">
        <f t="shared" si="50"/>
        <v>3.3333338797092438E-3</v>
      </c>
      <c r="T106" s="19"/>
      <c r="U106" s="19"/>
    </row>
    <row r="107" spans="1:21" s="28" customFormat="1">
      <c r="A107" s="6"/>
      <c r="B107" s="25" t="s">
        <v>235</v>
      </c>
      <c r="C107" s="11">
        <v>19596087</v>
      </c>
      <c r="D107" s="16">
        <f>+D108+D109+D110</f>
        <v>1633007.2500000002</v>
      </c>
      <c r="E107" s="16">
        <f>+E108+E109+E110</f>
        <v>0</v>
      </c>
      <c r="F107" s="16">
        <f t="shared" ref="F107:R107" si="51">+F108+F109+F110</f>
        <v>1633003</v>
      </c>
      <c r="G107" s="16">
        <f t="shared" si="51"/>
        <v>1695909</v>
      </c>
      <c r="H107" s="16">
        <f t="shared" si="51"/>
        <v>1570105</v>
      </c>
      <c r="I107" s="17">
        <f t="shared" si="51"/>
        <v>1695910</v>
      </c>
      <c r="J107" s="16">
        <f t="shared" si="51"/>
        <v>1695910</v>
      </c>
      <c r="K107" s="16">
        <f t="shared" si="51"/>
        <v>1444301.8</v>
      </c>
      <c r="L107" s="16">
        <f t="shared" si="51"/>
        <v>1695909</v>
      </c>
      <c r="M107" s="16">
        <f t="shared" si="51"/>
        <v>1788631</v>
      </c>
      <c r="N107" s="17">
        <f t="shared" si="51"/>
        <v>1788631</v>
      </c>
      <c r="O107" s="16">
        <f t="shared" si="51"/>
        <v>1319584.0666666669</v>
      </c>
      <c r="P107" s="16">
        <f t="shared" si="51"/>
        <v>1788631.93</v>
      </c>
      <c r="Q107" s="16">
        <f t="shared" si="51"/>
        <v>1479561.2000000002</v>
      </c>
      <c r="R107" s="16">
        <f t="shared" si="51"/>
        <v>3.3333338797092438E-3</v>
      </c>
      <c r="T107" s="19"/>
      <c r="U107" s="19"/>
    </row>
    <row r="108" spans="1:21" s="28" customFormat="1">
      <c r="A108" s="6"/>
      <c r="B108" s="27" t="s">
        <v>236</v>
      </c>
      <c r="C108" s="11">
        <v>10504534</v>
      </c>
      <c r="D108" s="16">
        <f t="shared" si="34"/>
        <v>875377.83333333337</v>
      </c>
      <c r="E108" s="16"/>
      <c r="F108" s="16">
        <v>875374</v>
      </c>
      <c r="G108" s="16">
        <v>938280</v>
      </c>
      <c r="H108" s="16">
        <v>812476</v>
      </c>
      <c r="I108" s="16">
        <v>811258</v>
      </c>
      <c r="J108" s="16">
        <v>622976</v>
      </c>
      <c r="K108" s="16">
        <v>1444301.8</v>
      </c>
      <c r="L108" s="16">
        <v>1127780</v>
      </c>
      <c r="M108" s="16">
        <v>463296</v>
      </c>
      <c r="N108" s="16">
        <v>1120502</v>
      </c>
      <c r="O108" s="16">
        <v>661162.066666667</v>
      </c>
      <c r="P108" s="16">
        <v>968099.92999999993</v>
      </c>
      <c r="Q108" s="16">
        <v>659028.20000000019</v>
      </c>
      <c r="R108" s="16">
        <f t="shared" ref="R108:R110" si="52">+C108-(SUM(F108:Q108))</f>
        <v>3.3333338797092438E-3</v>
      </c>
      <c r="T108" s="19"/>
      <c r="U108" s="19"/>
    </row>
    <row r="109" spans="1:21" s="28" customFormat="1">
      <c r="A109" s="6"/>
      <c r="B109" s="27" t="s">
        <v>237</v>
      </c>
      <c r="C109" s="11">
        <v>3028824</v>
      </c>
      <c r="D109" s="16">
        <f t="shared" si="34"/>
        <v>252402</v>
      </c>
      <c r="E109" s="16"/>
      <c r="F109" s="16">
        <v>252402</v>
      </c>
      <c r="G109" s="16">
        <v>262629</v>
      </c>
      <c r="H109" s="16">
        <v>242175</v>
      </c>
      <c r="I109" s="16"/>
      <c r="J109" s="16">
        <v>504804</v>
      </c>
      <c r="K109" s="16"/>
      <c r="L109" s="16"/>
      <c r="M109" s="16">
        <v>757206</v>
      </c>
      <c r="N109" s="16">
        <v>100000</v>
      </c>
      <c r="O109" s="16">
        <v>404804</v>
      </c>
      <c r="P109" s="16">
        <v>252402</v>
      </c>
      <c r="Q109" s="16">
        <v>252402</v>
      </c>
      <c r="R109" s="16">
        <f t="shared" si="52"/>
        <v>0</v>
      </c>
      <c r="T109" s="19"/>
      <c r="U109" s="19"/>
    </row>
    <row r="110" spans="1:21" s="28" customFormat="1">
      <c r="A110" s="6"/>
      <c r="B110" s="27" t="s">
        <v>238</v>
      </c>
      <c r="C110" s="11">
        <v>6062729</v>
      </c>
      <c r="D110" s="16">
        <f t="shared" si="34"/>
        <v>505227.41666666669</v>
      </c>
      <c r="E110" s="16"/>
      <c r="F110" s="16">
        <v>505227</v>
      </c>
      <c r="G110" s="16">
        <v>495000</v>
      </c>
      <c r="H110" s="16">
        <v>515454</v>
      </c>
      <c r="I110" s="16">
        <v>884652</v>
      </c>
      <c r="J110" s="16">
        <v>568130</v>
      </c>
      <c r="K110" s="16"/>
      <c r="L110" s="16">
        <v>568129</v>
      </c>
      <c r="M110" s="16">
        <v>568129</v>
      </c>
      <c r="N110" s="16">
        <v>568129</v>
      </c>
      <c r="O110" s="16">
        <v>253618</v>
      </c>
      <c r="P110" s="16">
        <v>568130</v>
      </c>
      <c r="Q110" s="16">
        <v>568131</v>
      </c>
      <c r="R110" s="16">
        <f t="shared" si="52"/>
        <v>0</v>
      </c>
      <c r="T110" s="19"/>
      <c r="U110" s="19"/>
    </row>
    <row r="111" spans="1:21" s="29" customFormat="1">
      <c r="A111" s="6"/>
      <c r="B111" s="25" t="s">
        <v>239</v>
      </c>
      <c r="C111" s="11">
        <v>754824</v>
      </c>
      <c r="D111" s="16">
        <f>+D112</f>
        <v>62902</v>
      </c>
      <c r="E111" s="16">
        <f>+E112</f>
        <v>0</v>
      </c>
      <c r="F111" s="16">
        <f t="shared" ref="F111:R111" si="53">+F112</f>
        <v>62902</v>
      </c>
      <c r="G111" s="16">
        <f t="shared" si="53"/>
        <v>0</v>
      </c>
      <c r="H111" s="16">
        <f t="shared" si="53"/>
        <v>125804</v>
      </c>
      <c r="I111" s="16">
        <f t="shared" si="53"/>
        <v>0</v>
      </c>
      <c r="J111" s="16">
        <f t="shared" si="53"/>
        <v>0</v>
      </c>
      <c r="K111" s="16">
        <f t="shared" si="53"/>
        <v>251608</v>
      </c>
      <c r="L111" s="16">
        <f t="shared" si="53"/>
        <v>0</v>
      </c>
      <c r="M111" s="16">
        <f t="shared" si="53"/>
        <v>0</v>
      </c>
      <c r="N111" s="16">
        <f t="shared" si="53"/>
        <v>0</v>
      </c>
      <c r="O111" s="16">
        <f t="shared" si="53"/>
        <v>314510</v>
      </c>
      <c r="P111" s="16">
        <f t="shared" si="53"/>
        <v>0</v>
      </c>
      <c r="Q111" s="16">
        <f t="shared" si="53"/>
        <v>0</v>
      </c>
      <c r="R111" s="16">
        <f t="shared" si="53"/>
        <v>0</v>
      </c>
      <c r="T111" s="19"/>
      <c r="U111" s="19"/>
    </row>
    <row r="112" spans="1:21" s="28" customFormat="1">
      <c r="A112" s="6"/>
      <c r="B112" s="27" t="s">
        <v>240</v>
      </c>
      <c r="C112" s="11">
        <v>754824</v>
      </c>
      <c r="D112" s="16">
        <f t="shared" si="34"/>
        <v>62902</v>
      </c>
      <c r="E112" s="16"/>
      <c r="F112" s="16">
        <v>62902</v>
      </c>
      <c r="G112" s="16"/>
      <c r="H112" s="16">
        <v>125804</v>
      </c>
      <c r="I112" s="16"/>
      <c r="J112" s="16"/>
      <c r="K112" s="16">
        <v>251608</v>
      </c>
      <c r="L112" s="16"/>
      <c r="M112" s="16"/>
      <c r="N112" s="16"/>
      <c r="O112" s="16">
        <v>314510</v>
      </c>
      <c r="P112" s="16"/>
      <c r="Q112" s="16"/>
      <c r="R112" s="16">
        <f>+C112-(SUM(F112:Q112))</f>
        <v>0</v>
      </c>
      <c r="T112" s="19"/>
      <c r="U112" s="19"/>
    </row>
    <row r="113" spans="1:21" s="29" customFormat="1">
      <c r="A113" s="6"/>
      <c r="B113" s="25" t="s">
        <v>241</v>
      </c>
      <c r="C113" s="11">
        <v>3995263</v>
      </c>
      <c r="D113" s="16">
        <f>+D114+D115</f>
        <v>332938.58333333337</v>
      </c>
      <c r="E113" s="16">
        <f>+E114+E115</f>
        <v>0</v>
      </c>
      <c r="F113" s="16">
        <f t="shared" ref="F113:H113" si="54">+F114+F115</f>
        <v>332939</v>
      </c>
      <c r="G113" s="16">
        <f t="shared" si="54"/>
        <v>431863</v>
      </c>
      <c r="H113" s="16">
        <f t="shared" si="54"/>
        <v>332939</v>
      </c>
      <c r="I113" s="16">
        <v>0</v>
      </c>
      <c r="J113" s="16">
        <v>751507</v>
      </c>
      <c r="K113" s="16">
        <v>148386</v>
      </c>
      <c r="L113" s="16">
        <v>0</v>
      </c>
      <c r="M113" s="16">
        <v>702046</v>
      </c>
      <c r="N113" s="16">
        <v>296768</v>
      </c>
      <c r="O113" s="16">
        <v>0</v>
      </c>
      <c r="P113" s="16">
        <v>835790</v>
      </c>
      <c r="Q113" s="16">
        <v>163025</v>
      </c>
      <c r="R113" s="16">
        <f t="shared" ref="R113" si="55">+R114+R115</f>
        <v>0</v>
      </c>
      <c r="T113" s="19"/>
      <c r="U113" s="19"/>
    </row>
    <row r="114" spans="1:21" s="28" customFormat="1">
      <c r="A114" s="6"/>
      <c r="B114" s="27" t="s">
        <v>242</v>
      </c>
      <c r="C114" s="11">
        <v>593540</v>
      </c>
      <c r="D114" s="16">
        <f t="shared" si="34"/>
        <v>49461.666666666664</v>
      </c>
      <c r="E114" s="16"/>
      <c r="F114" s="16"/>
      <c r="G114" s="16">
        <v>148386</v>
      </c>
      <c r="H114" s="16"/>
      <c r="I114" s="16"/>
      <c r="J114" s="16"/>
      <c r="K114" s="16">
        <v>148386</v>
      </c>
      <c r="L114" s="16"/>
      <c r="M114" s="16"/>
      <c r="N114" s="16">
        <v>296768</v>
      </c>
      <c r="O114" s="16"/>
      <c r="P114" s="16"/>
      <c r="Q114" s="16"/>
      <c r="R114" s="16">
        <f t="shared" ref="R114:R115" si="56">+C114-(SUM(F114:Q114))</f>
        <v>0</v>
      </c>
      <c r="T114" s="19"/>
      <c r="U114" s="19"/>
    </row>
    <row r="115" spans="1:21" s="28" customFormat="1">
      <c r="A115" s="6"/>
      <c r="B115" s="27" t="s">
        <v>243</v>
      </c>
      <c r="C115" s="11">
        <v>3401723</v>
      </c>
      <c r="D115" s="16">
        <f t="shared" si="34"/>
        <v>283476.91666666669</v>
      </c>
      <c r="E115" s="16"/>
      <c r="F115" s="16">
        <v>332939</v>
      </c>
      <c r="G115" s="16">
        <v>283477</v>
      </c>
      <c r="H115" s="16">
        <v>332939</v>
      </c>
      <c r="I115" s="16"/>
      <c r="J115" s="16">
        <v>751507</v>
      </c>
      <c r="K115" s="16"/>
      <c r="L115" s="16"/>
      <c r="M115" s="16">
        <v>702046</v>
      </c>
      <c r="N115" s="16"/>
      <c r="O115" s="16"/>
      <c r="P115" s="16">
        <v>835790</v>
      </c>
      <c r="Q115" s="16">
        <v>163025</v>
      </c>
      <c r="R115" s="16">
        <f t="shared" si="56"/>
        <v>0</v>
      </c>
      <c r="T115" s="19"/>
      <c r="U115" s="19"/>
    </row>
    <row r="116" spans="1:21" s="29" customFormat="1">
      <c r="A116" s="6"/>
      <c r="B116" s="25" t="s">
        <v>244</v>
      </c>
      <c r="C116" s="11">
        <v>11020191</v>
      </c>
      <c r="D116" s="16">
        <f>+D117+D118+D119</f>
        <v>918349.25</v>
      </c>
      <c r="E116" s="16">
        <f>+E117+E118+E119</f>
        <v>0</v>
      </c>
      <c r="F116" s="16">
        <f t="shared" ref="F116:R116" si="57">+F117+F118+F119</f>
        <v>918349</v>
      </c>
      <c r="G116" s="16">
        <f t="shared" si="57"/>
        <v>945138</v>
      </c>
      <c r="H116" s="16">
        <f t="shared" si="57"/>
        <v>891560</v>
      </c>
      <c r="I116" s="16">
        <f t="shared" si="57"/>
        <v>1179154</v>
      </c>
      <c r="J116" s="16">
        <f t="shared" si="57"/>
        <v>419581</v>
      </c>
      <c r="K116" s="16">
        <f t="shared" si="57"/>
        <v>1129523.49</v>
      </c>
      <c r="L116" s="16">
        <f t="shared" si="57"/>
        <v>1278082.7</v>
      </c>
      <c r="M116" s="16">
        <f t="shared" si="57"/>
        <v>554303.1</v>
      </c>
      <c r="N116" s="16">
        <f t="shared" si="57"/>
        <v>959583.37</v>
      </c>
      <c r="O116" s="16">
        <f t="shared" si="57"/>
        <v>1292557.31</v>
      </c>
      <c r="P116" s="16">
        <f t="shared" si="57"/>
        <v>286616.33</v>
      </c>
      <c r="Q116" s="16">
        <f t="shared" si="57"/>
        <v>1165742.7000000002</v>
      </c>
      <c r="R116" s="16">
        <f t="shared" si="57"/>
        <v>0</v>
      </c>
      <c r="T116" s="19"/>
      <c r="U116" s="19"/>
    </row>
    <row r="117" spans="1:21" s="28" customFormat="1">
      <c r="A117" s="6"/>
      <c r="B117" s="27" t="s">
        <v>245</v>
      </c>
      <c r="C117" s="11">
        <v>6034217</v>
      </c>
      <c r="D117" s="16">
        <f t="shared" si="34"/>
        <v>502851.41666666669</v>
      </c>
      <c r="E117" s="16"/>
      <c r="F117" s="16">
        <v>502851</v>
      </c>
      <c r="G117" s="16">
        <v>564998</v>
      </c>
      <c r="H117" s="16">
        <v>440704</v>
      </c>
      <c r="I117" s="16">
        <v>1179154</v>
      </c>
      <c r="J117" s="16">
        <v>146597</v>
      </c>
      <c r="K117" s="16">
        <v>182802.49</v>
      </c>
      <c r="L117" s="16">
        <v>795366.7</v>
      </c>
      <c r="M117" s="16">
        <v>554303.1</v>
      </c>
      <c r="N117" s="16">
        <v>199303</v>
      </c>
      <c r="O117" s="16">
        <v>795367.31</v>
      </c>
      <c r="P117" s="16"/>
      <c r="Q117" s="16">
        <v>672770.4</v>
      </c>
      <c r="R117" s="16">
        <f>+C117-(SUM(F117:Q117))</f>
        <v>0</v>
      </c>
      <c r="T117" s="19"/>
      <c r="U117" s="19"/>
    </row>
    <row r="118" spans="1:21" s="28" customFormat="1">
      <c r="A118" s="6"/>
      <c r="B118" s="27" t="s">
        <v>246</v>
      </c>
      <c r="C118" s="11">
        <v>745760</v>
      </c>
      <c r="D118" s="16">
        <f t="shared" si="34"/>
        <v>62146.666666666664</v>
      </c>
      <c r="E118" s="16"/>
      <c r="F118" s="16">
        <v>62147</v>
      </c>
      <c r="G118" s="16"/>
      <c r="H118" s="16">
        <v>124294</v>
      </c>
      <c r="I118" s="16"/>
      <c r="J118" s="16"/>
      <c r="K118" s="16">
        <v>186441</v>
      </c>
      <c r="L118" s="16">
        <v>102569</v>
      </c>
      <c r="M118" s="16"/>
      <c r="N118" s="16"/>
      <c r="O118" s="16">
        <v>117051</v>
      </c>
      <c r="P118" s="16">
        <v>40422.33</v>
      </c>
      <c r="Q118" s="16">
        <v>112835.67</v>
      </c>
      <c r="R118" s="16">
        <f>+C118-(SUM(F118:Q118))</f>
        <v>0</v>
      </c>
      <c r="T118" s="19"/>
      <c r="U118" s="19"/>
    </row>
    <row r="119" spans="1:21" s="28" customFormat="1">
      <c r="A119" s="6"/>
      <c r="B119" s="27" t="s">
        <v>247</v>
      </c>
      <c r="C119" s="11">
        <v>4240214</v>
      </c>
      <c r="D119" s="16">
        <f t="shared" si="34"/>
        <v>353351.16666666669</v>
      </c>
      <c r="E119" s="16"/>
      <c r="F119" s="16">
        <v>353351</v>
      </c>
      <c r="G119" s="16">
        <v>380140</v>
      </c>
      <c r="H119" s="16">
        <v>326562</v>
      </c>
      <c r="I119" s="16"/>
      <c r="J119" s="16">
        <v>272984</v>
      </c>
      <c r="K119" s="16">
        <v>760280</v>
      </c>
      <c r="L119" s="16">
        <v>380147</v>
      </c>
      <c r="M119" s="16"/>
      <c r="N119" s="16">
        <v>760280.37</v>
      </c>
      <c r="O119" s="16">
        <v>380139</v>
      </c>
      <c r="P119" s="16">
        <v>246194</v>
      </c>
      <c r="Q119" s="16">
        <v>380136.63</v>
      </c>
      <c r="R119" s="16">
        <f>+C119-(SUM(F119:Q119))</f>
        <v>0</v>
      </c>
      <c r="T119" s="19"/>
      <c r="U119" s="19"/>
    </row>
    <row r="120" spans="1:21" s="29" customFormat="1">
      <c r="A120" s="6"/>
      <c r="B120" s="25" t="s">
        <v>248</v>
      </c>
      <c r="C120" s="11">
        <v>321472</v>
      </c>
      <c r="D120" s="16">
        <f>+D121</f>
        <v>26789.333333333332</v>
      </c>
      <c r="E120" s="16">
        <f>+E121</f>
        <v>0</v>
      </c>
      <c r="F120" s="16">
        <f t="shared" ref="F120:R120" si="58">+F121</f>
        <v>26789</v>
      </c>
      <c r="G120" s="16">
        <f t="shared" si="58"/>
        <v>0</v>
      </c>
      <c r="H120" s="16">
        <f t="shared" si="58"/>
        <v>53578</v>
      </c>
      <c r="I120" s="16">
        <f t="shared" si="58"/>
        <v>0</v>
      </c>
      <c r="J120" s="16">
        <f t="shared" si="58"/>
        <v>107156</v>
      </c>
      <c r="K120" s="16">
        <f t="shared" si="58"/>
        <v>0</v>
      </c>
      <c r="L120" s="16">
        <f t="shared" si="58"/>
        <v>0</v>
      </c>
      <c r="M120" s="16">
        <f t="shared" si="58"/>
        <v>0</v>
      </c>
      <c r="N120" s="16">
        <f t="shared" si="58"/>
        <v>0</v>
      </c>
      <c r="O120" s="16">
        <f t="shared" si="58"/>
        <v>0</v>
      </c>
      <c r="P120" s="16">
        <f t="shared" si="58"/>
        <v>133949</v>
      </c>
      <c r="Q120" s="16">
        <f t="shared" si="58"/>
        <v>0</v>
      </c>
      <c r="R120" s="16">
        <f t="shared" si="58"/>
        <v>0</v>
      </c>
      <c r="T120" s="19"/>
      <c r="U120" s="19"/>
    </row>
    <row r="121" spans="1:21" s="28" customFormat="1">
      <c r="A121" s="6"/>
      <c r="B121" s="27" t="s">
        <v>249</v>
      </c>
      <c r="C121" s="11">
        <v>321472</v>
      </c>
      <c r="D121" s="16">
        <f t="shared" si="34"/>
        <v>26789.333333333332</v>
      </c>
      <c r="E121" s="16"/>
      <c r="F121" s="16">
        <v>26789</v>
      </c>
      <c r="G121" s="16"/>
      <c r="H121" s="16">
        <v>53578</v>
      </c>
      <c r="I121" s="16"/>
      <c r="J121" s="16">
        <v>107156</v>
      </c>
      <c r="K121" s="16"/>
      <c r="L121" s="16"/>
      <c r="M121" s="16"/>
      <c r="N121" s="16"/>
      <c r="O121" s="16"/>
      <c r="P121" s="16">
        <v>133949</v>
      </c>
      <c r="Q121" s="16"/>
      <c r="R121" s="16">
        <f>+C121-(SUM(F121:Q121))</f>
        <v>0</v>
      </c>
      <c r="T121" s="19"/>
      <c r="U121" s="19"/>
    </row>
    <row r="122" spans="1:21" s="28" customFormat="1">
      <c r="A122" s="6"/>
      <c r="B122" s="22" t="s">
        <v>250</v>
      </c>
      <c r="C122" s="11">
        <v>431233286</v>
      </c>
      <c r="D122" s="16">
        <f>+D123+D138+D160+D166</f>
        <v>35936107.166666672</v>
      </c>
      <c r="E122" s="16">
        <f>+E123+E138+E160+E166</f>
        <v>0</v>
      </c>
      <c r="F122" s="16">
        <f t="shared" ref="F122:R122" si="59">+F123+F138+F160+F166</f>
        <v>35936107.170000002</v>
      </c>
      <c r="G122" s="16">
        <f t="shared" si="59"/>
        <v>35936107.163333334</v>
      </c>
      <c r="H122" s="16">
        <f t="shared" si="59"/>
        <v>35936107.153333336</v>
      </c>
      <c r="I122" s="17">
        <f t="shared" si="59"/>
        <v>35936107.149999999</v>
      </c>
      <c r="J122" s="16">
        <f t="shared" si="59"/>
        <v>35936487.530000001</v>
      </c>
      <c r="K122" s="16">
        <f t="shared" si="59"/>
        <v>35936107.807407409</v>
      </c>
      <c r="L122" s="16">
        <f t="shared" si="59"/>
        <v>35936100.170000002</v>
      </c>
      <c r="M122" s="16">
        <f t="shared" si="59"/>
        <v>35936116.259999998</v>
      </c>
      <c r="N122" s="17">
        <f t="shared" si="59"/>
        <v>35935726.150000006</v>
      </c>
      <c r="O122" s="16">
        <f t="shared" si="59"/>
        <v>35936104.166543208</v>
      </c>
      <c r="P122" s="16">
        <f t="shared" si="59"/>
        <v>35946107.123209879</v>
      </c>
      <c r="Q122" s="16">
        <f t="shared" si="59"/>
        <v>35926108.142592572</v>
      </c>
      <c r="R122" s="16">
        <f t="shared" si="59"/>
        <v>1.358025788795203E-2</v>
      </c>
      <c r="T122" s="19"/>
      <c r="U122" s="19"/>
    </row>
    <row r="123" spans="1:21" s="28" customFormat="1">
      <c r="A123" s="6"/>
      <c r="B123" s="23" t="s">
        <v>9</v>
      </c>
      <c r="C123" s="11">
        <v>224146900</v>
      </c>
      <c r="D123" s="14">
        <f>+D124+D129+D132+D135</f>
        <v>18678908.333333336</v>
      </c>
      <c r="E123" s="14">
        <f>+E124+E129+E132+E135</f>
        <v>0</v>
      </c>
      <c r="F123" s="14">
        <f t="shared" ref="F123:R123" si="60">+F124+F129+F132+F135</f>
        <v>18678910</v>
      </c>
      <c r="G123" s="14">
        <f t="shared" si="60"/>
        <v>18678909</v>
      </c>
      <c r="H123" s="14">
        <f t="shared" si="60"/>
        <v>18678909</v>
      </c>
      <c r="I123" s="14">
        <f t="shared" si="60"/>
        <v>18678907.98</v>
      </c>
      <c r="J123" s="14">
        <f t="shared" si="60"/>
        <v>18674157</v>
      </c>
      <c r="K123" s="14">
        <f t="shared" si="60"/>
        <v>18674157.100000001</v>
      </c>
      <c r="L123" s="14">
        <f t="shared" si="60"/>
        <v>18680492</v>
      </c>
      <c r="M123" s="14">
        <f t="shared" si="60"/>
        <v>18680492.09</v>
      </c>
      <c r="N123" s="14">
        <f t="shared" si="60"/>
        <v>18680492.990000002</v>
      </c>
      <c r="O123" s="14">
        <f t="shared" si="60"/>
        <v>18680490.623333331</v>
      </c>
      <c r="P123" s="14">
        <f t="shared" si="60"/>
        <v>18680490.623333331</v>
      </c>
      <c r="Q123" s="14">
        <f t="shared" si="60"/>
        <v>18680491.592716027</v>
      </c>
      <c r="R123" s="14">
        <f t="shared" si="60"/>
        <v>6.1729550361633301E-4</v>
      </c>
      <c r="T123" s="19"/>
      <c r="U123" s="19"/>
    </row>
    <row r="124" spans="1:21" s="28" customFormat="1">
      <c r="A124" s="6"/>
      <c r="B124" s="25" t="s">
        <v>144</v>
      </c>
      <c r="C124" s="11">
        <v>193089313</v>
      </c>
      <c r="D124" s="16">
        <f>+D125+D126+D127+D128</f>
        <v>16090776.083333334</v>
      </c>
      <c r="E124" s="16">
        <f>+E125+E126+E127+E128</f>
        <v>0</v>
      </c>
      <c r="F124" s="16">
        <f t="shared" ref="F124:R124" si="61">+F125+F126+F127+F128</f>
        <v>16090777</v>
      </c>
      <c r="G124" s="16">
        <f t="shared" si="61"/>
        <v>16090776</v>
      </c>
      <c r="H124" s="16">
        <f t="shared" si="61"/>
        <v>16090776</v>
      </c>
      <c r="I124" s="17">
        <f t="shared" si="61"/>
        <v>16090775.98</v>
      </c>
      <c r="J124" s="16">
        <f t="shared" si="61"/>
        <v>16090776</v>
      </c>
      <c r="K124" s="16">
        <f t="shared" si="61"/>
        <v>16090776.100000003</v>
      </c>
      <c r="L124" s="16">
        <f t="shared" si="61"/>
        <v>16090775</v>
      </c>
      <c r="M124" s="16">
        <f t="shared" si="61"/>
        <v>16090775.09</v>
      </c>
      <c r="N124" s="17">
        <f t="shared" si="61"/>
        <v>16090775.99</v>
      </c>
      <c r="O124" s="16">
        <f t="shared" si="61"/>
        <v>16090776.289999999</v>
      </c>
      <c r="P124" s="16">
        <f t="shared" si="61"/>
        <v>16090776.289999999</v>
      </c>
      <c r="Q124" s="16">
        <f t="shared" si="61"/>
        <v>16090777.259382697</v>
      </c>
      <c r="R124" s="16">
        <f t="shared" si="61"/>
        <v>6.1729550361633301E-4</v>
      </c>
      <c r="T124" s="19"/>
      <c r="U124" s="19"/>
    </row>
    <row r="125" spans="1:21" s="29" customFormat="1">
      <c r="A125" s="6"/>
      <c r="B125" s="27" t="s">
        <v>145</v>
      </c>
      <c r="C125" s="11">
        <v>166667545</v>
      </c>
      <c r="D125" s="16">
        <f t="shared" si="34"/>
        <v>13888962.083333334</v>
      </c>
      <c r="E125" s="16"/>
      <c r="F125" s="16">
        <v>13159990</v>
      </c>
      <c r="G125" s="16">
        <v>13220456</v>
      </c>
      <c r="H125" s="16">
        <v>13328050</v>
      </c>
      <c r="I125" s="16">
        <v>13430525</v>
      </c>
      <c r="J125" s="16">
        <v>13528230</v>
      </c>
      <c r="K125" s="16">
        <v>13640330</v>
      </c>
      <c r="L125" s="16">
        <v>13738220</v>
      </c>
      <c r="M125" s="16">
        <v>13850232</v>
      </c>
      <c r="N125" s="16">
        <v>14538462</v>
      </c>
      <c r="O125" s="16">
        <v>14680560</v>
      </c>
      <c r="P125" s="16">
        <v>14792330</v>
      </c>
      <c r="Q125" s="16">
        <v>14760159.999382699</v>
      </c>
      <c r="R125" s="16">
        <f t="shared" ref="R125:R128" si="62">+C125-(SUM(F125:Q125))</f>
        <v>6.1729550361633301E-4</v>
      </c>
      <c r="T125" s="19"/>
      <c r="U125" s="19"/>
    </row>
    <row r="126" spans="1:21" s="29" customFormat="1">
      <c r="A126" s="6"/>
      <c r="B126" s="27" t="s">
        <v>146</v>
      </c>
      <c r="C126" s="11">
        <v>346446</v>
      </c>
      <c r="D126" s="16">
        <f t="shared" si="34"/>
        <v>28870.5</v>
      </c>
      <c r="E126" s="16"/>
      <c r="F126" s="16">
        <v>28871</v>
      </c>
      <c r="G126" s="16">
        <v>28870</v>
      </c>
      <c r="H126" s="16">
        <v>28870</v>
      </c>
      <c r="I126" s="16">
        <v>28871</v>
      </c>
      <c r="J126" s="16">
        <v>28871</v>
      </c>
      <c r="K126" s="16">
        <v>28870.611111111109</v>
      </c>
      <c r="L126" s="16">
        <v>28870</v>
      </c>
      <c r="M126" s="16">
        <v>28871</v>
      </c>
      <c r="N126" s="16">
        <v>28871</v>
      </c>
      <c r="O126" s="16">
        <v>28870.129629629624</v>
      </c>
      <c r="P126" s="16">
        <v>28870.129629629624</v>
      </c>
      <c r="Q126" s="16">
        <v>28870.129629629624</v>
      </c>
      <c r="R126" s="16">
        <f t="shared" si="62"/>
        <v>0</v>
      </c>
      <c r="T126" s="19"/>
      <c r="U126" s="19"/>
    </row>
    <row r="127" spans="1:21" s="29" customFormat="1">
      <c r="A127" s="6"/>
      <c r="B127" s="27" t="s">
        <v>149</v>
      </c>
      <c r="C127" s="11">
        <v>13888962</v>
      </c>
      <c r="D127" s="16">
        <f t="shared" si="34"/>
        <v>1157413.5</v>
      </c>
      <c r="E127" s="16"/>
      <c r="F127" s="16">
        <v>1521900</v>
      </c>
      <c r="G127" s="16">
        <v>1491667</v>
      </c>
      <c r="H127" s="16">
        <v>1437870</v>
      </c>
      <c r="I127" s="16">
        <v>1386631.49</v>
      </c>
      <c r="J127" s="16">
        <v>1337779</v>
      </c>
      <c r="K127" s="16">
        <v>1281729.43888889</v>
      </c>
      <c r="L127" s="16">
        <v>1185063.2899999998</v>
      </c>
      <c r="M127" s="16">
        <v>1392745.8900000001</v>
      </c>
      <c r="N127" s="16">
        <v>788368.99</v>
      </c>
      <c r="O127" s="16">
        <v>823160.8703703701</v>
      </c>
      <c r="P127" s="16">
        <v>618532.16037037014</v>
      </c>
      <c r="Q127" s="16">
        <v>623513.8703703701</v>
      </c>
      <c r="R127" s="16">
        <f t="shared" si="62"/>
        <v>0</v>
      </c>
      <c r="T127" s="19"/>
      <c r="U127" s="19"/>
    </row>
    <row r="128" spans="1:21" s="29" customFormat="1">
      <c r="A128" s="6"/>
      <c r="B128" s="27" t="s">
        <v>150</v>
      </c>
      <c r="C128" s="11">
        <v>12186360</v>
      </c>
      <c r="D128" s="16">
        <f t="shared" si="34"/>
        <v>1015530</v>
      </c>
      <c r="E128" s="16"/>
      <c r="F128" s="16">
        <v>1380016</v>
      </c>
      <c r="G128" s="16">
        <v>1349783</v>
      </c>
      <c r="H128" s="16">
        <v>1295986</v>
      </c>
      <c r="I128" s="16">
        <v>1244748.49</v>
      </c>
      <c r="J128" s="16">
        <v>1195896</v>
      </c>
      <c r="K128" s="16">
        <v>1139846.05</v>
      </c>
      <c r="L128" s="16">
        <v>1138621.71</v>
      </c>
      <c r="M128" s="16">
        <v>818926.2</v>
      </c>
      <c r="N128" s="16">
        <v>735074</v>
      </c>
      <c r="O128" s="16">
        <v>558185.29</v>
      </c>
      <c r="P128" s="16">
        <v>651044</v>
      </c>
      <c r="Q128" s="16">
        <v>678233.26</v>
      </c>
      <c r="R128" s="16">
        <f t="shared" si="62"/>
        <v>0</v>
      </c>
      <c r="T128" s="19"/>
      <c r="U128" s="19"/>
    </row>
    <row r="129" spans="1:21" s="28" customFormat="1">
      <c r="A129" s="6"/>
      <c r="B129" s="25" t="s">
        <v>151</v>
      </c>
      <c r="C129" s="11">
        <v>11373222</v>
      </c>
      <c r="D129" s="16">
        <f>+D130+D131</f>
        <v>947768.5</v>
      </c>
      <c r="E129" s="16">
        <f>+E130+E131</f>
        <v>0</v>
      </c>
      <c r="F129" s="16">
        <f t="shared" ref="F129:R129" si="63">+F130+F131</f>
        <v>947769</v>
      </c>
      <c r="G129" s="16">
        <f t="shared" si="63"/>
        <v>947769</v>
      </c>
      <c r="H129" s="16">
        <f t="shared" si="63"/>
        <v>947769</v>
      </c>
      <c r="I129" s="17">
        <f t="shared" si="63"/>
        <v>947768</v>
      </c>
      <c r="J129" s="16">
        <f t="shared" si="63"/>
        <v>934850</v>
      </c>
      <c r="K129" s="16">
        <f t="shared" si="63"/>
        <v>934850</v>
      </c>
      <c r="L129" s="16">
        <f t="shared" si="63"/>
        <v>952075</v>
      </c>
      <c r="M129" s="16">
        <f t="shared" si="63"/>
        <v>952075</v>
      </c>
      <c r="N129" s="17">
        <f t="shared" si="63"/>
        <v>952075</v>
      </c>
      <c r="O129" s="16">
        <f t="shared" si="63"/>
        <v>952074</v>
      </c>
      <c r="P129" s="16">
        <f t="shared" si="63"/>
        <v>952074</v>
      </c>
      <c r="Q129" s="16">
        <f t="shared" si="63"/>
        <v>952074</v>
      </c>
      <c r="R129" s="16">
        <f t="shared" si="63"/>
        <v>0</v>
      </c>
      <c r="T129" s="19"/>
      <c r="U129" s="19"/>
    </row>
    <row r="130" spans="1:21" s="28" customFormat="1">
      <c r="A130" s="6"/>
      <c r="B130" s="27" t="s">
        <v>153</v>
      </c>
      <c r="C130" s="11">
        <v>3129000</v>
      </c>
      <c r="D130" s="16">
        <f t="shared" si="34"/>
        <v>260750</v>
      </c>
      <c r="E130" s="16"/>
      <c r="F130" s="17">
        <v>260750</v>
      </c>
      <c r="G130" s="17">
        <f>260750+7019</f>
        <v>267769</v>
      </c>
      <c r="H130" s="17">
        <f>260750-7019</f>
        <v>253731</v>
      </c>
      <c r="I130" s="17">
        <v>260750</v>
      </c>
      <c r="J130" s="16">
        <v>260750</v>
      </c>
      <c r="K130" s="16">
        <v>260750</v>
      </c>
      <c r="L130" s="16">
        <v>260750</v>
      </c>
      <c r="M130" s="16">
        <v>260750</v>
      </c>
      <c r="N130" s="17">
        <v>260750</v>
      </c>
      <c r="O130" s="16">
        <v>260750</v>
      </c>
      <c r="P130" s="16">
        <v>260750</v>
      </c>
      <c r="Q130" s="16">
        <v>260750</v>
      </c>
      <c r="R130" s="16">
        <f t="shared" ref="R130:R131" si="64">+C130-(SUM(F130:Q130))</f>
        <v>0</v>
      </c>
      <c r="T130" s="19"/>
      <c r="U130" s="19"/>
    </row>
    <row r="131" spans="1:21" s="28" customFormat="1">
      <c r="A131" s="6"/>
      <c r="B131" s="27" t="s">
        <v>155</v>
      </c>
      <c r="C131" s="11">
        <v>8244222</v>
      </c>
      <c r="D131" s="16">
        <f t="shared" si="34"/>
        <v>687018.5</v>
      </c>
      <c r="E131" s="16"/>
      <c r="F131" s="17">
        <v>687019</v>
      </c>
      <c r="G131" s="17">
        <f>687019-7019</f>
        <v>680000</v>
      </c>
      <c r="H131" s="17">
        <f>687019+7019</f>
        <v>694038</v>
      </c>
      <c r="I131" s="17">
        <v>687018</v>
      </c>
      <c r="J131" s="16">
        <v>674100</v>
      </c>
      <c r="K131" s="16">
        <v>674100</v>
      </c>
      <c r="L131" s="16">
        <v>691325</v>
      </c>
      <c r="M131" s="16">
        <v>691325</v>
      </c>
      <c r="N131" s="17">
        <v>691325</v>
      </c>
      <c r="O131" s="16">
        <v>691324</v>
      </c>
      <c r="P131" s="16">
        <v>691324</v>
      </c>
      <c r="Q131" s="16">
        <v>691324</v>
      </c>
      <c r="R131" s="16">
        <f t="shared" si="64"/>
        <v>0</v>
      </c>
      <c r="T131" s="19"/>
      <c r="U131" s="19"/>
    </row>
    <row r="132" spans="1:21" s="28" customFormat="1">
      <c r="A132" s="6"/>
      <c r="B132" s="25" t="s">
        <v>158</v>
      </c>
      <c r="C132" s="11">
        <v>3665672</v>
      </c>
      <c r="D132" s="16">
        <f>+D133+D134</f>
        <v>305472.66666666669</v>
      </c>
      <c r="E132" s="16">
        <f>+E133+E134</f>
        <v>0</v>
      </c>
      <c r="F132" s="16">
        <f t="shared" ref="F132:R132" si="65">+F133+F134</f>
        <v>305473</v>
      </c>
      <c r="G132" s="16">
        <f t="shared" si="65"/>
        <v>305473</v>
      </c>
      <c r="H132" s="16">
        <f t="shared" si="65"/>
        <v>305473</v>
      </c>
      <c r="I132" s="17">
        <f t="shared" si="65"/>
        <v>305473</v>
      </c>
      <c r="J132" s="16">
        <f t="shared" si="65"/>
        <v>313640</v>
      </c>
      <c r="K132" s="16">
        <f t="shared" si="65"/>
        <v>313640</v>
      </c>
      <c r="L132" s="16">
        <f t="shared" si="65"/>
        <v>302750</v>
      </c>
      <c r="M132" s="16">
        <f t="shared" si="65"/>
        <v>302750</v>
      </c>
      <c r="N132" s="17">
        <f t="shared" si="65"/>
        <v>302750</v>
      </c>
      <c r="O132" s="16">
        <f t="shared" si="65"/>
        <v>302750</v>
      </c>
      <c r="P132" s="16">
        <f t="shared" si="65"/>
        <v>302750</v>
      </c>
      <c r="Q132" s="16">
        <f t="shared" si="65"/>
        <v>302750</v>
      </c>
      <c r="R132" s="16">
        <f t="shared" si="65"/>
        <v>0</v>
      </c>
      <c r="T132" s="19"/>
      <c r="U132" s="19"/>
    </row>
    <row r="133" spans="1:21" s="28" customFormat="1">
      <c r="A133" s="6"/>
      <c r="B133" s="27" t="s">
        <v>159</v>
      </c>
      <c r="C133" s="11">
        <v>183600</v>
      </c>
      <c r="D133" s="16">
        <f t="shared" ref="D133:D194" si="66">C133/12</f>
        <v>15300</v>
      </c>
      <c r="E133" s="16"/>
      <c r="F133" s="16">
        <v>15300</v>
      </c>
      <c r="G133" s="16">
        <v>15300</v>
      </c>
      <c r="H133" s="16">
        <v>15300</v>
      </c>
      <c r="I133" s="17">
        <v>15300</v>
      </c>
      <c r="J133" s="16">
        <v>23467</v>
      </c>
      <c r="K133" s="16">
        <v>23467</v>
      </c>
      <c r="L133" s="16">
        <v>12578</v>
      </c>
      <c r="M133" s="16">
        <v>12578</v>
      </c>
      <c r="N133" s="17">
        <v>12578</v>
      </c>
      <c r="O133" s="16">
        <v>12577.333333333334</v>
      </c>
      <c r="P133" s="16">
        <v>12577.333333333334</v>
      </c>
      <c r="Q133" s="16">
        <v>12577.333333333334</v>
      </c>
      <c r="R133" s="16">
        <f t="shared" ref="R133:R134" si="67">+C133-(SUM(F133:Q133))</f>
        <v>0</v>
      </c>
      <c r="T133" s="19"/>
      <c r="U133" s="19"/>
    </row>
    <row r="134" spans="1:21" s="28" customFormat="1">
      <c r="A134" s="6"/>
      <c r="B134" s="27" t="s">
        <v>160</v>
      </c>
      <c r="C134" s="11">
        <v>3482072</v>
      </c>
      <c r="D134" s="16">
        <f t="shared" si="66"/>
        <v>290172.66666666669</v>
      </c>
      <c r="E134" s="16"/>
      <c r="F134" s="16">
        <v>290173</v>
      </c>
      <c r="G134" s="16">
        <v>290173</v>
      </c>
      <c r="H134" s="16">
        <v>290173</v>
      </c>
      <c r="I134" s="17">
        <v>290173</v>
      </c>
      <c r="J134" s="16">
        <v>290173</v>
      </c>
      <c r="K134" s="16">
        <v>290173</v>
      </c>
      <c r="L134" s="16">
        <v>290172</v>
      </c>
      <c r="M134" s="16">
        <v>290172</v>
      </c>
      <c r="N134" s="17">
        <v>290172</v>
      </c>
      <c r="O134" s="16">
        <v>290172.66666666669</v>
      </c>
      <c r="P134" s="16">
        <v>290172.66666666669</v>
      </c>
      <c r="Q134" s="16">
        <v>290172.66666666669</v>
      </c>
      <c r="R134" s="16">
        <f t="shared" si="67"/>
        <v>0</v>
      </c>
      <c r="T134" s="19"/>
      <c r="U134" s="19"/>
    </row>
    <row r="135" spans="1:21" s="28" customFormat="1">
      <c r="A135" s="6"/>
      <c r="B135" s="25" t="s">
        <v>161</v>
      </c>
      <c r="C135" s="11">
        <v>16018693</v>
      </c>
      <c r="D135" s="16">
        <f>+D136+D137</f>
        <v>1334891.0833333333</v>
      </c>
      <c r="E135" s="16">
        <f>+E136+E137</f>
        <v>0</v>
      </c>
      <c r="F135" s="16">
        <f t="shared" ref="F135:R135" si="68">+F136+F137</f>
        <v>1334891</v>
      </c>
      <c r="G135" s="16">
        <f t="shared" si="68"/>
        <v>1334891</v>
      </c>
      <c r="H135" s="16">
        <f t="shared" si="68"/>
        <v>1334891</v>
      </c>
      <c r="I135" s="17">
        <f t="shared" si="68"/>
        <v>1334891</v>
      </c>
      <c r="J135" s="16">
        <f t="shared" si="68"/>
        <v>1334891</v>
      </c>
      <c r="K135" s="16">
        <f t="shared" si="68"/>
        <v>1334891</v>
      </c>
      <c r="L135" s="16">
        <f t="shared" si="68"/>
        <v>1334892</v>
      </c>
      <c r="M135" s="16">
        <f t="shared" si="68"/>
        <v>1334892</v>
      </c>
      <c r="N135" s="17">
        <f t="shared" si="68"/>
        <v>1334892</v>
      </c>
      <c r="O135" s="16">
        <f t="shared" si="68"/>
        <v>1334890.3333333333</v>
      </c>
      <c r="P135" s="16">
        <f t="shared" si="68"/>
        <v>1334890.3333333333</v>
      </c>
      <c r="Q135" s="16">
        <f t="shared" si="68"/>
        <v>1334890.3333333333</v>
      </c>
      <c r="R135" s="16">
        <f t="shared" si="68"/>
        <v>0</v>
      </c>
      <c r="T135" s="19"/>
      <c r="U135" s="19"/>
    </row>
    <row r="136" spans="1:21" s="28" customFormat="1">
      <c r="A136" s="6"/>
      <c r="B136" s="27" t="s">
        <v>162</v>
      </c>
      <c r="C136" s="11">
        <v>2500000</v>
      </c>
      <c r="D136" s="16">
        <f t="shared" si="66"/>
        <v>208333.33333333334</v>
      </c>
      <c r="E136" s="16"/>
      <c r="F136" s="16">
        <v>208333</v>
      </c>
      <c r="G136" s="16">
        <v>208333</v>
      </c>
      <c r="H136" s="16">
        <v>208333</v>
      </c>
      <c r="I136" s="17">
        <v>208333</v>
      </c>
      <c r="J136" s="16">
        <v>208333</v>
      </c>
      <c r="K136" s="16">
        <v>208333</v>
      </c>
      <c r="L136" s="16">
        <v>208334</v>
      </c>
      <c r="M136" s="16">
        <v>208334</v>
      </c>
      <c r="N136" s="17">
        <v>208334</v>
      </c>
      <c r="O136" s="16">
        <v>208333.33333333334</v>
      </c>
      <c r="P136" s="16">
        <v>208333.33333333334</v>
      </c>
      <c r="Q136" s="16">
        <v>208333.33333333334</v>
      </c>
      <c r="R136" s="16">
        <f t="shared" ref="R136:R137" si="69">+C136-(SUM(F136:Q136))</f>
        <v>0</v>
      </c>
      <c r="T136" s="19"/>
      <c r="U136" s="19"/>
    </row>
    <row r="137" spans="1:21" s="28" customFormat="1">
      <c r="A137" s="6"/>
      <c r="B137" s="27" t="s">
        <v>164</v>
      </c>
      <c r="C137" s="11">
        <v>13518693</v>
      </c>
      <c r="D137" s="16">
        <f t="shared" si="66"/>
        <v>1126557.75</v>
      </c>
      <c r="E137" s="16"/>
      <c r="F137" s="16">
        <v>1126558</v>
      </c>
      <c r="G137" s="16">
        <v>1126558</v>
      </c>
      <c r="H137" s="16">
        <v>1126558</v>
      </c>
      <c r="I137" s="17">
        <v>1126558</v>
      </c>
      <c r="J137" s="16">
        <v>1126558</v>
      </c>
      <c r="K137" s="16">
        <v>1126558</v>
      </c>
      <c r="L137" s="16">
        <v>1126558</v>
      </c>
      <c r="M137" s="16">
        <v>1126558</v>
      </c>
      <c r="N137" s="17">
        <v>1126558</v>
      </c>
      <c r="O137" s="16">
        <v>1126557</v>
      </c>
      <c r="P137" s="16">
        <v>1126557</v>
      </c>
      <c r="Q137" s="16">
        <v>1126557</v>
      </c>
      <c r="R137" s="16">
        <f t="shared" si="69"/>
        <v>0</v>
      </c>
      <c r="T137" s="19"/>
      <c r="U137" s="19"/>
    </row>
    <row r="138" spans="1:21" s="28" customFormat="1">
      <c r="A138" s="6"/>
      <c r="B138" s="23" t="s">
        <v>16</v>
      </c>
      <c r="C138" s="11">
        <v>150320126</v>
      </c>
      <c r="D138" s="14">
        <f>+D139+D145+D148+D150+D152+D154+D156</f>
        <v>12526677.166666668</v>
      </c>
      <c r="E138" s="14">
        <f>+E139+E145+E148+E150+E152+E154+E156</f>
        <v>0</v>
      </c>
      <c r="F138" s="14">
        <f t="shared" ref="F138:R138" si="70">+F139+F145+F148+F150+F152+F154+F156</f>
        <v>12526675</v>
      </c>
      <c r="G138" s="14">
        <f t="shared" si="70"/>
        <v>11945894.33</v>
      </c>
      <c r="H138" s="14">
        <f t="shared" si="70"/>
        <v>11669789.58</v>
      </c>
      <c r="I138" s="14">
        <f t="shared" si="70"/>
        <v>12515539.17</v>
      </c>
      <c r="J138" s="14">
        <f t="shared" si="70"/>
        <v>13610608.359999999</v>
      </c>
      <c r="K138" s="14">
        <f t="shared" si="70"/>
        <v>12520288.707407407</v>
      </c>
      <c r="L138" s="14">
        <f t="shared" si="70"/>
        <v>12530662.17</v>
      </c>
      <c r="M138" s="14">
        <f t="shared" si="70"/>
        <v>12367490</v>
      </c>
      <c r="N138" s="14">
        <f t="shared" si="70"/>
        <v>12267109</v>
      </c>
      <c r="O138" s="14">
        <f t="shared" si="70"/>
        <v>12788689.8954321</v>
      </c>
      <c r="P138" s="14">
        <f t="shared" si="70"/>
        <v>12788689.865432099</v>
      </c>
      <c r="Q138" s="14">
        <f t="shared" si="70"/>
        <v>12788689.8954321</v>
      </c>
      <c r="R138" s="14">
        <f t="shared" si="70"/>
        <v>2.6296295458450913E-2</v>
      </c>
      <c r="T138" s="19"/>
      <c r="U138" s="19"/>
    </row>
    <row r="139" spans="1:21" s="28" customFormat="1">
      <c r="A139" s="6"/>
      <c r="B139" s="25" t="s">
        <v>166</v>
      </c>
      <c r="C139" s="11">
        <v>39362481</v>
      </c>
      <c r="D139" s="16">
        <f>+D140+D141+D142+D143+D144</f>
        <v>3280206.7500000005</v>
      </c>
      <c r="E139" s="16">
        <f>+E140+E141+E142+E143+E144</f>
        <v>0</v>
      </c>
      <c r="F139" s="16">
        <f t="shared" ref="F139:R139" si="71">+F140+F141+F142+F143+F144</f>
        <v>3280207</v>
      </c>
      <c r="G139" s="16">
        <f t="shared" si="71"/>
        <v>3280206</v>
      </c>
      <c r="H139" s="16">
        <f t="shared" si="71"/>
        <v>3280206</v>
      </c>
      <c r="I139" s="17">
        <f t="shared" si="71"/>
        <v>3280207</v>
      </c>
      <c r="J139" s="16">
        <f t="shared" si="71"/>
        <v>3331118</v>
      </c>
      <c r="K139" s="16">
        <f t="shared" si="71"/>
        <v>3331118</v>
      </c>
      <c r="L139" s="16">
        <f t="shared" si="71"/>
        <v>3263237</v>
      </c>
      <c r="M139" s="16">
        <f t="shared" si="71"/>
        <v>3246610</v>
      </c>
      <c r="N139" s="17">
        <f t="shared" si="71"/>
        <v>3246610</v>
      </c>
      <c r="O139" s="16">
        <f t="shared" si="71"/>
        <v>3274320.6666666665</v>
      </c>
      <c r="P139" s="16">
        <f t="shared" si="71"/>
        <v>3274320.6666666665</v>
      </c>
      <c r="Q139" s="16">
        <f t="shared" si="71"/>
        <v>3274320.6666666665</v>
      </c>
      <c r="R139" s="16">
        <f t="shared" si="71"/>
        <v>0</v>
      </c>
      <c r="T139" s="19"/>
      <c r="U139" s="19"/>
    </row>
    <row r="140" spans="1:21">
      <c r="B140" s="27" t="s">
        <v>167</v>
      </c>
      <c r="C140" s="11">
        <v>120615</v>
      </c>
      <c r="D140" s="16">
        <f t="shared" si="66"/>
        <v>10051.25</v>
      </c>
      <c r="E140" s="16"/>
      <c r="F140" s="16">
        <v>10051</v>
      </c>
      <c r="G140" s="16">
        <v>10051</v>
      </c>
      <c r="H140" s="16">
        <v>10051</v>
      </c>
      <c r="I140" s="17">
        <v>10051</v>
      </c>
      <c r="J140" s="16">
        <v>20096</v>
      </c>
      <c r="K140" s="16">
        <v>20096</v>
      </c>
      <c r="L140" s="16">
        <v>6703</v>
      </c>
      <c r="M140" s="16">
        <v>6703</v>
      </c>
      <c r="N140" s="17">
        <v>6703</v>
      </c>
      <c r="O140" s="16">
        <v>6703.333333333333</v>
      </c>
      <c r="P140" s="16">
        <v>6703.333333333333</v>
      </c>
      <c r="Q140" s="16">
        <v>6703.333333333333</v>
      </c>
      <c r="R140" s="16">
        <f t="shared" ref="R140:R144" si="72">+C140-(SUM(F140:Q140))</f>
        <v>0</v>
      </c>
      <c r="T140" s="19"/>
      <c r="U140" s="19"/>
    </row>
    <row r="141" spans="1:21">
      <c r="B141" s="27" t="s">
        <v>168</v>
      </c>
      <c r="C141" s="11">
        <v>18541340</v>
      </c>
      <c r="D141" s="16">
        <f t="shared" si="66"/>
        <v>1545111.6666666667</v>
      </c>
      <c r="E141" s="16"/>
      <c r="F141" s="16">
        <v>1545112</v>
      </c>
      <c r="G141" s="16">
        <v>1545112</v>
      </c>
      <c r="H141" s="16">
        <v>1545112</v>
      </c>
      <c r="I141" s="17">
        <v>1545112</v>
      </c>
      <c r="J141" s="16">
        <v>1585978</v>
      </c>
      <c r="K141" s="16">
        <v>1585978</v>
      </c>
      <c r="L141" s="16">
        <v>1531489</v>
      </c>
      <c r="M141" s="16">
        <v>1505500</v>
      </c>
      <c r="N141" s="17">
        <v>1505500</v>
      </c>
      <c r="O141" s="16">
        <v>1548815.6666666667</v>
      </c>
      <c r="P141" s="16">
        <v>1548815.6666666667</v>
      </c>
      <c r="Q141" s="16">
        <v>1548815.6666666667</v>
      </c>
      <c r="R141" s="16">
        <f t="shared" si="72"/>
        <v>0</v>
      </c>
      <c r="T141" s="19"/>
      <c r="U141" s="19"/>
    </row>
    <row r="142" spans="1:21">
      <c r="B142" s="27" t="s">
        <v>170</v>
      </c>
      <c r="C142" s="11">
        <v>14750841</v>
      </c>
      <c r="D142" s="16">
        <f t="shared" si="66"/>
        <v>1229236.75</v>
      </c>
      <c r="E142" s="16"/>
      <c r="F142" s="16">
        <v>1229237</v>
      </c>
      <c r="G142" s="16">
        <v>1229237</v>
      </c>
      <c r="H142" s="16">
        <v>1229237</v>
      </c>
      <c r="I142" s="17">
        <v>1229237</v>
      </c>
      <c r="J142" s="16">
        <v>1229237</v>
      </c>
      <c r="K142" s="16">
        <v>1229237</v>
      </c>
      <c r="L142" s="16">
        <v>1229237</v>
      </c>
      <c r="M142" s="16">
        <v>1238600</v>
      </c>
      <c r="N142" s="17">
        <v>1238600</v>
      </c>
      <c r="O142" s="16">
        <v>1222994</v>
      </c>
      <c r="P142" s="16">
        <v>1222994</v>
      </c>
      <c r="Q142" s="16">
        <v>1222994</v>
      </c>
      <c r="R142" s="16">
        <f t="shared" si="72"/>
        <v>0</v>
      </c>
      <c r="T142" s="19"/>
      <c r="U142" s="19"/>
    </row>
    <row r="143" spans="1:21">
      <c r="B143" s="27" t="s">
        <v>171</v>
      </c>
      <c r="C143" s="11">
        <v>5800090</v>
      </c>
      <c r="D143" s="16">
        <f t="shared" si="66"/>
        <v>483340.83333333331</v>
      </c>
      <c r="E143" s="16"/>
      <c r="F143" s="16">
        <v>483341</v>
      </c>
      <c r="G143" s="16">
        <v>483340</v>
      </c>
      <c r="H143" s="16">
        <v>483340</v>
      </c>
      <c r="I143" s="17">
        <v>483341</v>
      </c>
      <c r="J143" s="16">
        <v>483341</v>
      </c>
      <c r="K143" s="16">
        <v>483341</v>
      </c>
      <c r="L143" s="16">
        <v>483341</v>
      </c>
      <c r="M143" s="16">
        <v>483341</v>
      </c>
      <c r="N143" s="17">
        <v>483341</v>
      </c>
      <c r="O143" s="16">
        <v>483341</v>
      </c>
      <c r="P143" s="16">
        <v>483341</v>
      </c>
      <c r="Q143" s="16">
        <v>483341</v>
      </c>
      <c r="R143" s="16">
        <f t="shared" si="72"/>
        <v>0</v>
      </c>
      <c r="T143" s="19"/>
      <c r="U143" s="19"/>
    </row>
    <row r="144" spans="1:21">
      <c r="B144" s="27" t="s">
        <v>172</v>
      </c>
      <c r="C144" s="11">
        <v>149595</v>
      </c>
      <c r="D144" s="16">
        <f t="shared" si="66"/>
        <v>12466.25</v>
      </c>
      <c r="E144" s="16"/>
      <c r="F144" s="16">
        <v>12466</v>
      </c>
      <c r="G144" s="16">
        <v>12466</v>
      </c>
      <c r="H144" s="16">
        <v>12466</v>
      </c>
      <c r="I144" s="17">
        <v>12466</v>
      </c>
      <c r="J144" s="16">
        <v>12466</v>
      </c>
      <c r="K144" s="16">
        <v>12466</v>
      </c>
      <c r="L144" s="16">
        <v>12467</v>
      </c>
      <c r="M144" s="16">
        <v>12466</v>
      </c>
      <c r="N144" s="17">
        <v>12466</v>
      </c>
      <c r="O144" s="16">
        <v>12466.666666666666</v>
      </c>
      <c r="P144" s="16">
        <v>12466.666666666666</v>
      </c>
      <c r="Q144" s="16">
        <v>12466.666666666666</v>
      </c>
      <c r="R144" s="16">
        <f t="shared" si="72"/>
        <v>0</v>
      </c>
      <c r="T144" s="19"/>
      <c r="U144" s="19"/>
    </row>
    <row r="145" spans="2:21">
      <c r="B145" s="25" t="s">
        <v>177</v>
      </c>
      <c r="C145" s="11">
        <v>4421515</v>
      </c>
      <c r="D145" s="16">
        <f>+D146+D147</f>
        <v>368459.58333333331</v>
      </c>
      <c r="E145" s="16">
        <f>+E146+E147</f>
        <v>0</v>
      </c>
      <c r="F145" s="16">
        <f t="shared" ref="F145:R145" si="73">+F146+F147</f>
        <v>368459</v>
      </c>
      <c r="G145" s="16">
        <f t="shared" si="73"/>
        <v>803510.33000000007</v>
      </c>
      <c r="H145" s="16">
        <f t="shared" si="73"/>
        <v>641409</v>
      </c>
      <c r="I145" s="16">
        <f t="shared" si="73"/>
        <v>368460</v>
      </c>
      <c r="J145" s="16">
        <f t="shared" si="73"/>
        <v>368841</v>
      </c>
      <c r="K145" s="16">
        <f t="shared" si="73"/>
        <v>370888.04296296299</v>
      </c>
      <c r="L145" s="16">
        <f t="shared" si="73"/>
        <v>360527.47</v>
      </c>
      <c r="M145" s="16">
        <f t="shared" si="73"/>
        <v>244809</v>
      </c>
      <c r="N145" s="16">
        <f t="shared" si="73"/>
        <v>235572</v>
      </c>
      <c r="O145" s="16">
        <f t="shared" si="73"/>
        <v>219679.7202469137</v>
      </c>
      <c r="P145" s="16">
        <f t="shared" si="73"/>
        <v>219679.7202469137</v>
      </c>
      <c r="Q145" s="16">
        <f t="shared" si="73"/>
        <v>219679.7202469137</v>
      </c>
      <c r="R145" s="16">
        <f t="shared" si="73"/>
        <v>-3.7037038709968328E-3</v>
      </c>
      <c r="T145" s="19"/>
      <c r="U145" s="19"/>
    </row>
    <row r="146" spans="2:21">
      <c r="B146" s="27" t="s">
        <v>178</v>
      </c>
      <c r="C146" s="11">
        <v>2884565</v>
      </c>
      <c r="D146" s="16">
        <f t="shared" si="66"/>
        <v>240380.41666666666</v>
      </c>
      <c r="E146" s="16"/>
      <c r="F146" s="16">
        <v>240380</v>
      </c>
      <c r="G146" s="16">
        <v>302481.33</v>
      </c>
      <c r="H146" s="16">
        <v>240380</v>
      </c>
      <c r="I146" s="16">
        <v>368460</v>
      </c>
      <c r="J146" s="16">
        <v>368841</v>
      </c>
      <c r="K146" s="16">
        <v>232301.50925925901</v>
      </c>
      <c r="L146" s="16">
        <v>240380</v>
      </c>
      <c r="M146" s="16">
        <v>132302</v>
      </c>
      <c r="N146" s="16">
        <v>100000</v>
      </c>
      <c r="O146" s="16">
        <v>219679.7202469137</v>
      </c>
      <c r="P146" s="16">
        <v>219679.7202469137</v>
      </c>
      <c r="Q146" s="16">
        <v>219679.7202469137</v>
      </c>
      <c r="R146" s="17">
        <f t="shared" ref="R146:R147" si="74">+C146-(SUM(F146:Q146))</f>
        <v>0</v>
      </c>
      <c r="T146" s="19"/>
      <c r="U146" s="19"/>
    </row>
    <row r="147" spans="2:21">
      <c r="B147" s="27" t="s">
        <v>179</v>
      </c>
      <c r="C147" s="11">
        <v>1536950</v>
      </c>
      <c r="D147" s="16">
        <f t="shared" si="66"/>
        <v>128079.16666666667</v>
      </c>
      <c r="E147" s="16"/>
      <c r="F147" s="16">
        <v>128079</v>
      </c>
      <c r="G147" s="16">
        <v>501029</v>
      </c>
      <c r="H147" s="16">
        <v>401029</v>
      </c>
      <c r="I147" s="16"/>
      <c r="J147" s="16"/>
      <c r="K147" s="16">
        <v>138586.53370370399</v>
      </c>
      <c r="L147" s="16">
        <v>120147.47</v>
      </c>
      <c r="M147" s="16">
        <v>112507</v>
      </c>
      <c r="N147" s="16">
        <v>135572</v>
      </c>
      <c r="O147" s="16"/>
      <c r="P147" s="16"/>
      <c r="Q147" s="16"/>
      <c r="R147" s="17">
        <f t="shared" si="74"/>
        <v>-3.7037038709968328E-3</v>
      </c>
      <c r="T147" s="19"/>
      <c r="U147" s="19"/>
    </row>
    <row r="148" spans="2:21">
      <c r="B148" s="25" t="s">
        <v>180</v>
      </c>
      <c r="C148" s="11">
        <v>653133</v>
      </c>
      <c r="D148" s="16">
        <f>+D149</f>
        <v>54427.75</v>
      </c>
      <c r="E148" s="16">
        <f>+E149</f>
        <v>0</v>
      </c>
      <c r="F148" s="16">
        <f t="shared" ref="F148:R148" si="75">+F149</f>
        <v>54428</v>
      </c>
      <c r="G148" s="16">
        <f t="shared" si="75"/>
        <v>0</v>
      </c>
      <c r="H148" s="16">
        <f t="shared" si="75"/>
        <v>108856</v>
      </c>
      <c r="I148" s="16">
        <f t="shared" si="75"/>
        <v>0</v>
      </c>
      <c r="J148" s="16">
        <f t="shared" si="75"/>
        <v>108855.36</v>
      </c>
      <c r="K148" s="16">
        <f t="shared" si="75"/>
        <v>52000.004444444399</v>
      </c>
      <c r="L148" s="16">
        <f t="shared" si="75"/>
        <v>62359.53</v>
      </c>
      <c r="M148" s="16">
        <f t="shared" si="75"/>
        <v>50000</v>
      </c>
      <c r="N148" s="16">
        <f t="shared" si="75"/>
        <v>58856</v>
      </c>
      <c r="O148" s="16">
        <f t="shared" si="75"/>
        <v>52592.701851851853</v>
      </c>
      <c r="P148" s="16">
        <f t="shared" si="75"/>
        <v>52592.701851851853</v>
      </c>
      <c r="Q148" s="16">
        <f t="shared" si="75"/>
        <v>52592.701851851853</v>
      </c>
      <c r="R148" s="16">
        <f t="shared" si="75"/>
        <v>0</v>
      </c>
      <c r="T148" s="19"/>
      <c r="U148" s="19"/>
    </row>
    <row r="149" spans="2:21">
      <c r="B149" s="27" t="s">
        <v>181</v>
      </c>
      <c r="C149" s="11">
        <v>653133</v>
      </c>
      <c r="D149" s="16">
        <f t="shared" si="66"/>
        <v>54427.75</v>
      </c>
      <c r="E149" s="16"/>
      <c r="F149" s="16">
        <v>54428</v>
      </c>
      <c r="G149" s="16"/>
      <c r="H149" s="16">
        <v>108856</v>
      </c>
      <c r="I149" s="16"/>
      <c r="J149" s="16">
        <v>108855.36</v>
      </c>
      <c r="K149" s="16">
        <v>52000.004444444399</v>
      </c>
      <c r="L149" s="16">
        <v>62359.53</v>
      </c>
      <c r="M149" s="16">
        <v>50000</v>
      </c>
      <c r="N149" s="16">
        <v>58856</v>
      </c>
      <c r="O149" s="16">
        <v>52592.701851851853</v>
      </c>
      <c r="P149" s="16">
        <v>52592.701851851853</v>
      </c>
      <c r="Q149" s="16">
        <v>52592.701851851853</v>
      </c>
      <c r="R149" s="16">
        <f>+C149-(SUM(F149:Q149))</f>
        <v>0</v>
      </c>
      <c r="T149" s="19"/>
      <c r="U149" s="19"/>
    </row>
    <row r="150" spans="2:21">
      <c r="B150" s="25" t="s">
        <v>183</v>
      </c>
      <c r="C150" s="11">
        <v>77994496</v>
      </c>
      <c r="D150" s="16">
        <f>+D151</f>
        <v>6499541.333333333</v>
      </c>
      <c r="E150" s="16">
        <f>+E151</f>
        <v>0</v>
      </c>
      <c r="F150" s="16">
        <f t="shared" ref="F150:R150" si="76">+F151</f>
        <v>6499541</v>
      </c>
      <c r="G150" s="16">
        <f t="shared" si="76"/>
        <v>5359946</v>
      </c>
      <c r="H150" s="16">
        <f t="shared" si="76"/>
        <v>5262699.58</v>
      </c>
      <c r="I150" s="16">
        <f t="shared" si="76"/>
        <v>6549197.1699999999</v>
      </c>
      <c r="J150" s="16">
        <f t="shared" si="76"/>
        <v>7592975</v>
      </c>
      <c r="K150" s="16">
        <f t="shared" si="76"/>
        <v>6503035.6600000001</v>
      </c>
      <c r="L150" s="16">
        <f t="shared" si="76"/>
        <v>6309609</v>
      </c>
      <c r="M150" s="16">
        <f t="shared" si="76"/>
        <v>6437688</v>
      </c>
      <c r="N150" s="16">
        <f t="shared" si="76"/>
        <v>6309609</v>
      </c>
      <c r="O150" s="16">
        <f t="shared" si="76"/>
        <v>7056731.8633333342</v>
      </c>
      <c r="P150" s="16">
        <f t="shared" si="76"/>
        <v>7056731.8633333342</v>
      </c>
      <c r="Q150" s="16">
        <f t="shared" si="76"/>
        <v>7056731.8633333342</v>
      </c>
      <c r="R150" s="16">
        <f t="shared" si="76"/>
        <v>0</v>
      </c>
      <c r="T150" s="19"/>
      <c r="U150" s="19"/>
    </row>
    <row r="151" spans="2:21">
      <c r="B151" s="27" t="s">
        <v>186</v>
      </c>
      <c r="C151" s="11">
        <v>77994496</v>
      </c>
      <c r="D151" s="16">
        <f t="shared" si="66"/>
        <v>6499541.333333333</v>
      </c>
      <c r="E151" s="16"/>
      <c r="F151" s="16">
        <v>6499541</v>
      </c>
      <c r="G151" s="16">
        <v>5359946</v>
      </c>
      <c r="H151" s="16">
        <v>5262699.58</v>
      </c>
      <c r="I151" s="16">
        <v>6549197.1699999999</v>
      </c>
      <c r="J151" s="16">
        <v>7592975</v>
      </c>
      <c r="K151" s="16">
        <v>6503035.6600000001</v>
      </c>
      <c r="L151" s="16">
        <v>6309609</v>
      </c>
      <c r="M151" s="16">
        <v>6437688</v>
      </c>
      <c r="N151" s="16">
        <v>6309609</v>
      </c>
      <c r="O151" s="16">
        <v>7056731.8633333342</v>
      </c>
      <c r="P151" s="16">
        <v>7056731.8633333342</v>
      </c>
      <c r="Q151" s="16">
        <v>7056731.8633333342</v>
      </c>
      <c r="R151" s="16">
        <f>+C151-(SUM(F151:Q151))</f>
        <v>0</v>
      </c>
      <c r="T151" s="19"/>
      <c r="U151" s="19"/>
    </row>
    <row r="152" spans="2:21">
      <c r="B152" s="25" t="s">
        <v>187</v>
      </c>
      <c r="C152" s="11">
        <v>16217693</v>
      </c>
      <c r="D152" s="16">
        <f>+D153</f>
        <v>1351474.4166666667</v>
      </c>
      <c r="E152" s="16">
        <f>+E153</f>
        <v>0</v>
      </c>
      <c r="F152" s="16">
        <f t="shared" ref="F152:R152" si="77">+F153</f>
        <v>1351474</v>
      </c>
      <c r="G152" s="16">
        <f t="shared" si="77"/>
        <v>1351474</v>
      </c>
      <c r="H152" s="16">
        <f t="shared" si="77"/>
        <v>1351474</v>
      </c>
      <c r="I152" s="17">
        <f t="shared" si="77"/>
        <v>1351475</v>
      </c>
      <c r="J152" s="16">
        <f t="shared" si="77"/>
        <v>1351475</v>
      </c>
      <c r="K152" s="16">
        <f t="shared" si="77"/>
        <v>1351475</v>
      </c>
      <c r="L152" s="16">
        <f t="shared" si="77"/>
        <v>1351474</v>
      </c>
      <c r="M152" s="16">
        <f t="shared" si="77"/>
        <v>1351474</v>
      </c>
      <c r="N152" s="17">
        <f t="shared" si="77"/>
        <v>1351474</v>
      </c>
      <c r="O152" s="16">
        <f t="shared" si="77"/>
        <v>1351474.6666666667</v>
      </c>
      <c r="P152" s="16">
        <f t="shared" si="77"/>
        <v>1351474.6666666667</v>
      </c>
      <c r="Q152" s="16">
        <f t="shared" si="77"/>
        <v>1351474.6666666667</v>
      </c>
      <c r="R152" s="16">
        <f t="shared" si="77"/>
        <v>0</v>
      </c>
      <c r="T152" s="19"/>
      <c r="U152" s="19"/>
    </row>
    <row r="153" spans="2:21">
      <c r="B153" s="27" t="s">
        <v>189</v>
      </c>
      <c r="C153" s="11">
        <v>16217693</v>
      </c>
      <c r="D153" s="16">
        <f t="shared" si="66"/>
        <v>1351474.4166666667</v>
      </c>
      <c r="E153" s="16"/>
      <c r="F153" s="16">
        <v>1351474</v>
      </c>
      <c r="G153" s="16">
        <v>1351474</v>
      </c>
      <c r="H153" s="16">
        <v>1351474</v>
      </c>
      <c r="I153" s="17">
        <v>1351475</v>
      </c>
      <c r="J153" s="16">
        <v>1351475</v>
      </c>
      <c r="K153" s="16">
        <v>1351475</v>
      </c>
      <c r="L153" s="16">
        <v>1351474</v>
      </c>
      <c r="M153" s="16">
        <v>1351474</v>
      </c>
      <c r="N153" s="17">
        <v>1351474</v>
      </c>
      <c r="O153" s="16">
        <v>1351474.6666666667</v>
      </c>
      <c r="P153" s="16">
        <v>1351474.6666666667</v>
      </c>
      <c r="Q153" s="16">
        <v>1351474.6666666667</v>
      </c>
      <c r="R153" s="16">
        <f>+C153-(SUM(F153:Q153))</f>
        <v>0</v>
      </c>
      <c r="T153" s="19"/>
      <c r="U153" s="19"/>
    </row>
    <row r="154" spans="2:21">
      <c r="B154" s="25" t="s">
        <v>190</v>
      </c>
      <c r="C154" s="11">
        <v>962836</v>
      </c>
      <c r="D154" s="16">
        <f>+D155</f>
        <v>80236.333333333328</v>
      </c>
      <c r="E154" s="16">
        <f>+E155</f>
        <v>0</v>
      </c>
      <c r="F154" s="16">
        <f t="shared" ref="F154:R154" si="78">+F155</f>
        <v>80236</v>
      </c>
      <c r="G154" s="16">
        <f t="shared" si="78"/>
        <v>0</v>
      </c>
      <c r="H154" s="16">
        <f t="shared" si="78"/>
        <v>160472</v>
      </c>
      <c r="I154" s="16">
        <f t="shared" si="78"/>
        <v>134664</v>
      </c>
      <c r="J154" s="16">
        <f t="shared" si="78"/>
        <v>0</v>
      </c>
      <c r="K154" s="16">
        <f t="shared" si="78"/>
        <v>80236</v>
      </c>
      <c r="L154" s="16">
        <f t="shared" si="78"/>
        <v>251506.17</v>
      </c>
      <c r="M154" s="16">
        <f t="shared" si="78"/>
        <v>149676.83000000002</v>
      </c>
      <c r="N154" s="16">
        <f t="shared" si="78"/>
        <v>106045</v>
      </c>
      <c r="O154" s="16">
        <f t="shared" si="78"/>
        <v>0</v>
      </c>
      <c r="P154" s="16">
        <f t="shared" si="78"/>
        <v>0</v>
      </c>
      <c r="Q154" s="16">
        <f t="shared" si="78"/>
        <v>0</v>
      </c>
      <c r="R154" s="16">
        <f t="shared" si="78"/>
        <v>0</v>
      </c>
      <c r="T154" s="19"/>
      <c r="U154" s="19"/>
    </row>
    <row r="155" spans="2:21">
      <c r="B155" s="27" t="s">
        <v>192</v>
      </c>
      <c r="C155" s="11">
        <v>962836</v>
      </c>
      <c r="D155" s="16">
        <f t="shared" si="66"/>
        <v>80236.333333333328</v>
      </c>
      <c r="E155" s="16"/>
      <c r="F155" s="16">
        <v>80236</v>
      </c>
      <c r="G155" s="16"/>
      <c r="H155" s="16">
        <v>160472</v>
      </c>
      <c r="I155" s="16">
        <v>134664</v>
      </c>
      <c r="J155" s="16"/>
      <c r="K155" s="16">
        <v>80236</v>
      </c>
      <c r="L155" s="16">
        <v>251506.17</v>
      </c>
      <c r="M155" s="16">
        <v>149676.83000000002</v>
      </c>
      <c r="N155" s="16">
        <v>106045</v>
      </c>
      <c r="O155" s="16">
        <v>0</v>
      </c>
      <c r="P155" s="16">
        <v>0</v>
      </c>
      <c r="Q155" s="16">
        <v>0</v>
      </c>
      <c r="R155" s="16">
        <f>+C155-(SUM(F155:Q155))</f>
        <v>0</v>
      </c>
      <c r="T155" s="19"/>
      <c r="U155" s="19"/>
    </row>
    <row r="156" spans="2:21">
      <c r="B156" s="25" t="s">
        <v>195</v>
      </c>
      <c r="C156" s="11">
        <v>10707972</v>
      </c>
      <c r="D156" s="16">
        <f>+D157+D158+D159</f>
        <v>892331</v>
      </c>
      <c r="E156" s="16">
        <f>+E157+E158+E159</f>
        <v>0</v>
      </c>
      <c r="F156" s="16">
        <f t="shared" ref="F156:H156" si="79">+F157+F158+F159</f>
        <v>892330</v>
      </c>
      <c r="G156" s="16">
        <f t="shared" si="79"/>
        <v>1150758</v>
      </c>
      <c r="H156" s="16">
        <f t="shared" si="79"/>
        <v>864673</v>
      </c>
      <c r="I156" s="16">
        <v>831536</v>
      </c>
      <c r="J156" s="16">
        <v>857344</v>
      </c>
      <c r="K156" s="16">
        <v>831536</v>
      </c>
      <c r="L156" s="16">
        <v>931949</v>
      </c>
      <c r="M156" s="16">
        <v>887232.16999999993</v>
      </c>
      <c r="N156" s="16">
        <v>958943</v>
      </c>
      <c r="O156" s="16">
        <v>833890.27666666673</v>
      </c>
      <c r="P156" s="16">
        <f>SUM(P157:P159)</f>
        <v>833890.24666666705</v>
      </c>
      <c r="Q156" s="16">
        <v>833890.27666666673</v>
      </c>
      <c r="R156" s="16">
        <f t="shared" ref="R156" si="80">+R157+R158+R159</f>
        <v>2.9999999329447746E-2</v>
      </c>
      <c r="T156" s="19"/>
      <c r="U156" s="19"/>
    </row>
    <row r="157" spans="2:21">
      <c r="B157" s="27" t="s">
        <v>200</v>
      </c>
      <c r="C157" s="11">
        <v>2343938</v>
      </c>
      <c r="D157" s="16">
        <f t="shared" si="66"/>
        <v>195328.16666666666</v>
      </c>
      <c r="E157" s="16"/>
      <c r="F157" s="16">
        <v>195328</v>
      </c>
      <c r="G157" s="16">
        <v>201177</v>
      </c>
      <c r="H157" s="16">
        <v>195328</v>
      </c>
      <c r="I157" s="16">
        <v>213079</v>
      </c>
      <c r="J157" s="16">
        <v>238887</v>
      </c>
      <c r="K157" s="16">
        <v>213079</v>
      </c>
      <c r="L157" s="16">
        <v>186453</v>
      </c>
      <c r="M157" s="16">
        <v>201177</v>
      </c>
      <c r="N157" s="16">
        <v>303448</v>
      </c>
      <c r="O157" s="16">
        <v>131994</v>
      </c>
      <c r="P157" s="16">
        <v>131994</v>
      </c>
      <c r="Q157" s="16">
        <v>131994</v>
      </c>
      <c r="R157" s="16">
        <f t="shared" ref="R157:R159" si="81">+C157-(SUM(F157:Q157))</f>
        <v>0</v>
      </c>
      <c r="T157" s="19"/>
      <c r="U157" s="19"/>
    </row>
    <row r="158" spans="2:21">
      <c r="B158" s="27" t="s">
        <v>206</v>
      </c>
      <c r="C158" s="11">
        <v>5071685</v>
      </c>
      <c r="D158" s="16">
        <f t="shared" si="66"/>
        <v>422640.41666666669</v>
      </c>
      <c r="E158" s="16"/>
      <c r="F158" s="16">
        <v>422640</v>
      </c>
      <c r="G158" s="16">
        <v>594808</v>
      </c>
      <c r="H158" s="16">
        <v>394808</v>
      </c>
      <c r="I158" s="16">
        <v>450473</v>
      </c>
      <c r="J158" s="16">
        <v>450473</v>
      </c>
      <c r="K158" s="16">
        <v>450473</v>
      </c>
      <c r="L158" s="16">
        <v>418002</v>
      </c>
      <c r="M158" s="16">
        <v>418002</v>
      </c>
      <c r="N158" s="16">
        <v>418002</v>
      </c>
      <c r="O158" s="16">
        <v>351334.66666666669</v>
      </c>
      <c r="P158" s="16">
        <v>351334.63666666695</v>
      </c>
      <c r="Q158" s="16">
        <v>351334.66666666669</v>
      </c>
      <c r="R158" s="16">
        <f t="shared" si="81"/>
        <v>2.9999999329447746E-2</v>
      </c>
      <c r="T158" s="19"/>
      <c r="U158" s="19"/>
    </row>
    <row r="159" spans="2:21">
      <c r="B159" s="27" t="s">
        <v>207</v>
      </c>
      <c r="C159" s="11">
        <v>3292349</v>
      </c>
      <c r="D159" s="16">
        <f t="shared" si="66"/>
        <v>274362.41666666669</v>
      </c>
      <c r="E159" s="16"/>
      <c r="F159" s="16">
        <v>274362</v>
      </c>
      <c r="G159" s="16">
        <v>354773</v>
      </c>
      <c r="H159" s="16">
        <v>274537</v>
      </c>
      <c r="I159" s="16">
        <v>167984</v>
      </c>
      <c r="J159" s="16">
        <v>167984</v>
      </c>
      <c r="K159" s="16">
        <v>167984</v>
      </c>
      <c r="L159" s="16">
        <v>327494</v>
      </c>
      <c r="M159" s="16">
        <v>268053.17</v>
      </c>
      <c r="N159" s="16">
        <v>237493</v>
      </c>
      <c r="O159" s="16">
        <v>350561.61000000004</v>
      </c>
      <c r="P159" s="16">
        <v>350561.61000000004</v>
      </c>
      <c r="Q159" s="16">
        <v>350561.61000000004</v>
      </c>
      <c r="R159" s="16">
        <f t="shared" si="81"/>
        <v>0</v>
      </c>
      <c r="T159" s="19"/>
      <c r="U159" s="19"/>
    </row>
    <row r="160" spans="2:21">
      <c r="B160" s="23" t="s">
        <v>26</v>
      </c>
      <c r="C160" s="11">
        <v>7652760</v>
      </c>
      <c r="D160" s="14">
        <f>+D161+D163</f>
        <v>637730</v>
      </c>
      <c r="E160" s="14">
        <f>+E161+E163</f>
        <v>0</v>
      </c>
      <c r="F160" s="14">
        <f t="shared" ref="F160:R160" si="82">+F161+F163</f>
        <v>637730</v>
      </c>
      <c r="G160" s="14">
        <f t="shared" si="82"/>
        <v>764077.16666666663</v>
      </c>
      <c r="H160" s="14">
        <f t="shared" si="82"/>
        <v>661292.41666666663</v>
      </c>
      <c r="I160" s="14">
        <f t="shared" si="82"/>
        <v>637729</v>
      </c>
      <c r="J160" s="14">
        <f t="shared" si="82"/>
        <v>637731</v>
      </c>
      <c r="K160" s="14">
        <f t="shared" si="82"/>
        <v>637731</v>
      </c>
      <c r="L160" s="14">
        <f t="shared" si="82"/>
        <v>637730</v>
      </c>
      <c r="M160" s="14">
        <f t="shared" si="82"/>
        <v>637731</v>
      </c>
      <c r="N160" s="14">
        <f t="shared" si="82"/>
        <v>637731</v>
      </c>
      <c r="O160" s="14">
        <f t="shared" si="82"/>
        <v>587759.13888888829</v>
      </c>
      <c r="P160" s="14">
        <f t="shared" si="82"/>
        <v>595759.13888888829</v>
      </c>
      <c r="Q160" s="14">
        <f t="shared" si="82"/>
        <v>579759.1588888882</v>
      </c>
      <c r="R160" s="14">
        <f t="shared" si="82"/>
        <v>-1.999999990221113E-2</v>
      </c>
      <c r="T160" s="19"/>
      <c r="U160" s="19"/>
    </row>
    <row r="161" spans="2:21">
      <c r="B161" s="25" t="s">
        <v>223</v>
      </c>
      <c r="C161" s="11">
        <v>585590</v>
      </c>
      <c r="D161" s="16">
        <f>+D162</f>
        <v>48799.166666666664</v>
      </c>
      <c r="E161" s="16">
        <f>+E162</f>
        <v>0</v>
      </c>
      <c r="F161" s="16">
        <f t="shared" ref="F161:R161" si="83">+F162</f>
        <v>48799</v>
      </c>
      <c r="G161" s="16">
        <f t="shared" si="83"/>
        <v>48799.166666666664</v>
      </c>
      <c r="H161" s="16">
        <f t="shared" si="83"/>
        <v>48799.166666666664</v>
      </c>
      <c r="I161" s="17">
        <f t="shared" si="83"/>
        <v>48799</v>
      </c>
      <c r="J161" s="16">
        <f t="shared" si="83"/>
        <v>48800</v>
      </c>
      <c r="K161" s="16">
        <f t="shared" si="83"/>
        <v>48800</v>
      </c>
      <c r="L161" s="16">
        <f t="shared" si="83"/>
        <v>48799</v>
      </c>
      <c r="M161" s="16">
        <f t="shared" si="83"/>
        <v>48800</v>
      </c>
      <c r="N161" s="17">
        <f t="shared" si="83"/>
        <v>48800</v>
      </c>
      <c r="O161" s="16">
        <f t="shared" si="83"/>
        <v>48798.222222222226</v>
      </c>
      <c r="P161" s="16">
        <f t="shared" si="83"/>
        <v>48798.222222222226</v>
      </c>
      <c r="Q161" s="16">
        <f t="shared" si="83"/>
        <v>48798.242222222194</v>
      </c>
      <c r="R161" s="16">
        <f t="shared" si="83"/>
        <v>-1.999999990221113E-2</v>
      </c>
      <c r="T161" s="19"/>
      <c r="U161" s="19"/>
    </row>
    <row r="162" spans="2:21">
      <c r="B162" s="27" t="s">
        <v>224</v>
      </c>
      <c r="C162" s="11">
        <v>585590</v>
      </c>
      <c r="D162" s="16">
        <f t="shared" si="66"/>
        <v>48799.166666666664</v>
      </c>
      <c r="E162" s="16"/>
      <c r="F162" s="16">
        <v>48799</v>
      </c>
      <c r="G162" s="16">
        <v>48799.166666666664</v>
      </c>
      <c r="H162" s="16">
        <v>48799.166666666664</v>
      </c>
      <c r="I162" s="17">
        <v>48799</v>
      </c>
      <c r="J162" s="16">
        <v>48800</v>
      </c>
      <c r="K162" s="16">
        <v>48800</v>
      </c>
      <c r="L162" s="16">
        <v>48799</v>
      </c>
      <c r="M162" s="16">
        <v>48800</v>
      </c>
      <c r="N162" s="17">
        <v>48800</v>
      </c>
      <c r="O162" s="16">
        <v>48798.222222222226</v>
      </c>
      <c r="P162" s="16">
        <v>48798.222222222226</v>
      </c>
      <c r="Q162" s="16">
        <f>48798.2222222222+0.02</f>
        <v>48798.242222222194</v>
      </c>
      <c r="R162" s="16">
        <f>+C162-(SUM(F162:Q162))</f>
        <v>-1.999999990221113E-2</v>
      </c>
      <c r="T162" s="19"/>
      <c r="U162" s="19"/>
    </row>
    <row r="163" spans="2:21">
      <c r="B163" s="25" t="s">
        <v>227</v>
      </c>
      <c r="C163" s="11">
        <v>7067170</v>
      </c>
      <c r="D163" s="16">
        <f>+D164+D165</f>
        <v>588930.83333333337</v>
      </c>
      <c r="E163" s="16">
        <f>+E164+E165</f>
        <v>0</v>
      </c>
      <c r="F163" s="16">
        <f t="shared" ref="F163:R163" si="84">+F164+F165</f>
        <v>588931</v>
      </c>
      <c r="G163" s="16">
        <f t="shared" si="84"/>
        <v>715278</v>
      </c>
      <c r="H163" s="16">
        <f t="shared" si="84"/>
        <v>612493.25</v>
      </c>
      <c r="I163" s="17">
        <f t="shared" si="84"/>
        <v>588930</v>
      </c>
      <c r="J163" s="16">
        <f t="shared" si="84"/>
        <v>588931</v>
      </c>
      <c r="K163" s="16">
        <f t="shared" si="84"/>
        <v>588931</v>
      </c>
      <c r="L163" s="16">
        <f t="shared" si="84"/>
        <v>588931</v>
      </c>
      <c r="M163" s="16">
        <f t="shared" si="84"/>
        <v>588931</v>
      </c>
      <c r="N163" s="17">
        <f t="shared" si="84"/>
        <v>588931</v>
      </c>
      <c r="O163" s="16">
        <f t="shared" si="84"/>
        <v>538960.91666666605</v>
      </c>
      <c r="P163" s="16">
        <f t="shared" si="84"/>
        <v>546960.91666666605</v>
      </c>
      <c r="Q163" s="16">
        <f t="shared" si="84"/>
        <v>530960.91666666605</v>
      </c>
      <c r="R163" s="16">
        <f t="shared" si="84"/>
        <v>0</v>
      </c>
      <c r="T163" s="19"/>
      <c r="U163" s="19"/>
    </row>
    <row r="164" spans="2:21">
      <c r="B164" s="27" t="s">
        <v>229</v>
      </c>
      <c r="C164" s="11">
        <v>2173387</v>
      </c>
      <c r="D164" s="16">
        <f t="shared" si="66"/>
        <v>181115.58333333334</v>
      </c>
      <c r="E164" s="16"/>
      <c r="F164" s="16">
        <v>181116</v>
      </c>
      <c r="G164" s="16">
        <v>299648</v>
      </c>
      <c r="H164" s="16">
        <v>212493.25</v>
      </c>
      <c r="I164" s="16">
        <v>188930</v>
      </c>
      <c r="J164" s="16">
        <v>173300</v>
      </c>
      <c r="K164" s="16"/>
      <c r="L164" s="16">
        <v>362231</v>
      </c>
      <c r="M164" s="16">
        <v>201116</v>
      </c>
      <c r="N164" s="16">
        <v>161116</v>
      </c>
      <c r="O164" s="16">
        <v>156145.58333333299</v>
      </c>
      <c r="P164" s="16">
        <v>106145.58333333299</v>
      </c>
      <c r="Q164" s="16">
        <v>131145.58333333299</v>
      </c>
      <c r="R164" s="16">
        <f t="shared" ref="R164:R165" si="85">+C164-(SUM(F164:Q164))</f>
        <v>0</v>
      </c>
      <c r="T164" s="19"/>
      <c r="U164" s="19"/>
    </row>
    <row r="165" spans="2:21">
      <c r="B165" s="27" t="s">
        <v>231</v>
      </c>
      <c r="C165" s="11">
        <v>4893783</v>
      </c>
      <c r="D165" s="16">
        <f t="shared" si="66"/>
        <v>407815.25</v>
      </c>
      <c r="E165" s="16"/>
      <c r="F165" s="16">
        <v>407815</v>
      </c>
      <c r="G165" s="16">
        <v>415630</v>
      </c>
      <c r="H165" s="16">
        <v>400000</v>
      </c>
      <c r="I165" s="16">
        <v>400000</v>
      </c>
      <c r="J165" s="16">
        <v>415631</v>
      </c>
      <c r="K165" s="16">
        <v>588931</v>
      </c>
      <c r="L165" s="16">
        <v>226700</v>
      </c>
      <c r="M165" s="16">
        <v>387815</v>
      </c>
      <c r="N165" s="16">
        <v>427815</v>
      </c>
      <c r="O165" s="16">
        <v>382815.33333333302</v>
      </c>
      <c r="P165" s="16">
        <v>440815.33333333302</v>
      </c>
      <c r="Q165" s="16">
        <v>399815.33333333302</v>
      </c>
      <c r="R165" s="16">
        <f t="shared" si="85"/>
        <v>0</v>
      </c>
      <c r="T165" s="19"/>
      <c r="U165" s="19"/>
    </row>
    <row r="166" spans="2:21">
      <c r="B166" s="23" t="s">
        <v>53</v>
      </c>
      <c r="C166" s="11">
        <v>49113500</v>
      </c>
      <c r="D166" s="14">
        <f>+D167+D170+D172+D175</f>
        <v>4092791.6666666665</v>
      </c>
      <c r="E166" s="14">
        <f>+E167+E170+E172+E175</f>
        <v>0</v>
      </c>
      <c r="F166" s="14">
        <f>+F167+F170+F172+F175</f>
        <v>4092792.17</v>
      </c>
      <c r="G166" s="14">
        <f>+G167+G170+G172+G175</f>
        <v>4547226.666666667</v>
      </c>
      <c r="H166" s="14">
        <f>+H167+H170+H172+H175</f>
        <v>4926116.1566666663</v>
      </c>
      <c r="I166" s="14">
        <f t="shared" ref="I166:R166" si="86">+I167+I170+I172+I175</f>
        <v>4103931</v>
      </c>
      <c r="J166" s="14">
        <f t="shared" si="86"/>
        <v>3013991.17</v>
      </c>
      <c r="K166" s="14">
        <f t="shared" si="86"/>
        <v>4103931</v>
      </c>
      <c r="L166" s="14">
        <f t="shared" si="86"/>
        <v>4087216</v>
      </c>
      <c r="M166" s="14">
        <f t="shared" si="86"/>
        <v>4250403.17</v>
      </c>
      <c r="N166" s="14">
        <f t="shared" si="86"/>
        <v>4350393.16</v>
      </c>
      <c r="O166" s="14">
        <f t="shared" si="86"/>
        <v>3879164.5088888919</v>
      </c>
      <c r="P166" s="14">
        <f t="shared" si="86"/>
        <v>3881167.4955555592</v>
      </c>
      <c r="Q166" s="14">
        <f t="shared" si="86"/>
        <v>3877167.4955555587</v>
      </c>
      <c r="R166" s="14">
        <f t="shared" si="86"/>
        <v>6.6666668280959129E-3</v>
      </c>
      <c r="T166" s="19"/>
      <c r="U166" s="19"/>
    </row>
    <row r="167" spans="2:21">
      <c r="B167" s="25" t="s">
        <v>235</v>
      </c>
      <c r="C167" s="11">
        <v>38873357</v>
      </c>
      <c r="D167" s="16">
        <f>+D168+D169</f>
        <v>3239446.4166666665</v>
      </c>
      <c r="E167" s="16">
        <f>+E168+E169</f>
        <v>0</v>
      </c>
      <c r="F167" s="16">
        <f>+F168+F169</f>
        <v>3792428.17</v>
      </c>
      <c r="G167" s="16">
        <f>+G168+G169</f>
        <v>4547226.666666667</v>
      </c>
      <c r="H167" s="16">
        <f>+H168+H169</f>
        <v>3239446.4166666665</v>
      </c>
      <c r="I167" s="17">
        <f t="shared" ref="I167:R167" si="87">+I168+I169</f>
        <v>3000616</v>
      </c>
      <c r="J167" s="16">
        <f t="shared" si="87"/>
        <v>3013991.17</v>
      </c>
      <c r="K167" s="16">
        <f t="shared" si="87"/>
        <v>2325360</v>
      </c>
      <c r="L167" s="16">
        <f t="shared" si="87"/>
        <v>3405534</v>
      </c>
      <c r="M167" s="16">
        <f t="shared" si="87"/>
        <v>4250403.17</v>
      </c>
      <c r="N167" s="17">
        <f t="shared" si="87"/>
        <v>1747192.1600000001</v>
      </c>
      <c r="O167" s="16">
        <f t="shared" si="87"/>
        <v>2089579.088888892</v>
      </c>
      <c r="P167" s="16">
        <f t="shared" si="87"/>
        <v>3712790.0788888922</v>
      </c>
      <c r="Q167" s="16">
        <f t="shared" si="87"/>
        <v>3748790.0788888922</v>
      </c>
      <c r="R167" s="16">
        <f t="shared" si="87"/>
        <v>0</v>
      </c>
      <c r="T167" s="19"/>
      <c r="U167" s="19"/>
    </row>
    <row r="168" spans="2:21">
      <c r="B168" s="27" t="s">
        <v>237</v>
      </c>
      <c r="C168" s="11">
        <v>32949036</v>
      </c>
      <c r="D168" s="16">
        <f t="shared" si="66"/>
        <v>2745753</v>
      </c>
      <c r="E168" s="16"/>
      <c r="F168" s="16">
        <v>3298735.17</v>
      </c>
      <c r="G168" s="16">
        <v>3876506.5</v>
      </c>
      <c r="H168" s="16">
        <v>2745753</v>
      </c>
      <c r="I168" s="16">
        <v>2013230</v>
      </c>
      <c r="J168" s="16">
        <v>2520298.17</v>
      </c>
      <c r="K168" s="16">
        <v>2325360</v>
      </c>
      <c r="L168" s="16">
        <v>3105534</v>
      </c>
      <c r="M168" s="16">
        <v>3563015.17</v>
      </c>
      <c r="N168" s="16">
        <v>1404192.1600000001</v>
      </c>
      <c r="O168" s="16">
        <v>1504200.61666667</v>
      </c>
      <c r="P168" s="16">
        <v>3278105.6066666702</v>
      </c>
      <c r="Q168" s="16">
        <v>3314105.6066666702</v>
      </c>
      <c r="R168" s="16">
        <f>+C168-(SUM(F168:Q168))</f>
        <v>0</v>
      </c>
      <c r="T168" s="19"/>
      <c r="U168" s="19"/>
    </row>
    <row r="169" spans="2:21">
      <c r="B169" s="27" t="s">
        <v>238</v>
      </c>
      <c r="C169" s="11">
        <v>5924321</v>
      </c>
      <c r="D169" s="16">
        <f t="shared" si="66"/>
        <v>493693.41666666669</v>
      </c>
      <c r="E169" s="16"/>
      <c r="F169" s="16">
        <v>493693</v>
      </c>
      <c r="G169" s="16">
        <v>670720.16666666698</v>
      </c>
      <c r="H169" s="16">
        <v>493693.41666666669</v>
      </c>
      <c r="I169" s="16">
        <v>987386</v>
      </c>
      <c r="J169" s="16">
        <v>493693</v>
      </c>
      <c r="K169" s="16"/>
      <c r="L169" s="16">
        <v>300000</v>
      </c>
      <c r="M169" s="16">
        <v>687388</v>
      </c>
      <c r="N169" s="16">
        <v>343000</v>
      </c>
      <c r="O169" s="16">
        <v>585378.47222222202</v>
      </c>
      <c r="P169" s="16">
        <v>434684.47222222202</v>
      </c>
      <c r="Q169" s="16">
        <v>434684.47222222202</v>
      </c>
      <c r="R169" s="16">
        <f t="shared" ref="R169" si="88">+C169-(SUM(F169:Q169))</f>
        <v>0</v>
      </c>
      <c r="T169" s="19"/>
      <c r="U169" s="19"/>
    </row>
    <row r="170" spans="2:21">
      <c r="B170" s="25" t="s">
        <v>239</v>
      </c>
      <c r="C170" s="11">
        <v>924321</v>
      </c>
      <c r="D170" s="16">
        <f>+D171</f>
        <v>77026.75</v>
      </c>
      <c r="E170" s="16">
        <f>+E171</f>
        <v>0</v>
      </c>
      <c r="F170" s="16">
        <f t="shared" ref="F170:R170" si="89">+F171</f>
        <v>0</v>
      </c>
      <c r="G170" s="16">
        <f t="shared" si="89"/>
        <v>0</v>
      </c>
      <c r="H170" s="16">
        <f t="shared" si="89"/>
        <v>77026.740000000005</v>
      </c>
      <c r="I170" s="16">
        <f t="shared" si="89"/>
        <v>154054</v>
      </c>
      <c r="J170" s="16">
        <f t="shared" si="89"/>
        <v>0</v>
      </c>
      <c r="K170" s="16">
        <f t="shared" si="89"/>
        <v>84054</v>
      </c>
      <c r="L170" s="16">
        <f t="shared" si="89"/>
        <v>70000</v>
      </c>
      <c r="M170" s="16">
        <f t="shared" si="89"/>
        <v>0</v>
      </c>
      <c r="N170" s="16">
        <f t="shared" si="89"/>
        <v>114054</v>
      </c>
      <c r="O170" s="16">
        <f t="shared" si="89"/>
        <v>128377.41666666667</v>
      </c>
      <c r="P170" s="16">
        <f t="shared" si="89"/>
        <v>168377.41666666701</v>
      </c>
      <c r="Q170" s="16">
        <f t="shared" si="89"/>
        <v>128377.41666666667</v>
      </c>
      <c r="R170" s="16">
        <f t="shared" si="89"/>
        <v>9.9999997764825821E-3</v>
      </c>
      <c r="T170" s="19"/>
      <c r="U170" s="19"/>
    </row>
    <row r="171" spans="2:21">
      <c r="B171" s="27" t="s">
        <v>251</v>
      </c>
      <c r="C171" s="11">
        <v>924321</v>
      </c>
      <c r="D171" s="16">
        <f t="shared" si="66"/>
        <v>77026.75</v>
      </c>
      <c r="E171" s="16"/>
      <c r="F171" s="16"/>
      <c r="G171" s="16"/>
      <c r="H171" s="16">
        <v>77026.740000000005</v>
      </c>
      <c r="I171" s="16">
        <v>154054</v>
      </c>
      <c r="J171" s="16"/>
      <c r="K171" s="16">
        <v>84054</v>
      </c>
      <c r="L171" s="16">
        <v>70000</v>
      </c>
      <c r="M171" s="16"/>
      <c r="N171" s="16">
        <v>114054</v>
      </c>
      <c r="O171" s="16">
        <v>128377.41666666667</v>
      </c>
      <c r="P171" s="16">
        <v>168377.41666666701</v>
      </c>
      <c r="Q171" s="16">
        <v>128377.41666666667</v>
      </c>
      <c r="R171" s="16">
        <f>+C171-(SUM(F171:Q171))</f>
        <v>9.9999997764825821E-3</v>
      </c>
      <c r="T171" s="19"/>
      <c r="U171" s="19"/>
    </row>
    <row r="172" spans="2:21">
      <c r="B172" s="25" t="s">
        <v>241</v>
      </c>
      <c r="C172" s="11">
        <v>6468038</v>
      </c>
      <c r="D172" s="16">
        <f>+D173+D174</f>
        <v>539003.16666666674</v>
      </c>
      <c r="E172" s="16">
        <f>+E173+E174</f>
        <v>0</v>
      </c>
      <c r="F172" s="16">
        <f t="shared" ref="F172:R172" si="90">+F173+F174</f>
        <v>300364</v>
      </c>
      <c r="G172" s="16">
        <f t="shared" si="90"/>
        <v>0</v>
      </c>
      <c r="H172" s="16">
        <f t="shared" si="90"/>
        <v>1372328</v>
      </c>
      <c r="I172" s="16">
        <f t="shared" si="90"/>
        <v>0</v>
      </c>
      <c r="J172" s="16">
        <f t="shared" si="90"/>
        <v>0</v>
      </c>
      <c r="K172" s="16">
        <f t="shared" si="90"/>
        <v>1694517</v>
      </c>
      <c r="L172" s="16">
        <f t="shared" si="90"/>
        <v>611682</v>
      </c>
      <c r="M172" s="16">
        <f t="shared" si="90"/>
        <v>0</v>
      </c>
      <c r="N172" s="16">
        <f t="shared" si="90"/>
        <v>2489147</v>
      </c>
      <c r="O172" s="16">
        <f t="shared" si="90"/>
        <v>0</v>
      </c>
      <c r="P172" s="16">
        <f t="shared" si="90"/>
        <v>0</v>
      </c>
      <c r="Q172" s="16">
        <f t="shared" si="90"/>
        <v>0</v>
      </c>
      <c r="R172" s="16">
        <f t="shared" si="90"/>
        <v>0</v>
      </c>
      <c r="T172" s="19"/>
      <c r="U172" s="19"/>
    </row>
    <row r="173" spans="2:21">
      <c r="B173" s="27" t="s">
        <v>242</v>
      </c>
      <c r="C173" s="11">
        <v>5000000</v>
      </c>
      <c r="D173" s="16">
        <f t="shared" si="66"/>
        <v>416666.66666666669</v>
      </c>
      <c r="E173" s="16"/>
      <c r="F173" s="16"/>
      <c r="G173" s="16"/>
      <c r="H173" s="16">
        <v>1372328</v>
      </c>
      <c r="I173" s="16"/>
      <c r="J173" s="16"/>
      <c r="K173" s="16">
        <v>1694517</v>
      </c>
      <c r="L173" s="16"/>
      <c r="M173" s="16"/>
      <c r="N173" s="16">
        <v>1933155</v>
      </c>
      <c r="O173" s="16"/>
      <c r="P173" s="16"/>
      <c r="Q173" s="16"/>
      <c r="R173" s="16">
        <f t="shared" ref="R173:R174" si="91">+C173-(SUM(F173:Q173))</f>
        <v>0</v>
      </c>
      <c r="T173" s="19"/>
      <c r="U173" s="19"/>
    </row>
    <row r="174" spans="2:21">
      <c r="B174" s="27" t="s">
        <v>243</v>
      </c>
      <c r="C174" s="11">
        <v>1468038</v>
      </c>
      <c r="D174" s="16">
        <f t="shared" si="66"/>
        <v>122336.5</v>
      </c>
      <c r="E174" s="16"/>
      <c r="F174" s="16">
        <v>300364</v>
      </c>
      <c r="G174" s="16"/>
      <c r="H174" s="16"/>
      <c r="I174" s="16"/>
      <c r="J174" s="16"/>
      <c r="K174" s="16"/>
      <c r="L174" s="16">
        <v>611682</v>
      </c>
      <c r="M174" s="16"/>
      <c r="N174" s="16">
        <v>555992.00000000012</v>
      </c>
      <c r="O174" s="16"/>
      <c r="P174" s="16"/>
      <c r="Q174" s="16"/>
      <c r="R174" s="16">
        <f t="shared" si="91"/>
        <v>0</v>
      </c>
      <c r="T174" s="19"/>
      <c r="U174" s="19"/>
    </row>
    <row r="175" spans="2:21">
      <c r="B175" s="25" t="s">
        <v>244</v>
      </c>
      <c r="C175" s="11">
        <v>2847784</v>
      </c>
      <c r="D175" s="16">
        <f>+D176</f>
        <v>237315.33333333334</v>
      </c>
      <c r="E175" s="16">
        <f>+E176</f>
        <v>0</v>
      </c>
      <c r="F175" s="16">
        <f t="shared" ref="F175:R175" si="92">+F176</f>
        <v>0</v>
      </c>
      <c r="G175" s="16">
        <f t="shared" si="92"/>
        <v>0</v>
      </c>
      <c r="H175" s="16">
        <f t="shared" si="92"/>
        <v>237315</v>
      </c>
      <c r="I175" s="16">
        <f t="shared" si="92"/>
        <v>949261</v>
      </c>
      <c r="J175" s="16">
        <f t="shared" si="92"/>
        <v>0</v>
      </c>
      <c r="K175" s="16">
        <f t="shared" si="92"/>
        <v>0</v>
      </c>
      <c r="L175" s="16">
        <f t="shared" si="92"/>
        <v>0</v>
      </c>
      <c r="M175" s="16">
        <f t="shared" si="92"/>
        <v>0</v>
      </c>
      <c r="N175" s="16">
        <f t="shared" si="92"/>
        <v>0</v>
      </c>
      <c r="O175" s="16">
        <f t="shared" si="92"/>
        <v>1661208.0033333332</v>
      </c>
      <c r="P175" s="16">
        <f t="shared" si="92"/>
        <v>0</v>
      </c>
      <c r="Q175" s="16">
        <f t="shared" si="92"/>
        <v>0</v>
      </c>
      <c r="R175" s="16">
        <f t="shared" si="92"/>
        <v>-3.3333329483866692E-3</v>
      </c>
      <c r="T175" s="19"/>
      <c r="U175" s="19"/>
    </row>
    <row r="176" spans="2:21">
      <c r="B176" s="27" t="s">
        <v>247</v>
      </c>
      <c r="C176" s="11">
        <v>2847784</v>
      </c>
      <c r="D176" s="16">
        <f t="shared" si="66"/>
        <v>237315.33333333334</v>
      </c>
      <c r="E176" s="16"/>
      <c r="F176" s="16"/>
      <c r="G176" s="16"/>
      <c r="H176" s="16">
        <v>237315</v>
      </c>
      <c r="I176" s="16">
        <v>949261</v>
      </c>
      <c r="J176" s="16"/>
      <c r="K176" s="16"/>
      <c r="L176" s="16"/>
      <c r="M176" s="16"/>
      <c r="N176" s="16"/>
      <c r="O176" s="16">
        <v>1661208.0033333332</v>
      </c>
      <c r="P176" s="16"/>
      <c r="Q176" s="16"/>
      <c r="R176" s="16">
        <f>+C176-(SUM(F176:Q176))</f>
        <v>-3.3333329483866692E-3</v>
      </c>
      <c r="T176" s="19"/>
      <c r="U176" s="19"/>
    </row>
    <row r="177" spans="2:21">
      <c r="B177" s="20" t="s">
        <v>252</v>
      </c>
      <c r="C177" s="11">
        <v>5103202682</v>
      </c>
      <c r="D177" s="16">
        <f t="shared" ref="D177:R178" si="93">+D178</f>
        <v>425266890.16666663</v>
      </c>
      <c r="E177" s="16">
        <f t="shared" si="93"/>
        <v>0</v>
      </c>
      <c r="F177" s="16">
        <f t="shared" si="93"/>
        <v>425200466.14999998</v>
      </c>
      <c r="G177" s="16">
        <f t="shared" si="93"/>
        <v>425201377.06666654</v>
      </c>
      <c r="H177" s="16">
        <f t="shared" si="93"/>
        <v>425120329.30999988</v>
      </c>
      <c r="I177" s="17">
        <f t="shared" si="93"/>
        <v>425798794.75999999</v>
      </c>
      <c r="J177" s="16">
        <f t="shared" si="93"/>
        <v>425699490.87999994</v>
      </c>
      <c r="K177" s="16">
        <f t="shared" si="93"/>
        <v>425699872.08666664</v>
      </c>
      <c r="L177" s="16">
        <f t="shared" si="93"/>
        <v>427018530.17802465</v>
      </c>
      <c r="M177" s="16">
        <f t="shared" si="93"/>
        <v>427018511.06333333</v>
      </c>
      <c r="N177" s="17">
        <f t="shared" si="93"/>
        <v>427018897.36666662</v>
      </c>
      <c r="O177" s="16">
        <f t="shared" si="93"/>
        <v>423129030.87999994</v>
      </c>
      <c r="P177" s="16">
        <f t="shared" si="93"/>
        <v>423215094.18666655</v>
      </c>
      <c r="Q177" s="16">
        <f t="shared" si="93"/>
        <v>423082287.88333338</v>
      </c>
      <c r="R177" s="16">
        <f t="shared" si="93"/>
        <v>0.18864247313467786</v>
      </c>
      <c r="T177" s="19"/>
      <c r="U177" s="19"/>
    </row>
    <row r="178" spans="2:21">
      <c r="B178" s="21" t="s">
        <v>142</v>
      </c>
      <c r="C178" s="11">
        <v>5103202682</v>
      </c>
      <c r="D178" s="14">
        <f t="shared" si="93"/>
        <v>425266890.16666663</v>
      </c>
      <c r="E178" s="14">
        <f t="shared" si="93"/>
        <v>0</v>
      </c>
      <c r="F178" s="14">
        <f t="shared" si="93"/>
        <v>425200466.14999998</v>
      </c>
      <c r="G178" s="14">
        <f t="shared" si="93"/>
        <v>425201377.06666654</v>
      </c>
      <c r="H178" s="14">
        <f t="shared" si="93"/>
        <v>425120329.30999988</v>
      </c>
      <c r="I178" s="14">
        <f t="shared" si="93"/>
        <v>425798794.75999999</v>
      </c>
      <c r="J178" s="14">
        <f t="shared" si="93"/>
        <v>425699490.87999994</v>
      </c>
      <c r="K178" s="14">
        <f t="shared" si="93"/>
        <v>425699872.08666664</v>
      </c>
      <c r="L178" s="14">
        <f t="shared" si="93"/>
        <v>427018530.17802465</v>
      </c>
      <c r="M178" s="14">
        <f t="shared" si="93"/>
        <v>427018511.06333333</v>
      </c>
      <c r="N178" s="14">
        <f t="shared" si="93"/>
        <v>427018897.36666662</v>
      </c>
      <c r="O178" s="14">
        <f t="shared" si="93"/>
        <v>423129030.87999994</v>
      </c>
      <c r="P178" s="14">
        <f t="shared" si="93"/>
        <v>423215094.18666655</v>
      </c>
      <c r="Q178" s="14">
        <f t="shared" si="93"/>
        <v>423082287.88333338</v>
      </c>
      <c r="R178" s="14">
        <f t="shared" si="93"/>
        <v>0.18864247313467786</v>
      </c>
      <c r="T178" s="19"/>
      <c r="U178" s="19"/>
    </row>
    <row r="179" spans="2:21">
      <c r="B179" s="22" t="s">
        <v>253</v>
      </c>
      <c r="C179" s="11">
        <v>5103202682</v>
      </c>
      <c r="D179" s="16">
        <f>+D180+D201+D232+D249+D253+D258</f>
        <v>425266890.16666663</v>
      </c>
      <c r="E179" s="16">
        <f>+E180+E201+E232+E249+E253+E258</f>
        <v>0</v>
      </c>
      <c r="F179" s="16">
        <f t="shared" ref="F179:R179" si="94">+F180+F201+F232+F249+F253+F258</f>
        <v>425200466.14999998</v>
      </c>
      <c r="G179" s="16">
        <f t="shared" si="94"/>
        <v>425201377.06666654</v>
      </c>
      <c r="H179" s="16">
        <f t="shared" si="94"/>
        <v>425120329.30999988</v>
      </c>
      <c r="I179" s="17">
        <f t="shared" si="94"/>
        <v>425798794.75999999</v>
      </c>
      <c r="J179" s="16">
        <f t="shared" si="94"/>
        <v>425699490.87999994</v>
      </c>
      <c r="K179" s="16">
        <f t="shared" si="94"/>
        <v>425699872.08666664</v>
      </c>
      <c r="L179" s="16">
        <f t="shared" si="94"/>
        <v>427018530.17802465</v>
      </c>
      <c r="M179" s="16">
        <f t="shared" si="94"/>
        <v>427018511.06333333</v>
      </c>
      <c r="N179" s="17">
        <f t="shared" si="94"/>
        <v>427018897.36666662</v>
      </c>
      <c r="O179" s="16">
        <f t="shared" si="94"/>
        <v>423129030.87999994</v>
      </c>
      <c r="P179" s="16">
        <f t="shared" si="94"/>
        <v>423215094.18666655</v>
      </c>
      <c r="Q179" s="16">
        <f t="shared" si="94"/>
        <v>423082287.88333338</v>
      </c>
      <c r="R179" s="16">
        <f t="shared" si="94"/>
        <v>0.18864247313467786</v>
      </c>
      <c r="T179" s="19"/>
      <c r="U179" s="19"/>
    </row>
    <row r="180" spans="2:21">
      <c r="B180" s="23" t="s">
        <v>9</v>
      </c>
      <c r="C180" s="11">
        <v>4269812922</v>
      </c>
      <c r="D180" s="14">
        <f>+D181+D188+D195+D198</f>
        <v>355817743.49999994</v>
      </c>
      <c r="E180" s="14">
        <f>+E181+E188+E195+E198</f>
        <v>0</v>
      </c>
      <c r="F180" s="14">
        <f t="shared" ref="F180:R180" si="95">+F181+F188+F195+F198</f>
        <v>355817743.50333327</v>
      </c>
      <c r="G180" s="14">
        <f t="shared" si="95"/>
        <v>355817743.50333321</v>
      </c>
      <c r="H180" s="14">
        <f t="shared" si="95"/>
        <v>355817743.50333321</v>
      </c>
      <c r="I180" s="14">
        <f t="shared" si="95"/>
        <v>355817743.50333327</v>
      </c>
      <c r="J180" s="14">
        <f t="shared" si="95"/>
        <v>355817743.49333322</v>
      </c>
      <c r="K180" s="14">
        <f t="shared" si="95"/>
        <v>355817743.50333327</v>
      </c>
      <c r="L180" s="14">
        <f t="shared" si="95"/>
        <v>355817743.50333327</v>
      </c>
      <c r="M180" s="14">
        <f t="shared" si="95"/>
        <v>355817744.41333324</v>
      </c>
      <c r="N180" s="14">
        <f t="shared" si="95"/>
        <v>355817743.51333332</v>
      </c>
      <c r="O180" s="14">
        <f t="shared" si="95"/>
        <v>355817743.51333326</v>
      </c>
      <c r="P180" s="14">
        <f t="shared" si="95"/>
        <v>355817742.51333326</v>
      </c>
      <c r="Q180" s="14">
        <f t="shared" si="95"/>
        <v>355817743.52333331</v>
      </c>
      <c r="R180" s="14">
        <f t="shared" si="95"/>
        <v>1.0000526905059814E-2</v>
      </c>
      <c r="T180" s="19"/>
      <c r="U180" s="19"/>
    </row>
    <row r="181" spans="2:21">
      <c r="B181" s="25" t="s">
        <v>144</v>
      </c>
      <c r="C181" s="11">
        <v>3489077196</v>
      </c>
      <c r="D181" s="16">
        <f>+D182+D183+D184+D185+D186+D187</f>
        <v>290756432.99999994</v>
      </c>
      <c r="E181" s="16">
        <f>+E182+E183+E184+E185+E186+E187</f>
        <v>0</v>
      </c>
      <c r="F181" s="16">
        <f t="shared" ref="F181:R181" si="96">+F182+F183+F184+F185+F186+F187</f>
        <v>290756433.00333327</v>
      </c>
      <c r="G181" s="16">
        <f t="shared" si="96"/>
        <v>290756433.00333327</v>
      </c>
      <c r="H181" s="16">
        <f t="shared" si="96"/>
        <v>290756433.00333327</v>
      </c>
      <c r="I181" s="17">
        <f t="shared" si="96"/>
        <v>290756433.00333327</v>
      </c>
      <c r="J181" s="16">
        <f t="shared" si="96"/>
        <v>290756433.00333327</v>
      </c>
      <c r="K181" s="16">
        <f t="shared" si="96"/>
        <v>290756433.00333327</v>
      </c>
      <c r="L181" s="16">
        <f t="shared" si="96"/>
        <v>290756433.00333327</v>
      </c>
      <c r="M181" s="16">
        <f t="shared" si="96"/>
        <v>290756433.91333324</v>
      </c>
      <c r="N181" s="17">
        <f t="shared" si="96"/>
        <v>290756433.01333332</v>
      </c>
      <c r="O181" s="16">
        <f t="shared" si="96"/>
        <v>290756433.01333326</v>
      </c>
      <c r="P181" s="16">
        <f t="shared" si="96"/>
        <v>290756432.01333326</v>
      </c>
      <c r="Q181" s="16">
        <f t="shared" si="96"/>
        <v>290756433.02333331</v>
      </c>
      <c r="R181" s="16">
        <f t="shared" si="96"/>
        <v>4.4703483581542969E-7</v>
      </c>
      <c r="T181" s="19"/>
      <c r="U181" s="19"/>
    </row>
    <row r="182" spans="2:21" s="32" customFormat="1">
      <c r="B182" s="30" t="s">
        <v>145</v>
      </c>
      <c r="C182" s="31">
        <v>2896112825</v>
      </c>
      <c r="D182" s="17">
        <f t="shared" si="66"/>
        <v>241342735.41666666</v>
      </c>
      <c r="E182" s="17"/>
      <c r="F182" s="16">
        <v>241136210</v>
      </c>
      <c r="G182" s="16">
        <v>241230500</v>
      </c>
      <c r="H182" s="16">
        <v>241140213</v>
      </c>
      <c r="I182" s="16">
        <v>241232456</v>
      </c>
      <c r="J182" s="16">
        <v>241308326</v>
      </c>
      <c r="K182" s="16">
        <v>241323564</v>
      </c>
      <c r="L182" s="16">
        <v>241245123</v>
      </c>
      <c r="M182" s="16">
        <v>241148145</v>
      </c>
      <c r="N182" s="16">
        <v>241139557</v>
      </c>
      <c r="O182" s="16">
        <v>241555513</v>
      </c>
      <c r="P182" s="16">
        <v>241720658</v>
      </c>
      <c r="Q182" s="16">
        <v>241932560</v>
      </c>
      <c r="R182" s="17">
        <f t="shared" ref="R182:R187" si="97">+C182-(SUM(F182:Q182))</f>
        <v>0</v>
      </c>
      <c r="T182" s="19"/>
      <c r="U182" s="19"/>
    </row>
    <row r="183" spans="2:21" s="32" customFormat="1">
      <c r="B183" s="30" t="s">
        <v>146</v>
      </c>
      <c r="C183" s="31">
        <v>80976128</v>
      </c>
      <c r="D183" s="17">
        <f t="shared" si="66"/>
        <v>6748010.666666667</v>
      </c>
      <c r="E183" s="17"/>
      <c r="F183" s="16">
        <v>6748010.6666666698</v>
      </c>
      <c r="G183" s="16">
        <v>6748010.6666666698</v>
      </c>
      <c r="H183" s="16">
        <v>6748010.6666666698</v>
      </c>
      <c r="I183" s="16">
        <v>6748010.666666667</v>
      </c>
      <c r="J183" s="16">
        <v>6748010.666666667</v>
      </c>
      <c r="K183" s="16">
        <v>6748010.666666667</v>
      </c>
      <c r="L183" s="16">
        <v>6748010.666666667</v>
      </c>
      <c r="M183" s="16">
        <v>6748010.666666667</v>
      </c>
      <c r="N183" s="16">
        <v>6748010.666666667</v>
      </c>
      <c r="O183" s="16">
        <v>6748010.666666667</v>
      </c>
      <c r="P183" s="16">
        <v>6748010.666666667</v>
      </c>
      <c r="Q183" s="16">
        <v>6748010.666666667</v>
      </c>
      <c r="R183" s="17">
        <f t="shared" si="97"/>
        <v>0</v>
      </c>
      <c r="T183" s="19"/>
      <c r="U183" s="19"/>
    </row>
    <row r="184" spans="2:21">
      <c r="B184" s="27" t="s">
        <v>147</v>
      </c>
      <c r="C184" s="11">
        <v>30524891</v>
      </c>
      <c r="D184" s="16">
        <f t="shared" si="66"/>
        <v>2543740.9166666665</v>
      </c>
      <c r="E184" s="16"/>
      <c r="F184" s="16">
        <v>2543740.9166666665</v>
      </c>
      <c r="G184" s="16">
        <v>2543740.9166666665</v>
      </c>
      <c r="H184" s="16">
        <v>2543740.9166666665</v>
      </c>
      <c r="I184" s="17">
        <v>2543740.9166666665</v>
      </c>
      <c r="J184" s="16">
        <v>2543740.9166666665</v>
      </c>
      <c r="K184" s="16">
        <v>2543740.9166666665</v>
      </c>
      <c r="L184" s="16">
        <v>2543740.9166666665</v>
      </c>
      <c r="M184" s="16">
        <v>2543740.9166666665</v>
      </c>
      <c r="N184" s="17">
        <v>2543740.9166666665</v>
      </c>
      <c r="O184" s="16">
        <v>2543740.9166666665</v>
      </c>
      <c r="P184" s="16">
        <v>2543740.9166666665</v>
      </c>
      <c r="Q184" s="16">
        <v>2543740.9166666665</v>
      </c>
      <c r="R184" s="16">
        <f t="shared" si="97"/>
        <v>0</v>
      </c>
      <c r="T184" s="19"/>
      <c r="U184" s="19"/>
    </row>
    <row r="185" spans="2:21">
      <c r="B185" s="27" t="s">
        <v>148</v>
      </c>
      <c r="C185" s="11">
        <v>12676304</v>
      </c>
      <c r="D185" s="16">
        <f t="shared" si="66"/>
        <v>1056358.6666666667</v>
      </c>
      <c r="E185" s="16"/>
      <c r="F185" s="16">
        <v>1056358.6666666667</v>
      </c>
      <c r="G185" s="16">
        <v>1056358.6666666667</v>
      </c>
      <c r="H185" s="16">
        <v>1056358.6666666667</v>
      </c>
      <c r="I185" s="17">
        <v>1056358.6666666667</v>
      </c>
      <c r="J185" s="16">
        <v>1056358.6666666667</v>
      </c>
      <c r="K185" s="16">
        <v>1056358.6666666667</v>
      </c>
      <c r="L185" s="16">
        <v>1056358.6666666667</v>
      </c>
      <c r="M185" s="16">
        <v>1056358.6666666667</v>
      </c>
      <c r="N185" s="17">
        <v>1056358.6666666667</v>
      </c>
      <c r="O185" s="16">
        <v>1056358.6666666667</v>
      </c>
      <c r="P185" s="16">
        <v>1056358.6666666667</v>
      </c>
      <c r="Q185" s="16">
        <v>1056358.6666666667</v>
      </c>
      <c r="R185" s="16">
        <f t="shared" si="97"/>
        <v>0</v>
      </c>
      <c r="T185" s="19"/>
      <c r="U185" s="19"/>
    </row>
    <row r="186" spans="2:21">
      <c r="B186" s="27" t="s">
        <v>149</v>
      </c>
      <c r="C186" s="11">
        <v>241497715</v>
      </c>
      <c r="D186" s="16">
        <f t="shared" si="66"/>
        <v>20124809.583333332</v>
      </c>
      <c r="E186" s="16"/>
      <c r="F186" s="16">
        <v>20228072.293333299</v>
      </c>
      <c r="G186" s="16">
        <v>20180927.293333299</v>
      </c>
      <c r="H186" s="16">
        <v>20226070.793333299</v>
      </c>
      <c r="I186" s="16">
        <v>20179949.293333299</v>
      </c>
      <c r="J186" s="16">
        <v>20142014.293333299</v>
      </c>
      <c r="K186" s="16">
        <v>20134395.293333299</v>
      </c>
      <c r="L186" s="16">
        <v>20173615.793333299</v>
      </c>
      <c r="M186" s="16">
        <v>20369561.393333297</v>
      </c>
      <c r="N186" s="16">
        <v>20078942.663333297</v>
      </c>
      <c r="O186" s="16">
        <v>20060449.403333295</v>
      </c>
      <c r="P186" s="16">
        <v>19893819.193333294</v>
      </c>
      <c r="Q186" s="16">
        <v>19829897.293333299</v>
      </c>
      <c r="R186" s="16">
        <f t="shared" si="97"/>
        <v>4.4703483581542969E-7</v>
      </c>
      <c r="T186" s="19"/>
      <c r="U186" s="19"/>
    </row>
    <row r="187" spans="2:21">
      <c r="B187" s="27" t="s">
        <v>150</v>
      </c>
      <c r="C187" s="11">
        <v>227289333</v>
      </c>
      <c r="D187" s="16">
        <f t="shared" si="66"/>
        <v>18940777.75</v>
      </c>
      <c r="E187" s="16"/>
      <c r="F187" s="16">
        <v>19044040.460000001</v>
      </c>
      <c r="G187" s="16">
        <v>18996895.460000001</v>
      </c>
      <c r="H187" s="16">
        <v>19042038.960000001</v>
      </c>
      <c r="I187" s="16">
        <v>18995917.460000001</v>
      </c>
      <c r="J187" s="16">
        <v>18957982.460000001</v>
      </c>
      <c r="K187" s="16">
        <v>18950363.460000001</v>
      </c>
      <c r="L187" s="16">
        <v>18989583.960000001</v>
      </c>
      <c r="M187" s="16">
        <v>18890617.27</v>
      </c>
      <c r="N187" s="16">
        <v>19189823.099999998</v>
      </c>
      <c r="O187" s="16">
        <v>18792360.359999996</v>
      </c>
      <c r="P187" s="16">
        <v>18793844.569999997</v>
      </c>
      <c r="Q187" s="16">
        <v>18645865.48</v>
      </c>
      <c r="R187" s="16">
        <f t="shared" si="97"/>
        <v>0</v>
      </c>
      <c r="T187" s="19"/>
      <c r="U187" s="19"/>
    </row>
    <row r="188" spans="2:21">
      <c r="B188" s="25" t="s">
        <v>151</v>
      </c>
      <c r="C188" s="11">
        <v>299784020</v>
      </c>
      <c r="D188" s="16">
        <f>+D189+D190+D191+D192+D193+D194</f>
        <v>24982001.666666668</v>
      </c>
      <c r="E188" s="16">
        <f>+E189+E190+E191+E192+E193+E194</f>
        <v>0</v>
      </c>
      <c r="F188" s="17">
        <f t="shared" ref="F188:R188" si="98">+F189+F190+F191+F192+F193+F194</f>
        <v>24982001.666666668</v>
      </c>
      <c r="G188" s="17">
        <f t="shared" si="98"/>
        <v>24982001.666666668</v>
      </c>
      <c r="H188" s="17">
        <f t="shared" si="98"/>
        <v>24982001.666666668</v>
      </c>
      <c r="I188" s="17">
        <f t="shared" si="98"/>
        <v>24982001.666666668</v>
      </c>
      <c r="J188" s="17">
        <f t="shared" si="98"/>
        <v>24982001.666666668</v>
      </c>
      <c r="K188" s="17">
        <f t="shared" si="98"/>
        <v>24982001.666666668</v>
      </c>
      <c r="L188" s="17">
        <f t="shared" si="98"/>
        <v>24982001.666666668</v>
      </c>
      <c r="M188" s="17">
        <f t="shared" si="98"/>
        <v>24982001.666666668</v>
      </c>
      <c r="N188" s="17">
        <f t="shared" si="98"/>
        <v>24982001.666666668</v>
      </c>
      <c r="O188" s="17">
        <f t="shared" si="98"/>
        <v>24982001.666666668</v>
      </c>
      <c r="P188" s="17">
        <f t="shared" si="98"/>
        <v>24982001.666666668</v>
      </c>
      <c r="Q188" s="17">
        <f t="shared" si="98"/>
        <v>24982001.666666668</v>
      </c>
      <c r="R188" s="16">
        <f t="shared" si="98"/>
        <v>0</v>
      </c>
      <c r="T188" s="19"/>
      <c r="U188" s="19"/>
    </row>
    <row r="189" spans="2:21">
      <c r="B189" s="27" t="s">
        <v>152</v>
      </c>
      <c r="C189" s="11">
        <v>2787320</v>
      </c>
      <c r="D189" s="16">
        <f t="shared" si="66"/>
        <v>232276.66666666666</v>
      </c>
      <c r="E189" s="16"/>
      <c r="F189" s="16">
        <v>232276.66666666666</v>
      </c>
      <c r="G189" s="16">
        <v>232276.66666666666</v>
      </c>
      <c r="H189" s="16">
        <v>232276.66666666666</v>
      </c>
      <c r="I189" s="17">
        <v>232276.66666666666</v>
      </c>
      <c r="J189" s="16">
        <v>232276.66666666666</v>
      </c>
      <c r="K189" s="16">
        <v>232276.66666666666</v>
      </c>
      <c r="L189" s="16">
        <v>232276.66666666666</v>
      </c>
      <c r="M189" s="16">
        <v>232276.66666666666</v>
      </c>
      <c r="N189" s="17">
        <v>232276.66666666666</v>
      </c>
      <c r="O189" s="16">
        <v>232276.66666666666</v>
      </c>
      <c r="P189" s="16">
        <v>232276.66666666666</v>
      </c>
      <c r="Q189" s="16">
        <v>232276.66666666666</v>
      </c>
      <c r="R189" s="16">
        <f t="shared" ref="R189:R194" si="99">+C189-(SUM(F189:Q189))</f>
        <v>0</v>
      </c>
      <c r="T189" s="19"/>
      <c r="U189" s="19"/>
    </row>
    <row r="190" spans="2:21">
      <c r="B190" s="27" t="s">
        <v>153</v>
      </c>
      <c r="C190" s="11">
        <v>75099500</v>
      </c>
      <c r="D190" s="16">
        <f t="shared" si="66"/>
        <v>6258291.666666667</v>
      </c>
      <c r="E190" s="16"/>
      <c r="F190" s="16">
        <v>6258291.666666667</v>
      </c>
      <c r="G190" s="16">
        <v>6258291.666666667</v>
      </c>
      <c r="H190" s="16">
        <v>6258291.666666667</v>
      </c>
      <c r="I190" s="17">
        <v>6258291.666666667</v>
      </c>
      <c r="J190" s="16">
        <v>6258291.666666667</v>
      </c>
      <c r="K190" s="16">
        <v>6258291.666666667</v>
      </c>
      <c r="L190" s="16">
        <v>6258291.666666667</v>
      </c>
      <c r="M190" s="16">
        <v>6258291.666666667</v>
      </c>
      <c r="N190" s="17">
        <v>6258291.666666667</v>
      </c>
      <c r="O190" s="16">
        <v>6258291.666666667</v>
      </c>
      <c r="P190" s="16">
        <v>6258291.666666667</v>
      </c>
      <c r="Q190" s="16">
        <v>6258291.666666667</v>
      </c>
      <c r="R190" s="16">
        <f t="shared" si="99"/>
        <v>0</v>
      </c>
      <c r="T190" s="19"/>
      <c r="U190" s="19"/>
    </row>
    <row r="191" spans="2:21">
      <c r="B191" s="27" t="s">
        <v>154</v>
      </c>
      <c r="C191" s="11">
        <v>2467267</v>
      </c>
      <c r="D191" s="16">
        <f t="shared" si="66"/>
        <v>205605.58333333334</v>
      </c>
      <c r="E191" s="16"/>
      <c r="F191" s="16">
        <v>205605.58333333334</v>
      </c>
      <c r="G191" s="16">
        <v>205605.58333333334</v>
      </c>
      <c r="H191" s="16">
        <v>205605.58333333334</v>
      </c>
      <c r="I191" s="17">
        <v>205605.58333333334</v>
      </c>
      <c r="J191" s="16">
        <v>205605.58333333334</v>
      </c>
      <c r="K191" s="16">
        <v>205605.58333333334</v>
      </c>
      <c r="L191" s="16">
        <v>205605.58333333334</v>
      </c>
      <c r="M191" s="16">
        <v>205605.58333333334</v>
      </c>
      <c r="N191" s="17">
        <v>205605.58333333334</v>
      </c>
      <c r="O191" s="16">
        <v>205605.58333333334</v>
      </c>
      <c r="P191" s="16">
        <v>205605.58333333334</v>
      </c>
      <c r="Q191" s="16">
        <v>205605.58333333334</v>
      </c>
      <c r="R191" s="16">
        <f t="shared" si="99"/>
        <v>0</v>
      </c>
      <c r="T191" s="19"/>
      <c r="U191" s="19"/>
    </row>
    <row r="192" spans="2:21">
      <c r="B192" s="27" t="s">
        <v>155</v>
      </c>
      <c r="C192" s="11">
        <v>168360144</v>
      </c>
      <c r="D192" s="16">
        <f t="shared" si="66"/>
        <v>14030012</v>
      </c>
      <c r="E192" s="16"/>
      <c r="F192" s="16">
        <v>14030012</v>
      </c>
      <c r="G192" s="16">
        <v>14030012</v>
      </c>
      <c r="H192" s="16">
        <v>14030012</v>
      </c>
      <c r="I192" s="17">
        <v>14030012</v>
      </c>
      <c r="J192" s="16">
        <v>14030012</v>
      </c>
      <c r="K192" s="16">
        <v>14030012</v>
      </c>
      <c r="L192" s="16">
        <v>14030012</v>
      </c>
      <c r="M192" s="16">
        <v>14030012</v>
      </c>
      <c r="N192" s="17">
        <v>14030012</v>
      </c>
      <c r="O192" s="16">
        <v>14030012</v>
      </c>
      <c r="P192" s="16">
        <v>14030012</v>
      </c>
      <c r="Q192" s="16">
        <v>14030012</v>
      </c>
      <c r="R192" s="16">
        <f t="shared" si="99"/>
        <v>0</v>
      </c>
      <c r="T192" s="19"/>
      <c r="U192" s="19"/>
    </row>
    <row r="193" spans="2:21">
      <c r="B193" s="27" t="s">
        <v>156</v>
      </c>
      <c r="C193" s="11">
        <v>46585389</v>
      </c>
      <c r="D193" s="16">
        <f t="shared" si="66"/>
        <v>3882115.75</v>
      </c>
      <c r="E193" s="16"/>
      <c r="F193" s="16">
        <v>3882115.75</v>
      </c>
      <c r="G193" s="16">
        <v>3882115.75</v>
      </c>
      <c r="H193" s="16">
        <v>3882115.75</v>
      </c>
      <c r="I193" s="17">
        <v>3882115.75</v>
      </c>
      <c r="J193" s="16">
        <v>3882115.75</v>
      </c>
      <c r="K193" s="16">
        <v>3882115.75</v>
      </c>
      <c r="L193" s="16">
        <v>3882115.75</v>
      </c>
      <c r="M193" s="16">
        <v>3882115.75</v>
      </c>
      <c r="N193" s="17">
        <v>3882115.75</v>
      </c>
      <c r="O193" s="16">
        <v>3882115.75</v>
      </c>
      <c r="P193" s="16">
        <v>3882115.75</v>
      </c>
      <c r="Q193" s="16">
        <v>3882115.75</v>
      </c>
      <c r="R193" s="16">
        <f t="shared" si="99"/>
        <v>0</v>
      </c>
      <c r="T193" s="19"/>
      <c r="U193" s="19"/>
    </row>
    <row r="194" spans="2:21">
      <c r="B194" s="27" t="s">
        <v>157</v>
      </c>
      <c r="C194" s="11">
        <v>4484400</v>
      </c>
      <c r="D194" s="16">
        <f t="shared" si="66"/>
        <v>373700</v>
      </c>
      <c r="E194" s="16"/>
      <c r="F194" s="16">
        <v>373700</v>
      </c>
      <c r="G194" s="16">
        <v>373700</v>
      </c>
      <c r="H194" s="16">
        <v>373700</v>
      </c>
      <c r="I194" s="17">
        <v>373700</v>
      </c>
      <c r="J194" s="16">
        <v>373700</v>
      </c>
      <c r="K194" s="16">
        <v>373700</v>
      </c>
      <c r="L194" s="16">
        <v>373700</v>
      </c>
      <c r="M194" s="16">
        <v>373700</v>
      </c>
      <c r="N194" s="17">
        <v>373700</v>
      </c>
      <c r="O194" s="16">
        <v>373700</v>
      </c>
      <c r="P194" s="16">
        <v>373700</v>
      </c>
      <c r="Q194" s="16">
        <v>373700</v>
      </c>
      <c r="R194" s="16">
        <f t="shared" si="99"/>
        <v>0</v>
      </c>
      <c r="T194" s="19"/>
      <c r="U194" s="19"/>
    </row>
    <row r="195" spans="2:21">
      <c r="B195" s="25" t="s">
        <v>158</v>
      </c>
      <c r="C195" s="11">
        <v>172463037</v>
      </c>
      <c r="D195" s="16">
        <f>+D196+D197</f>
        <v>14371919.75</v>
      </c>
      <c r="E195" s="16">
        <f>+E196+E197</f>
        <v>0</v>
      </c>
      <c r="F195" s="16">
        <f t="shared" ref="F195:R195" si="100">+F196+F197</f>
        <v>14371919.75</v>
      </c>
      <c r="G195" s="16">
        <f t="shared" si="100"/>
        <v>14371919.749999966</v>
      </c>
      <c r="H195" s="16">
        <f t="shared" si="100"/>
        <v>14371919.749999968</v>
      </c>
      <c r="I195" s="17">
        <f t="shared" si="100"/>
        <v>14371919.750000006</v>
      </c>
      <c r="J195" s="16">
        <f t="shared" si="100"/>
        <v>14371919.739999967</v>
      </c>
      <c r="K195" s="16">
        <f t="shared" si="100"/>
        <v>14371919.75</v>
      </c>
      <c r="L195" s="16">
        <f t="shared" si="100"/>
        <v>14371919.750000009</v>
      </c>
      <c r="M195" s="16">
        <f t="shared" si="100"/>
        <v>14371919.75</v>
      </c>
      <c r="N195" s="17">
        <f t="shared" si="100"/>
        <v>14371919.75</v>
      </c>
      <c r="O195" s="16">
        <f t="shared" si="100"/>
        <v>14371919.75</v>
      </c>
      <c r="P195" s="16">
        <f t="shared" si="100"/>
        <v>14371919.75</v>
      </c>
      <c r="Q195" s="16">
        <f t="shared" si="100"/>
        <v>14371919.75</v>
      </c>
      <c r="R195" s="16">
        <f t="shared" si="100"/>
        <v>1.0000079870223999E-2</v>
      </c>
      <c r="T195" s="19"/>
      <c r="U195" s="19"/>
    </row>
    <row r="196" spans="2:21">
      <c r="B196" s="27" t="s">
        <v>159</v>
      </c>
      <c r="C196" s="11">
        <v>5052800</v>
      </c>
      <c r="D196" s="16">
        <f t="shared" ref="D196:D257" si="101">C196/12</f>
        <v>421066.66666666669</v>
      </c>
      <c r="E196" s="16"/>
      <c r="F196" s="16">
        <v>421066.66666666669</v>
      </c>
      <c r="G196" s="16">
        <v>405999.99666666699</v>
      </c>
      <c r="H196" s="16">
        <v>436133.33666666696</v>
      </c>
      <c r="I196" s="17">
        <v>421066.66666666657</v>
      </c>
      <c r="J196" s="16">
        <v>421066.66666666669</v>
      </c>
      <c r="K196" s="16">
        <v>421066.66666666669</v>
      </c>
      <c r="L196" s="16">
        <v>421066.66666666651</v>
      </c>
      <c r="M196" s="16">
        <v>421066.66666666669</v>
      </c>
      <c r="N196" s="17">
        <v>421066.66666666669</v>
      </c>
      <c r="O196" s="16">
        <v>421066.66666666669</v>
      </c>
      <c r="P196" s="16">
        <v>421066.66666666669</v>
      </c>
      <c r="Q196" s="16">
        <v>421066.66666666669</v>
      </c>
      <c r="R196" s="16">
        <f t="shared" ref="R196:R197" si="102">+C196-(SUM(F196:Q196))</f>
        <v>0</v>
      </c>
      <c r="T196" s="19"/>
      <c r="U196" s="19"/>
    </row>
    <row r="197" spans="2:21">
      <c r="B197" s="27" t="s">
        <v>160</v>
      </c>
      <c r="C197" s="11">
        <v>167410237</v>
      </c>
      <c r="D197" s="16">
        <f t="shared" si="101"/>
        <v>13950853.083333334</v>
      </c>
      <c r="E197" s="16"/>
      <c r="F197" s="16">
        <v>13950853.083333334</v>
      </c>
      <c r="G197" s="16">
        <v>13965919.7533333</v>
      </c>
      <c r="H197" s="16">
        <v>13935786.413333301</v>
      </c>
      <c r="I197" s="17">
        <v>13950853.08333334</v>
      </c>
      <c r="J197" s="16">
        <v>13950853.073333301</v>
      </c>
      <c r="K197" s="16">
        <v>13950853.083333334</v>
      </c>
      <c r="L197" s="16">
        <v>13950853.083333343</v>
      </c>
      <c r="M197" s="16">
        <v>13950853.083333334</v>
      </c>
      <c r="N197" s="17">
        <v>13950853.083333334</v>
      </c>
      <c r="O197" s="16">
        <v>13950853.083333334</v>
      </c>
      <c r="P197" s="16">
        <v>13950853.083333334</v>
      </c>
      <c r="Q197" s="16">
        <v>13950853.083333334</v>
      </c>
      <c r="R197" s="16">
        <f t="shared" si="102"/>
        <v>1.0000079870223999E-2</v>
      </c>
      <c r="T197" s="19"/>
      <c r="U197" s="19"/>
    </row>
    <row r="198" spans="2:21">
      <c r="B198" s="25" t="s">
        <v>161</v>
      </c>
      <c r="C198" s="11">
        <v>308488669</v>
      </c>
      <c r="D198" s="16">
        <f>+D199+D200</f>
        <v>25707389.083333332</v>
      </c>
      <c r="E198" s="16">
        <f>+E199+E200</f>
        <v>0</v>
      </c>
      <c r="F198" s="16">
        <f t="shared" ref="F198:R198" si="103">+F199+F200</f>
        <v>25707389.083333332</v>
      </c>
      <c r="G198" s="16">
        <f t="shared" si="103"/>
        <v>25707389.083333332</v>
      </c>
      <c r="H198" s="16">
        <f t="shared" si="103"/>
        <v>25707389.083333332</v>
      </c>
      <c r="I198" s="17">
        <f t="shared" si="103"/>
        <v>25707389.083333332</v>
      </c>
      <c r="J198" s="16">
        <f t="shared" si="103"/>
        <v>25707389.083333332</v>
      </c>
      <c r="K198" s="16">
        <f t="shared" si="103"/>
        <v>25707389.083333332</v>
      </c>
      <c r="L198" s="16">
        <f t="shared" si="103"/>
        <v>25707389.083333332</v>
      </c>
      <c r="M198" s="16">
        <f t="shared" si="103"/>
        <v>25707389.083333332</v>
      </c>
      <c r="N198" s="17">
        <f t="shared" si="103"/>
        <v>25707389.083333332</v>
      </c>
      <c r="O198" s="16">
        <f t="shared" si="103"/>
        <v>25707389.083333332</v>
      </c>
      <c r="P198" s="16">
        <f t="shared" si="103"/>
        <v>25707389.083333332</v>
      </c>
      <c r="Q198" s="16">
        <f t="shared" si="103"/>
        <v>25707389.083333332</v>
      </c>
      <c r="R198" s="16">
        <f t="shared" si="103"/>
        <v>0</v>
      </c>
      <c r="T198" s="19"/>
      <c r="U198" s="19"/>
    </row>
    <row r="199" spans="2:21">
      <c r="B199" s="27" t="s">
        <v>162</v>
      </c>
      <c r="C199" s="11">
        <v>45714499</v>
      </c>
      <c r="D199" s="16">
        <f t="shared" si="101"/>
        <v>3809541.5833333335</v>
      </c>
      <c r="E199" s="16"/>
      <c r="F199" s="16">
        <v>3809541.5833333335</v>
      </c>
      <c r="G199" s="16">
        <v>3809541.5833333335</v>
      </c>
      <c r="H199" s="16">
        <v>3809541.5833333335</v>
      </c>
      <c r="I199" s="17">
        <v>3809541.5833333335</v>
      </c>
      <c r="J199" s="16">
        <v>3809541.5833333335</v>
      </c>
      <c r="K199" s="16">
        <v>3809541.5833333335</v>
      </c>
      <c r="L199" s="16">
        <v>3809541.5833333335</v>
      </c>
      <c r="M199" s="16">
        <v>3809541.5833333335</v>
      </c>
      <c r="N199" s="17">
        <v>3809541.5833333335</v>
      </c>
      <c r="O199" s="17">
        <v>3809541.5833333335</v>
      </c>
      <c r="P199" s="17">
        <v>3809541.5833333335</v>
      </c>
      <c r="Q199" s="17">
        <v>3809541.5833333335</v>
      </c>
      <c r="R199" s="16">
        <f t="shared" ref="R199:R200" si="104">+C199-(SUM(F199:Q199))</f>
        <v>0</v>
      </c>
      <c r="T199" s="19"/>
      <c r="U199" s="19"/>
    </row>
    <row r="200" spans="2:21">
      <c r="B200" s="27" t="s">
        <v>164</v>
      </c>
      <c r="C200" s="11">
        <v>262774170</v>
      </c>
      <c r="D200" s="16">
        <f t="shared" si="101"/>
        <v>21897847.5</v>
      </c>
      <c r="E200" s="16"/>
      <c r="F200" s="16">
        <v>21897847.5</v>
      </c>
      <c r="G200" s="16">
        <v>21897847.5</v>
      </c>
      <c r="H200" s="16">
        <v>21897847.5</v>
      </c>
      <c r="I200" s="17">
        <v>21897847.5</v>
      </c>
      <c r="J200" s="16">
        <v>21897847.5</v>
      </c>
      <c r="K200" s="16">
        <v>21897847.5</v>
      </c>
      <c r="L200" s="16">
        <v>21897847.5</v>
      </c>
      <c r="M200" s="16">
        <v>21897847.5</v>
      </c>
      <c r="N200" s="17">
        <v>21897847.5</v>
      </c>
      <c r="O200" s="16">
        <v>21897847.5</v>
      </c>
      <c r="P200" s="16">
        <v>21897847.5</v>
      </c>
      <c r="Q200" s="16">
        <v>21897847.5</v>
      </c>
      <c r="R200" s="16">
        <f t="shared" si="104"/>
        <v>0</v>
      </c>
      <c r="T200" s="19"/>
      <c r="U200" s="19"/>
    </row>
    <row r="201" spans="2:21">
      <c r="B201" s="23" t="s">
        <v>16</v>
      </c>
      <c r="C201" s="11">
        <v>752177804</v>
      </c>
      <c r="D201" s="14">
        <f>+D202+D210+D212+D214+D217+D221+D223+D227</f>
        <v>62681483.666666664</v>
      </c>
      <c r="E201" s="14">
        <f>+E202+E210+E212+E214+E217+E221+E223+E227</f>
        <v>0</v>
      </c>
      <c r="F201" s="14">
        <f t="shared" ref="F201:R201" si="105">+F202+F210+F212+F214+F217+F221+F223+F227</f>
        <v>62681483.666666664</v>
      </c>
      <c r="G201" s="14">
        <f t="shared" si="105"/>
        <v>62681483.666666672</v>
      </c>
      <c r="H201" s="14">
        <f t="shared" si="105"/>
        <v>62681483.666666657</v>
      </c>
      <c r="I201" s="14">
        <f t="shared" si="105"/>
        <v>62681482.733333334</v>
      </c>
      <c r="J201" s="14">
        <f t="shared" si="105"/>
        <v>62681483.68333333</v>
      </c>
      <c r="K201" s="14">
        <f t="shared" si="105"/>
        <v>62681483.680000007</v>
      </c>
      <c r="L201" s="14">
        <f t="shared" si="105"/>
        <v>62681483.969506174</v>
      </c>
      <c r="M201" s="14">
        <f t="shared" si="105"/>
        <v>62681483.666666672</v>
      </c>
      <c r="N201" s="14">
        <f t="shared" si="105"/>
        <v>62681483.689999998</v>
      </c>
      <c r="O201" s="14">
        <f t="shared" si="105"/>
        <v>62681483.31333334</v>
      </c>
      <c r="P201" s="14">
        <f t="shared" si="105"/>
        <v>62681483.659999996</v>
      </c>
      <c r="Q201" s="14">
        <f t="shared" si="105"/>
        <v>62681483.716666669</v>
      </c>
      <c r="R201" s="14">
        <f t="shared" si="105"/>
        <v>0.88716048811329529</v>
      </c>
      <c r="T201" s="19"/>
      <c r="U201" s="19"/>
    </row>
    <row r="202" spans="2:21">
      <c r="B202" s="25" t="s">
        <v>166</v>
      </c>
      <c r="C202" s="11">
        <v>169153145</v>
      </c>
      <c r="D202" s="16">
        <f>+D203+D204+D205+D206+D207+D208+D209</f>
        <v>14096095.416666666</v>
      </c>
      <c r="E202" s="16">
        <f>+E203+E204+E205+E206+E207+E208+E209</f>
        <v>0</v>
      </c>
      <c r="F202" s="16">
        <f t="shared" ref="F202:R202" si="106">+F203+F204+F205+F206+F207+F208+F209</f>
        <v>14096095.416666666</v>
      </c>
      <c r="G202" s="16">
        <f t="shared" si="106"/>
        <v>14096095.416666666</v>
      </c>
      <c r="H202" s="16">
        <f t="shared" si="106"/>
        <v>14096095.416666666</v>
      </c>
      <c r="I202" s="17">
        <f t="shared" si="106"/>
        <v>14096095.416666666</v>
      </c>
      <c r="J202" s="16">
        <f t="shared" si="106"/>
        <v>14096095.416666666</v>
      </c>
      <c r="K202" s="16">
        <f t="shared" si="106"/>
        <v>14096095.416666666</v>
      </c>
      <c r="L202" s="16">
        <f t="shared" si="106"/>
        <v>14096095.416666666</v>
      </c>
      <c r="M202" s="16">
        <f t="shared" si="106"/>
        <v>14096095.416666666</v>
      </c>
      <c r="N202" s="17">
        <f t="shared" si="106"/>
        <v>14096095.416666666</v>
      </c>
      <c r="O202" s="16">
        <f t="shared" si="106"/>
        <v>14096095.416666666</v>
      </c>
      <c r="P202" s="16">
        <f t="shared" si="106"/>
        <v>14096095.416666666</v>
      </c>
      <c r="Q202" s="16">
        <f t="shared" si="106"/>
        <v>14096095.416666666</v>
      </c>
      <c r="R202" s="16">
        <f t="shared" si="106"/>
        <v>0</v>
      </c>
      <c r="T202" s="19"/>
      <c r="U202" s="19"/>
    </row>
    <row r="203" spans="2:21">
      <c r="B203" s="27" t="s">
        <v>167</v>
      </c>
      <c r="C203" s="11">
        <v>1741255</v>
      </c>
      <c r="D203" s="16">
        <f t="shared" si="101"/>
        <v>145104.58333333334</v>
      </c>
      <c r="E203" s="16"/>
      <c r="F203" s="16">
        <v>145104.58333333334</v>
      </c>
      <c r="G203" s="16">
        <v>145104.58333333334</v>
      </c>
      <c r="H203" s="16">
        <v>145104.58333333334</v>
      </c>
      <c r="I203" s="17">
        <v>145104.58333333334</v>
      </c>
      <c r="J203" s="16">
        <v>145104.58333333334</v>
      </c>
      <c r="K203" s="16">
        <v>145104.58333333334</v>
      </c>
      <c r="L203" s="16">
        <v>145104.58333333334</v>
      </c>
      <c r="M203" s="16">
        <v>145104.58333333334</v>
      </c>
      <c r="N203" s="17">
        <v>145104.58333333334</v>
      </c>
      <c r="O203" s="16">
        <v>145104.58333333334</v>
      </c>
      <c r="P203" s="16">
        <v>145104.58333333334</v>
      </c>
      <c r="Q203" s="16">
        <v>145104.58333333334</v>
      </c>
      <c r="R203" s="16">
        <f t="shared" ref="R203:R209" si="107">+C203-(SUM(F203:Q203))</f>
        <v>0</v>
      </c>
      <c r="T203" s="19"/>
      <c r="U203" s="19"/>
    </row>
    <row r="204" spans="2:21">
      <c r="B204" s="27" t="s">
        <v>168</v>
      </c>
      <c r="C204" s="11">
        <v>22975614</v>
      </c>
      <c r="D204" s="16">
        <f t="shared" si="101"/>
        <v>1914634.5</v>
      </c>
      <c r="E204" s="16"/>
      <c r="F204" s="16">
        <v>1914634.5</v>
      </c>
      <c r="G204" s="16">
        <v>1914634.5</v>
      </c>
      <c r="H204" s="16">
        <v>1914634.5</v>
      </c>
      <c r="I204" s="17">
        <v>1914634.5</v>
      </c>
      <c r="J204" s="16">
        <v>1914634.5</v>
      </c>
      <c r="K204" s="16">
        <v>1914634.5</v>
      </c>
      <c r="L204" s="16">
        <v>1914634.5</v>
      </c>
      <c r="M204" s="16">
        <v>1914634.5</v>
      </c>
      <c r="N204" s="17">
        <v>1914634.5</v>
      </c>
      <c r="O204" s="16">
        <v>1914634.5</v>
      </c>
      <c r="P204" s="16">
        <v>1914634.5</v>
      </c>
      <c r="Q204" s="16">
        <v>1914634.5</v>
      </c>
      <c r="R204" s="16">
        <f t="shared" si="107"/>
        <v>0</v>
      </c>
      <c r="T204" s="19"/>
      <c r="U204" s="19"/>
    </row>
    <row r="205" spans="2:21">
      <c r="B205" s="27" t="s">
        <v>169</v>
      </c>
      <c r="C205" s="11">
        <v>233803</v>
      </c>
      <c r="D205" s="16">
        <f t="shared" si="101"/>
        <v>19483.583333333332</v>
      </c>
      <c r="E205" s="16"/>
      <c r="F205" s="16">
        <v>19483.583333333332</v>
      </c>
      <c r="G205" s="16">
        <v>19483.583333333332</v>
      </c>
      <c r="H205" s="16">
        <v>19483.583333333332</v>
      </c>
      <c r="I205" s="17">
        <v>19483.583333333332</v>
      </c>
      <c r="J205" s="16">
        <v>19483.583333333332</v>
      </c>
      <c r="K205" s="16">
        <v>19483.583333333332</v>
      </c>
      <c r="L205" s="16">
        <v>19483.583333333332</v>
      </c>
      <c r="M205" s="16">
        <v>19483.583333333332</v>
      </c>
      <c r="N205" s="17">
        <v>19483.583333333332</v>
      </c>
      <c r="O205" s="16">
        <v>19483.583333333332</v>
      </c>
      <c r="P205" s="16">
        <v>19483.583333333332</v>
      </c>
      <c r="Q205" s="16">
        <v>19483.583333333332</v>
      </c>
      <c r="R205" s="16">
        <f t="shared" si="107"/>
        <v>0</v>
      </c>
      <c r="T205" s="19"/>
      <c r="U205" s="19"/>
    </row>
    <row r="206" spans="2:21">
      <c r="B206" s="27" t="s">
        <v>170</v>
      </c>
      <c r="C206" s="11">
        <v>46362312</v>
      </c>
      <c r="D206" s="16">
        <f t="shared" si="101"/>
        <v>3863526</v>
      </c>
      <c r="E206" s="16"/>
      <c r="F206" s="16">
        <v>3863526</v>
      </c>
      <c r="G206" s="16">
        <v>3863526</v>
      </c>
      <c r="H206" s="16">
        <v>3863526</v>
      </c>
      <c r="I206" s="17">
        <v>3863526</v>
      </c>
      <c r="J206" s="16">
        <v>3863526</v>
      </c>
      <c r="K206" s="16">
        <v>3863526</v>
      </c>
      <c r="L206" s="16">
        <v>3863526</v>
      </c>
      <c r="M206" s="16">
        <v>3863526</v>
      </c>
      <c r="N206" s="17">
        <v>3863526</v>
      </c>
      <c r="O206" s="16">
        <v>3863526</v>
      </c>
      <c r="P206" s="16">
        <v>3863526</v>
      </c>
      <c r="Q206" s="16">
        <v>3863526</v>
      </c>
      <c r="R206" s="16">
        <f t="shared" si="107"/>
        <v>0</v>
      </c>
      <c r="T206" s="19"/>
      <c r="U206" s="19"/>
    </row>
    <row r="207" spans="2:21">
      <c r="B207" s="27" t="s">
        <v>171</v>
      </c>
      <c r="C207" s="11">
        <v>93222836</v>
      </c>
      <c r="D207" s="16">
        <f t="shared" si="101"/>
        <v>7768569.666666667</v>
      </c>
      <c r="E207" s="16"/>
      <c r="F207" s="16">
        <v>7768569.666666667</v>
      </c>
      <c r="G207" s="16">
        <v>7768569.666666667</v>
      </c>
      <c r="H207" s="16">
        <v>7768569.666666667</v>
      </c>
      <c r="I207" s="17">
        <v>7768569.666666667</v>
      </c>
      <c r="J207" s="16">
        <v>7768569.666666667</v>
      </c>
      <c r="K207" s="16">
        <v>7768569.666666667</v>
      </c>
      <c r="L207" s="16">
        <v>7768569.666666667</v>
      </c>
      <c r="M207" s="16">
        <v>7768569.666666667</v>
      </c>
      <c r="N207" s="17">
        <v>7768569.666666667</v>
      </c>
      <c r="O207" s="16">
        <v>7768569.666666667</v>
      </c>
      <c r="P207" s="16">
        <v>7768569.666666667</v>
      </c>
      <c r="Q207" s="16">
        <v>7768569.666666667</v>
      </c>
      <c r="R207" s="16">
        <f t="shared" si="107"/>
        <v>0</v>
      </c>
      <c r="T207" s="19"/>
      <c r="U207" s="19"/>
    </row>
    <row r="208" spans="2:21">
      <c r="B208" s="27" t="s">
        <v>172</v>
      </c>
      <c r="C208" s="11">
        <v>3271507</v>
      </c>
      <c r="D208" s="16">
        <f t="shared" si="101"/>
        <v>272625.58333333331</v>
      </c>
      <c r="E208" s="16"/>
      <c r="F208" s="16">
        <v>272625.58333333331</v>
      </c>
      <c r="G208" s="16">
        <v>272625.58333333331</v>
      </c>
      <c r="H208" s="16">
        <v>272625.58333333331</v>
      </c>
      <c r="I208" s="17">
        <v>272625.58333333331</v>
      </c>
      <c r="J208" s="16">
        <v>272625.58333333331</v>
      </c>
      <c r="K208" s="16">
        <v>272625.58333333331</v>
      </c>
      <c r="L208" s="16">
        <v>272625.58333333331</v>
      </c>
      <c r="M208" s="16">
        <v>272625.58333333331</v>
      </c>
      <c r="N208" s="17">
        <v>272625.58333333331</v>
      </c>
      <c r="O208" s="16">
        <v>272625.58333333331</v>
      </c>
      <c r="P208" s="16">
        <v>272625.58333333331</v>
      </c>
      <c r="Q208" s="16">
        <v>272625.58333333331</v>
      </c>
      <c r="R208" s="16">
        <f t="shared" si="107"/>
        <v>0</v>
      </c>
      <c r="T208" s="19"/>
      <c r="U208" s="19"/>
    </row>
    <row r="209" spans="2:21">
      <c r="B209" s="27" t="s">
        <v>173</v>
      </c>
      <c r="C209" s="11">
        <v>1345818</v>
      </c>
      <c r="D209" s="16">
        <f t="shared" si="101"/>
        <v>112151.5</v>
      </c>
      <c r="E209" s="16"/>
      <c r="F209" s="16">
        <v>112151.5</v>
      </c>
      <c r="G209" s="16">
        <v>112151.5</v>
      </c>
      <c r="H209" s="16">
        <v>112151.5</v>
      </c>
      <c r="I209" s="17">
        <v>112151.5</v>
      </c>
      <c r="J209" s="16">
        <v>112151.5</v>
      </c>
      <c r="K209" s="16">
        <v>112151.5</v>
      </c>
      <c r="L209" s="16">
        <v>112151.5</v>
      </c>
      <c r="M209" s="16">
        <v>112151.5</v>
      </c>
      <c r="N209" s="17">
        <v>112151.5</v>
      </c>
      <c r="O209" s="16">
        <v>112151.5</v>
      </c>
      <c r="P209" s="16">
        <v>112151.5</v>
      </c>
      <c r="Q209" s="16">
        <v>112151.5</v>
      </c>
      <c r="R209" s="16">
        <f t="shared" si="107"/>
        <v>0</v>
      </c>
      <c r="T209" s="19"/>
      <c r="U209" s="19"/>
    </row>
    <row r="210" spans="2:21">
      <c r="B210" s="25" t="s">
        <v>174</v>
      </c>
      <c r="C210" s="11">
        <v>1064219</v>
      </c>
      <c r="D210" s="16">
        <f>+D211</f>
        <v>88684.916666666672</v>
      </c>
      <c r="E210" s="16">
        <f>+E211</f>
        <v>0</v>
      </c>
      <c r="F210" s="16">
        <f t="shared" ref="F210:R210" si="108">+F211</f>
        <v>88684.916666666672</v>
      </c>
      <c r="G210" s="16">
        <f t="shared" si="108"/>
        <v>0</v>
      </c>
      <c r="H210" s="16">
        <f t="shared" si="108"/>
        <v>177369.8366666667</v>
      </c>
      <c r="I210" s="17">
        <f t="shared" si="108"/>
        <v>0</v>
      </c>
      <c r="J210" s="16">
        <f t="shared" si="108"/>
        <v>177369.8366666667</v>
      </c>
      <c r="K210" s="16">
        <f t="shared" si="108"/>
        <v>83999.996666666702</v>
      </c>
      <c r="L210" s="16">
        <f t="shared" si="108"/>
        <v>93369.836172839496</v>
      </c>
      <c r="M210" s="16">
        <f t="shared" si="108"/>
        <v>91369.836666666699</v>
      </c>
      <c r="N210" s="17">
        <f t="shared" si="108"/>
        <v>85999.986666666708</v>
      </c>
      <c r="O210" s="16">
        <f t="shared" si="108"/>
        <v>86999.996666666702</v>
      </c>
      <c r="P210" s="16">
        <f t="shared" si="108"/>
        <v>93054.756666666697</v>
      </c>
      <c r="Q210" s="16">
        <f t="shared" si="108"/>
        <v>85999.996666666702</v>
      </c>
      <c r="R210" s="16">
        <f t="shared" si="108"/>
        <v>3.8271602243185043E-3</v>
      </c>
      <c r="T210" s="19"/>
      <c r="U210" s="19"/>
    </row>
    <row r="211" spans="2:21">
      <c r="B211" s="27" t="s">
        <v>176</v>
      </c>
      <c r="C211" s="11">
        <v>1064219</v>
      </c>
      <c r="D211" s="16">
        <f t="shared" si="101"/>
        <v>88684.916666666672</v>
      </c>
      <c r="E211" s="16"/>
      <c r="F211" s="16">
        <v>88684.916666666672</v>
      </c>
      <c r="G211" s="16"/>
      <c r="H211" s="16">
        <v>177369.8366666667</v>
      </c>
      <c r="I211" s="26"/>
      <c r="J211" s="26">
        <v>177369.8366666667</v>
      </c>
      <c r="K211" s="26">
        <v>83999.996666666702</v>
      </c>
      <c r="L211" s="26">
        <v>93369.836172839496</v>
      </c>
      <c r="M211" s="26">
        <v>91369.836666666699</v>
      </c>
      <c r="N211" s="26">
        <v>85999.986666666708</v>
      </c>
      <c r="O211" s="26">
        <v>86999.996666666702</v>
      </c>
      <c r="P211" s="26">
        <v>93054.756666666697</v>
      </c>
      <c r="Q211" s="26">
        <v>85999.996666666702</v>
      </c>
      <c r="R211" s="16">
        <f>+C211-(SUM(F211:Q211))</f>
        <v>3.8271602243185043E-3</v>
      </c>
      <c r="T211" s="19"/>
      <c r="U211" s="19"/>
    </row>
    <row r="212" spans="2:21">
      <c r="B212" s="25" t="s">
        <v>177</v>
      </c>
      <c r="C212" s="11">
        <v>5832071</v>
      </c>
      <c r="D212" s="16">
        <f>+D213</f>
        <v>486005.91666666669</v>
      </c>
      <c r="E212" s="16">
        <f>+E213</f>
        <v>0</v>
      </c>
      <c r="F212" s="16">
        <f t="shared" ref="F212:R212" si="109">+F213</f>
        <v>486005.91666666669</v>
      </c>
      <c r="G212" s="16">
        <f t="shared" si="109"/>
        <v>574690.83666666702</v>
      </c>
      <c r="H212" s="16">
        <f t="shared" si="109"/>
        <v>397320.99666666699</v>
      </c>
      <c r="I212" s="26">
        <f t="shared" si="109"/>
        <v>574690.83666666702</v>
      </c>
      <c r="J212" s="26">
        <f t="shared" si="109"/>
        <v>397320.99666666699</v>
      </c>
      <c r="K212" s="26">
        <f t="shared" si="109"/>
        <v>490690.83666666696</v>
      </c>
      <c r="L212" s="26">
        <f t="shared" si="109"/>
        <v>481320.99666666699</v>
      </c>
      <c r="M212" s="26">
        <f t="shared" si="109"/>
        <v>483320.99666666699</v>
      </c>
      <c r="N212" s="26">
        <f t="shared" si="109"/>
        <v>488690.83666666696</v>
      </c>
      <c r="O212" s="26">
        <f t="shared" si="109"/>
        <v>487690.83666666696</v>
      </c>
      <c r="P212" s="26">
        <f t="shared" si="109"/>
        <v>481636.07666666701</v>
      </c>
      <c r="Q212" s="26">
        <f t="shared" si="109"/>
        <v>488690.83666666696</v>
      </c>
      <c r="R212" s="16">
        <f t="shared" si="109"/>
        <v>0</v>
      </c>
      <c r="T212" s="19"/>
      <c r="U212" s="19"/>
    </row>
    <row r="213" spans="2:21">
      <c r="B213" s="27" t="s">
        <v>178</v>
      </c>
      <c r="C213" s="11">
        <v>5832071</v>
      </c>
      <c r="D213" s="16">
        <f t="shared" si="101"/>
        <v>486005.91666666669</v>
      </c>
      <c r="E213" s="16"/>
      <c r="F213" s="16">
        <v>486005.91666666669</v>
      </c>
      <c r="G213" s="16">
        <v>574690.83666666702</v>
      </c>
      <c r="H213" s="16">
        <v>397320.99666666699</v>
      </c>
      <c r="I213" s="26">
        <v>574690.83666666702</v>
      </c>
      <c r="J213" s="26">
        <v>397320.99666666699</v>
      </c>
      <c r="K213" s="26">
        <v>490690.83666666696</v>
      </c>
      <c r="L213" s="26">
        <v>481320.99666666699</v>
      </c>
      <c r="M213" s="26">
        <v>483320.99666666699</v>
      </c>
      <c r="N213" s="26">
        <v>488690.83666666696</v>
      </c>
      <c r="O213" s="26">
        <v>487690.83666666696</v>
      </c>
      <c r="P213" s="26">
        <v>481636.07666666701</v>
      </c>
      <c r="Q213" s="26">
        <v>488690.83666666696</v>
      </c>
      <c r="R213" s="16">
        <f>+C213-(SUM(F213:Q213))</f>
        <v>0</v>
      </c>
      <c r="T213" s="19"/>
      <c r="U213" s="19"/>
    </row>
    <row r="214" spans="2:21">
      <c r="B214" s="25" t="s">
        <v>180</v>
      </c>
      <c r="C214" s="11">
        <v>2176213</v>
      </c>
      <c r="D214" s="16">
        <f>+D215+D216</f>
        <v>181351.08333333331</v>
      </c>
      <c r="E214" s="16">
        <f>+E215+E216</f>
        <v>0</v>
      </c>
      <c r="F214" s="16">
        <v>181351.08333333331</v>
      </c>
      <c r="G214" s="16">
        <f>SUM(G215:G216)</f>
        <v>181351.08333333299</v>
      </c>
      <c r="H214" s="16">
        <f>SUM(H215:H216)</f>
        <v>181351.08333333299</v>
      </c>
      <c r="I214" s="16">
        <f t="shared" ref="I214:R214" si="110">+I215+I216</f>
        <v>181351.08333333299</v>
      </c>
      <c r="J214" s="16">
        <f t="shared" si="110"/>
        <v>181351.08333333299</v>
      </c>
      <c r="K214" s="16">
        <f t="shared" si="110"/>
        <v>181351.08333333299</v>
      </c>
      <c r="L214" s="16">
        <f t="shared" si="110"/>
        <v>181351.08333333299</v>
      </c>
      <c r="M214" s="16">
        <f t="shared" si="110"/>
        <v>181351.08333333299</v>
      </c>
      <c r="N214" s="16">
        <f t="shared" si="110"/>
        <v>181351.08333333299</v>
      </c>
      <c r="O214" s="16">
        <f t="shared" si="110"/>
        <v>181351.08333333299</v>
      </c>
      <c r="P214" s="16">
        <f t="shared" si="110"/>
        <v>181351.08333333299</v>
      </c>
      <c r="Q214" s="16">
        <f t="shared" si="110"/>
        <v>181351.08333333299</v>
      </c>
      <c r="R214" s="16">
        <f t="shared" si="110"/>
        <v>3.4924596548080444E-9</v>
      </c>
      <c r="T214" s="19"/>
      <c r="U214" s="19"/>
    </row>
    <row r="215" spans="2:21">
      <c r="B215" s="27" t="s">
        <v>181</v>
      </c>
      <c r="C215" s="11">
        <v>1450723</v>
      </c>
      <c r="D215" s="16">
        <f t="shared" si="101"/>
        <v>120893.58333333333</v>
      </c>
      <c r="E215" s="16"/>
      <c r="F215" s="16">
        <v>120893.58333333333</v>
      </c>
      <c r="G215" s="17">
        <v>118436.08333333299</v>
      </c>
      <c r="H215" s="17">
        <v>123351.08333333299</v>
      </c>
      <c r="I215" s="26">
        <v>126351.08333333299</v>
      </c>
      <c r="J215" s="26">
        <v>115436.08333333299</v>
      </c>
      <c r="K215" s="26">
        <v>123351.08333333299</v>
      </c>
      <c r="L215" s="26">
        <v>118436.08333333299</v>
      </c>
      <c r="M215" s="26">
        <v>125351.08333333299</v>
      </c>
      <c r="N215" s="26">
        <v>116436.08333333299</v>
      </c>
      <c r="O215" s="26">
        <v>124351.08333333299</v>
      </c>
      <c r="P215" s="26">
        <v>123893.58333333299</v>
      </c>
      <c r="Q215" s="26">
        <v>114436.08333333299</v>
      </c>
      <c r="R215" s="16">
        <f t="shared" ref="R215:R216" si="111">+C215-(SUM(F215:Q215))</f>
        <v>3.4924596548080444E-9</v>
      </c>
      <c r="T215" s="19"/>
      <c r="U215" s="19"/>
    </row>
    <row r="216" spans="2:21">
      <c r="B216" s="27" t="s">
        <v>182</v>
      </c>
      <c r="C216" s="11">
        <v>725490</v>
      </c>
      <c r="D216" s="16">
        <f t="shared" si="101"/>
        <v>60457.5</v>
      </c>
      <c r="E216" s="16"/>
      <c r="F216" s="16">
        <v>60457.5</v>
      </c>
      <c r="G216" s="16">
        <v>62915</v>
      </c>
      <c r="H216" s="16">
        <v>58000</v>
      </c>
      <c r="I216" s="26">
        <v>55000</v>
      </c>
      <c r="J216" s="26">
        <v>65915</v>
      </c>
      <c r="K216" s="26">
        <v>58000</v>
      </c>
      <c r="L216" s="26">
        <v>62915</v>
      </c>
      <c r="M216" s="26">
        <v>56000</v>
      </c>
      <c r="N216" s="26">
        <v>64915</v>
      </c>
      <c r="O216" s="26">
        <v>57000</v>
      </c>
      <c r="P216" s="26">
        <v>57457.5</v>
      </c>
      <c r="Q216" s="26">
        <v>66915</v>
      </c>
      <c r="R216" s="16">
        <f t="shared" si="111"/>
        <v>0</v>
      </c>
      <c r="T216" s="19"/>
      <c r="U216" s="19"/>
    </row>
    <row r="217" spans="2:21">
      <c r="B217" s="25" t="s">
        <v>183</v>
      </c>
      <c r="C217" s="11">
        <v>47203241</v>
      </c>
      <c r="D217" s="16">
        <f>+D218+D219+D220</f>
        <v>3933603.4166666665</v>
      </c>
      <c r="E217" s="16">
        <f>+E218+E219+E220</f>
        <v>0</v>
      </c>
      <c r="F217" s="16">
        <f t="shared" ref="F217:R217" si="112">+F218+F219+F220</f>
        <v>3933603.4166666665</v>
      </c>
      <c r="G217" s="16">
        <f t="shared" si="112"/>
        <v>3933603.416666667</v>
      </c>
      <c r="H217" s="16">
        <f t="shared" si="112"/>
        <v>3933603.4166666674</v>
      </c>
      <c r="I217" s="17">
        <f t="shared" si="112"/>
        <v>3741399.7433333304</v>
      </c>
      <c r="J217" s="16">
        <f t="shared" si="112"/>
        <v>3741400.0833333335</v>
      </c>
      <c r="K217" s="16">
        <f t="shared" si="112"/>
        <v>3741400.0833333335</v>
      </c>
      <c r="L217" s="16">
        <f t="shared" si="112"/>
        <v>3933603.7133333334</v>
      </c>
      <c r="M217" s="16">
        <f t="shared" si="112"/>
        <v>3928400.0800000005</v>
      </c>
      <c r="N217" s="17">
        <f t="shared" si="112"/>
        <v>3933603.4233333333</v>
      </c>
      <c r="O217" s="16">
        <f t="shared" si="112"/>
        <v>4323213.1100000003</v>
      </c>
      <c r="P217" s="16">
        <f t="shared" si="112"/>
        <v>4123706.8733333335</v>
      </c>
      <c r="Q217" s="16">
        <f t="shared" si="112"/>
        <v>3935703.3133333335</v>
      </c>
      <c r="R217" s="16">
        <f t="shared" si="112"/>
        <v>0.32666666118893772</v>
      </c>
      <c r="T217" s="19"/>
      <c r="U217" s="19"/>
    </row>
    <row r="218" spans="2:21">
      <c r="B218" s="27" t="s">
        <v>184</v>
      </c>
      <c r="C218" s="11">
        <v>44896801</v>
      </c>
      <c r="D218" s="16">
        <f t="shared" si="101"/>
        <v>3741400.0833333335</v>
      </c>
      <c r="E218" s="16"/>
      <c r="F218" s="16">
        <v>3741400.0833333335</v>
      </c>
      <c r="G218" s="16">
        <v>3741400.0833333335</v>
      </c>
      <c r="H218" s="16">
        <v>3741400.0833333335</v>
      </c>
      <c r="I218" s="16">
        <v>3741399.7433333304</v>
      </c>
      <c r="J218" s="16">
        <v>3741400.0833333335</v>
      </c>
      <c r="K218" s="16">
        <v>3741400.0833333335</v>
      </c>
      <c r="L218" s="16">
        <v>3741400.0833333335</v>
      </c>
      <c r="M218" s="16">
        <v>3741400.0833333335</v>
      </c>
      <c r="N218" s="17">
        <v>3741400.0833333335</v>
      </c>
      <c r="O218" s="16">
        <v>3741400.0833333335</v>
      </c>
      <c r="P218" s="16">
        <v>3741400.0833333335</v>
      </c>
      <c r="Q218" s="16">
        <v>3741400.0833333335</v>
      </c>
      <c r="R218" s="16">
        <f t="shared" ref="R218:R220" si="113">+C218-(SUM(F218:Q218))</f>
        <v>0.33999999612569809</v>
      </c>
      <c r="T218" s="19"/>
      <c r="U218" s="19"/>
    </row>
    <row r="219" spans="2:21">
      <c r="B219" s="27" t="s">
        <v>185</v>
      </c>
      <c r="C219" s="11">
        <v>1284155</v>
      </c>
      <c r="D219" s="16">
        <f t="shared" si="101"/>
        <v>107012.91666666667</v>
      </c>
      <c r="E219" s="16"/>
      <c r="F219" s="16">
        <v>107012.91666666667</v>
      </c>
      <c r="G219" s="16">
        <v>112203.336666667</v>
      </c>
      <c r="H219" s="16">
        <v>101822.49666666701</v>
      </c>
      <c r="I219" s="16"/>
      <c r="J219" s="16"/>
      <c r="K219" s="16"/>
      <c r="L219" s="16"/>
      <c r="M219" s="16">
        <v>186999.99666666702</v>
      </c>
      <c r="N219" s="16"/>
      <c r="O219" s="16">
        <v>581813.02666666696</v>
      </c>
      <c r="P219" s="16"/>
      <c r="Q219" s="16">
        <v>194303.23</v>
      </c>
      <c r="R219" s="16">
        <f t="shared" si="113"/>
        <v>-3.3333348110318184E-3</v>
      </c>
      <c r="T219" s="19"/>
      <c r="U219" s="19"/>
    </row>
    <row r="220" spans="2:21">
      <c r="B220" s="27" t="s">
        <v>186</v>
      </c>
      <c r="C220" s="11">
        <v>1022285</v>
      </c>
      <c r="D220" s="16">
        <f t="shared" si="101"/>
        <v>85190.416666666672</v>
      </c>
      <c r="E220" s="16"/>
      <c r="F220" s="16">
        <v>85190.416666666672</v>
      </c>
      <c r="G220" s="16">
        <v>79999.996666666702</v>
      </c>
      <c r="H220" s="16">
        <v>90380.836666666699</v>
      </c>
      <c r="I220" s="16"/>
      <c r="J220" s="16"/>
      <c r="K220" s="16"/>
      <c r="L220" s="16">
        <v>192203.63</v>
      </c>
      <c r="M220" s="16"/>
      <c r="N220" s="16">
        <v>192203.34</v>
      </c>
      <c r="O220" s="16"/>
      <c r="P220" s="16">
        <v>382306.79000000004</v>
      </c>
      <c r="Q220" s="16"/>
      <c r="R220" s="16">
        <f t="shared" si="113"/>
        <v>-1.0000000125728548E-2</v>
      </c>
      <c r="T220" s="19"/>
      <c r="U220" s="19"/>
    </row>
    <row r="221" spans="2:21">
      <c r="B221" s="25" t="s">
        <v>187</v>
      </c>
      <c r="C221" s="11">
        <v>448601713</v>
      </c>
      <c r="D221" s="16">
        <f>+D222</f>
        <v>37383476.083333336</v>
      </c>
      <c r="E221" s="16">
        <f>+E222</f>
        <v>0</v>
      </c>
      <c r="F221" s="16">
        <f t="shared" ref="F221:R221" si="114">+F222</f>
        <v>37383476.083333336</v>
      </c>
      <c r="G221" s="16">
        <f t="shared" si="114"/>
        <v>37383476.083333336</v>
      </c>
      <c r="H221" s="16">
        <f t="shared" si="114"/>
        <v>37383476.083333336</v>
      </c>
      <c r="I221" s="17">
        <f t="shared" si="114"/>
        <v>37383476.083333336</v>
      </c>
      <c r="J221" s="16">
        <f t="shared" si="114"/>
        <v>37383476.083333336</v>
      </c>
      <c r="K221" s="16">
        <f t="shared" si="114"/>
        <v>37383476.083333336</v>
      </c>
      <c r="L221" s="16">
        <f t="shared" si="114"/>
        <v>37383476.083333336</v>
      </c>
      <c r="M221" s="16">
        <f t="shared" si="114"/>
        <v>37383476.083333336</v>
      </c>
      <c r="N221" s="17">
        <f t="shared" si="114"/>
        <v>37383476.083333336</v>
      </c>
      <c r="O221" s="16">
        <f t="shared" si="114"/>
        <v>37383476.083333336</v>
      </c>
      <c r="P221" s="16">
        <f t="shared" si="114"/>
        <v>37383476.083333336</v>
      </c>
      <c r="Q221" s="16">
        <f t="shared" si="114"/>
        <v>37383476.083333336</v>
      </c>
      <c r="R221" s="16">
        <f t="shared" si="114"/>
        <v>0</v>
      </c>
      <c r="T221" s="19"/>
      <c r="U221" s="19"/>
    </row>
    <row r="222" spans="2:21">
      <c r="B222" s="27" t="s">
        <v>189</v>
      </c>
      <c r="C222" s="11">
        <v>448601713</v>
      </c>
      <c r="D222" s="16">
        <f t="shared" si="101"/>
        <v>37383476.083333336</v>
      </c>
      <c r="E222" s="16"/>
      <c r="F222" s="16">
        <v>37383476.083333336</v>
      </c>
      <c r="G222" s="16">
        <v>37383476.083333336</v>
      </c>
      <c r="H222" s="16">
        <v>37383476.083333336</v>
      </c>
      <c r="I222" s="17">
        <v>37383476.083333336</v>
      </c>
      <c r="J222" s="16">
        <v>37383476.083333336</v>
      </c>
      <c r="K222" s="16">
        <v>37383476.083333336</v>
      </c>
      <c r="L222" s="16">
        <v>37383476.083333336</v>
      </c>
      <c r="M222" s="16">
        <v>37383476.083333336</v>
      </c>
      <c r="N222" s="17">
        <v>37383476.083333336</v>
      </c>
      <c r="O222" s="16">
        <v>37383476.083333336</v>
      </c>
      <c r="P222" s="16">
        <v>37383476.083333336</v>
      </c>
      <c r="Q222" s="16">
        <v>37383476.083333336</v>
      </c>
      <c r="R222" s="16">
        <f>+C222-(SUM(F222:Q222))</f>
        <v>0</v>
      </c>
      <c r="T222" s="19"/>
      <c r="U222" s="19"/>
    </row>
    <row r="223" spans="2:21">
      <c r="B223" s="25" t="s">
        <v>190</v>
      </c>
      <c r="C223" s="11">
        <v>18156302</v>
      </c>
      <c r="D223" s="16">
        <f>+D224+D225+D226</f>
        <v>1513025.1666666665</v>
      </c>
      <c r="E223" s="16">
        <f>+E224+E225+E226</f>
        <v>0</v>
      </c>
      <c r="F223" s="16">
        <f t="shared" ref="F223:R223" si="115">+F224+F225+F226</f>
        <v>1513025.1666666665</v>
      </c>
      <c r="G223" s="16">
        <f t="shared" si="115"/>
        <v>1513025.1633333336</v>
      </c>
      <c r="H223" s="16">
        <f t="shared" si="115"/>
        <v>1513025.166666667</v>
      </c>
      <c r="I223" s="16">
        <f t="shared" si="115"/>
        <v>1574747.0699999998</v>
      </c>
      <c r="J223" s="16">
        <f t="shared" si="115"/>
        <v>1050284.6733333333</v>
      </c>
      <c r="K223" s="16">
        <f t="shared" si="115"/>
        <v>1013956.34</v>
      </c>
      <c r="L223" s="16">
        <f t="shared" si="115"/>
        <v>1570849.34</v>
      </c>
      <c r="M223" s="16">
        <f t="shared" si="115"/>
        <v>2373816.5099999998</v>
      </c>
      <c r="N223" s="16">
        <f t="shared" si="115"/>
        <v>115313.32</v>
      </c>
      <c r="O223" s="16">
        <f>+O224+O225+O226</f>
        <v>1971867.3266666702</v>
      </c>
      <c r="P223" s="16">
        <f t="shared" si="115"/>
        <v>2272885.3200000003</v>
      </c>
      <c r="Q223" s="16">
        <f t="shared" si="115"/>
        <v>1673506.0166666668</v>
      </c>
      <c r="R223" s="16">
        <f t="shared" si="115"/>
        <v>0.58666666253702715</v>
      </c>
      <c r="T223" s="19"/>
      <c r="U223" s="19"/>
    </row>
    <row r="224" spans="2:21">
      <c r="B224" s="27" t="s">
        <v>191</v>
      </c>
      <c r="C224" s="11">
        <v>8295266</v>
      </c>
      <c r="D224" s="16">
        <f t="shared" si="101"/>
        <v>691272.16666666663</v>
      </c>
      <c r="E224" s="16"/>
      <c r="F224" s="16">
        <v>691272.16666666663</v>
      </c>
      <c r="G224" s="16">
        <v>727600.49666666694</v>
      </c>
      <c r="H224" s="16">
        <v>654943.83666666702</v>
      </c>
      <c r="I224" s="16">
        <v>1574747.0699999998</v>
      </c>
      <c r="J224" s="16"/>
      <c r="K224" s="16"/>
      <c r="L224" s="16"/>
      <c r="M224" s="16">
        <v>2373816.5099999998</v>
      </c>
      <c r="N224" s="16"/>
      <c r="O224" s="16"/>
      <c r="P224" s="16">
        <v>2272885.3200000003</v>
      </c>
      <c r="Q224" s="16"/>
      <c r="R224" s="16">
        <f t="shared" ref="R224:R226" si="116">+C224-(SUM(F224:Q224))</f>
        <v>0.59999999962747097</v>
      </c>
      <c r="S224" s="32"/>
      <c r="T224" s="19"/>
      <c r="U224" s="19"/>
    </row>
    <row r="225" spans="2:21">
      <c r="B225" s="27" t="s">
        <v>192</v>
      </c>
      <c r="C225" s="11">
        <v>435940</v>
      </c>
      <c r="D225" s="16">
        <f t="shared" si="101"/>
        <v>36328.333333333336</v>
      </c>
      <c r="E225" s="16"/>
      <c r="F225" s="16">
        <v>36328.333333333336</v>
      </c>
      <c r="G225" s="16"/>
      <c r="H225" s="16">
        <v>72656.663333333301</v>
      </c>
      <c r="I225" s="16"/>
      <c r="J225" s="16">
        <v>108984.9933333333</v>
      </c>
      <c r="K225" s="16"/>
      <c r="L225" s="16"/>
      <c r="M225" s="16"/>
      <c r="N225" s="16">
        <v>115313.32</v>
      </c>
      <c r="O225" s="16"/>
      <c r="P225" s="16"/>
      <c r="Q225" s="16">
        <v>102656.68</v>
      </c>
      <c r="R225" s="16">
        <f t="shared" si="116"/>
        <v>1.0000000067520887E-2</v>
      </c>
      <c r="S225" s="32"/>
      <c r="T225" s="19"/>
      <c r="U225" s="19"/>
    </row>
    <row r="226" spans="2:21">
      <c r="B226" s="27" t="s">
        <v>193</v>
      </c>
      <c r="C226" s="11">
        <v>9425096</v>
      </c>
      <c r="D226" s="16">
        <f t="shared" si="101"/>
        <v>785424.66666666663</v>
      </c>
      <c r="E226" s="16"/>
      <c r="F226" s="16">
        <v>785424.66666666663</v>
      </c>
      <c r="G226" s="16">
        <v>785424.66666666663</v>
      </c>
      <c r="H226" s="16">
        <v>785424.66666666663</v>
      </c>
      <c r="I226" s="16"/>
      <c r="J226" s="16">
        <v>941299.67999999993</v>
      </c>
      <c r="K226" s="16">
        <v>1013956.34</v>
      </c>
      <c r="L226" s="16">
        <v>1570849.34</v>
      </c>
      <c r="M226" s="16"/>
      <c r="N226" s="16"/>
      <c r="O226" s="16">
        <v>1971867.3266666702</v>
      </c>
      <c r="P226" s="16"/>
      <c r="Q226" s="16">
        <v>1570849.3366666669</v>
      </c>
      <c r="R226" s="16">
        <f t="shared" si="116"/>
        <v>-2.3333337157964706E-2</v>
      </c>
      <c r="S226" s="32"/>
      <c r="T226" s="19"/>
      <c r="U226" s="19"/>
    </row>
    <row r="227" spans="2:21">
      <c r="B227" s="25" t="s">
        <v>195</v>
      </c>
      <c r="C227" s="11">
        <v>59990900</v>
      </c>
      <c r="D227" s="16">
        <f>+D228+D229+D230+D231</f>
        <v>4999241.666666667</v>
      </c>
      <c r="E227" s="16">
        <f>+E228+E229+E230+E231</f>
        <v>0</v>
      </c>
      <c r="F227" s="16">
        <f t="shared" ref="F227:R227" si="117">+F228+F229+F230+F231</f>
        <v>4999241.666666667</v>
      </c>
      <c r="G227" s="16">
        <f t="shared" si="117"/>
        <v>4999241.666666667</v>
      </c>
      <c r="H227" s="16">
        <f t="shared" si="117"/>
        <v>4999241.666666667</v>
      </c>
      <c r="I227" s="16">
        <f t="shared" si="117"/>
        <v>5129722.5</v>
      </c>
      <c r="J227" s="16">
        <f t="shared" si="117"/>
        <v>5654185.5099999998</v>
      </c>
      <c r="K227" s="16">
        <f t="shared" si="117"/>
        <v>5690513.8399999999</v>
      </c>
      <c r="L227" s="16">
        <f t="shared" si="117"/>
        <v>4941417.5</v>
      </c>
      <c r="M227" s="16">
        <f t="shared" si="117"/>
        <v>4143653.66</v>
      </c>
      <c r="N227" s="16">
        <f t="shared" si="117"/>
        <v>6396953.5399999991</v>
      </c>
      <c r="O227" s="16">
        <f t="shared" si="117"/>
        <v>4150789.46</v>
      </c>
      <c r="P227" s="16">
        <f t="shared" si="117"/>
        <v>4049278.05</v>
      </c>
      <c r="Q227" s="16">
        <f t="shared" si="117"/>
        <v>4836660.97</v>
      </c>
      <c r="R227" s="16">
        <f t="shared" si="117"/>
        <v>-2.9999999329447746E-2</v>
      </c>
      <c r="T227" s="19"/>
      <c r="U227" s="19"/>
    </row>
    <row r="228" spans="2:21">
      <c r="B228" s="27" t="s">
        <v>200</v>
      </c>
      <c r="C228" s="11">
        <v>31494840</v>
      </c>
      <c r="D228" s="16">
        <f t="shared" si="101"/>
        <v>2624570</v>
      </c>
      <c r="E228" s="16"/>
      <c r="F228" s="16">
        <v>2624570</v>
      </c>
      <c r="G228" s="16">
        <v>2622000</v>
      </c>
      <c r="H228" s="16">
        <v>2627140</v>
      </c>
      <c r="I228" s="16">
        <v>2778065.25</v>
      </c>
      <c r="J228" s="16">
        <v>3256499.42</v>
      </c>
      <c r="K228" s="16">
        <v>3315842.17</v>
      </c>
      <c r="L228" s="16">
        <v>2566745.83</v>
      </c>
      <c r="M228" s="16">
        <v>1768981.99</v>
      </c>
      <c r="N228" s="16">
        <v>4022281.8699999996</v>
      </c>
      <c r="O228" s="16">
        <v>1776117.79</v>
      </c>
      <c r="P228" s="16">
        <v>1674606.3800000001</v>
      </c>
      <c r="Q228" s="16">
        <v>2461989.2999999998</v>
      </c>
      <c r="R228" s="16">
        <f t="shared" ref="R228:R231" si="118">+C228-(SUM(F228:Q228))</f>
        <v>0</v>
      </c>
      <c r="S228" s="32"/>
      <c r="T228" s="19"/>
      <c r="U228" s="19"/>
    </row>
    <row r="229" spans="2:21">
      <c r="B229" s="27" t="s">
        <v>204</v>
      </c>
      <c r="C229" s="11">
        <v>10607298</v>
      </c>
      <c r="D229" s="16">
        <f t="shared" si="101"/>
        <v>883941.5</v>
      </c>
      <c r="E229" s="16"/>
      <c r="F229" s="16">
        <v>883941.5</v>
      </c>
      <c r="G229" s="16">
        <v>886511.5</v>
      </c>
      <c r="H229" s="16">
        <v>881371.5</v>
      </c>
      <c r="I229" s="16">
        <v>967883</v>
      </c>
      <c r="J229" s="16">
        <v>800000</v>
      </c>
      <c r="K229" s="16">
        <v>880000</v>
      </c>
      <c r="L229" s="16">
        <v>887883</v>
      </c>
      <c r="M229" s="16">
        <v>879000</v>
      </c>
      <c r="N229" s="16">
        <v>888883</v>
      </c>
      <c r="O229" s="16">
        <v>876000</v>
      </c>
      <c r="P229" s="16">
        <v>891810.08</v>
      </c>
      <c r="Q229" s="16">
        <v>884014.42</v>
      </c>
      <c r="R229" s="16">
        <f t="shared" si="118"/>
        <v>0</v>
      </c>
      <c r="S229" s="32"/>
      <c r="T229" s="19"/>
      <c r="U229" s="19"/>
    </row>
    <row r="230" spans="2:21">
      <c r="B230" s="27" t="s">
        <v>206</v>
      </c>
      <c r="C230" s="11">
        <v>8024589</v>
      </c>
      <c r="D230" s="16">
        <f t="shared" si="101"/>
        <v>668715.75</v>
      </c>
      <c r="E230" s="16"/>
      <c r="F230" s="16">
        <v>668715.75</v>
      </c>
      <c r="G230" s="16">
        <v>690730.17</v>
      </c>
      <c r="H230" s="16">
        <v>646701.32999999996</v>
      </c>
      <c r="I230" s="16">
        <v>584774.25</v>
      </c>
      <c r="J230" s="16">
        <v>752657.25</v>
      </c>
      <c r="K230" s="16">
        <v>694671.67</v>
      </c>
      <c r="L230" s="16">
        <v>642759.82999999996</v>
      </c>
      <c r="M230" s="16">
        <v>652642.82999999996</v>
      </c>
      <c r="N230" s="16">
        <v>684788.67</v>
      </c>
      <c r="O230" s="16">
        <v>651642.82999999996</v>
      </c>
      <c r="P230" s="16">
        <v>683847.17</v>
      </c>
      <c r="Q230" s="16">
        <v>670657.25</v>
      </c>
      <c r="R230" s="16">
        <f t="shared" si="118"/>
        <v>0</v>
      </c>
      <c r="S230" s="32"/>
      <c r="T230" s="19"/>
      <c r="U230" s="19"/>
    </row>
    <row r="231" spans="2:21">
      <c r="B231" s="27" t="s">
        <v>207</v>
      </c>
      <c r="C231" s="11">
        <v>9864173</v>
      </c>
      <c r="D231" s="16">
        <f t="shared" si="101"/>
        <v>822014.41666666663</v>
      </c>
      <c r="E231" s="16"/>
      <c r="F231" s="16">
        <v>822014.41666666663</v>
      </c>
      <c r="G231" s="16">
        <v>799999.99666666694</v>
      </c>
      <c r="H231" s="16">
        <v>844028.83666666702</v>
      </c>
      <c r="I231" s="16">
        <v>799000</v>
      </c>
      <c r="J231" s="16">
        <v>845028.84</v>
      </c>
      <c r="K231" s="16">
        <v>800000</v>
      </c>
      <c r="L231" s="16">
        <v>844028.84</v>
      </c>
      <c r="M231" s="16">
        <v>843028.84</v>
      </c>
      <c r="N231" s="16">
        <v>801000</v>
      </c>
      <c r="O231" s="16">
        <v>847028.84</v>
      </c>
      <c r="P231" s="16">
        <v>799014.42</v>
      </c>
      <c r="Q231" s="16">
        <v>820000</v>
      </c>
      <c r="R231" s="16">
        <f t="shared" si="118"/>
        <v>-2.9999999329447746E-2</v>
      </c>
      <c r="S231" s="32"/>
      <c r="T231" s="19"/>
      <c r="U231" s="19"/>
    </row>
    <row r="232" spans="2:21">
      <c r="B232" s="23" t="s">
        <v>26</v>
      </c>
      <c r="C232" s="11">
        <v>23308556</v>
      </c>
      <c r="D232" s="14">
        <f>+D233+D235+D237+D239+D241+D243+D246</f>
        <v>1942379.6666666665</v>
      </c>
      <c r="E232" s="14">
        <f>+E233+E235+E237+E239+E241+E243+E246</f>
        <v>0</v>
      </c>
      <c r="F232" s="14">
        <f t="shared" ref="F232:R232" si="119">+F233+F235+F237+F239+F241+F243+F246</f>
        <v>1942379.6666666665</v>
      </c>
      <c r="G232" s="14">
        <f t="shared" si="119"/>
        <v>1942379.6666666672</v>
      </c>
      <c r="H232" s="14">
        <f t="shared" si="119"/>
        <v>1942379.6666666672</v>
      </c>
      <c r="I232" s="14">
        <f t="shared" si="119"/>
        <v>1942380.1033333333</v>
      </c>
      <c r="J232" s="14">
        <f t="shared" si="119"/>
        <v>1941999.2966666666</v>
      </c>
      <c r="K232" s="14">
        <f t="shared" si="119"/>
        <v>1942380.4966666666</v>
      </c>
      <c r="L232" s="14">
        <f t="shared" si="119"/>
        <v>1942378.6666666663</v>
      </c>
      <c r="M232" s="14">
        <f t="shared" si="119"/>
        <v>1942377.9066666665</v>
      </c>
      <c r="N232" s="14">
        <f t="shared" si="119"/>
        <v>1942760.9566666665</v>
      </c>
      <c r="O232" s="14">
        <f t="shared" si="119"/>
        <v>1942380.5566666664</v>
      </c>
      <c r="P232" s="14">
        <f t="shared" si="119"/>
        <v>1942379.2166666668</v>
      </c>
      <c r="Q232" s="14">
        <f t="shared" si="119"/>
        <v>1942380.5333333332</v>
      </c>
      <c r="R232" s="14">
        <f t="shared" si="119"/>
        <v>-0.7333333333954215</v>
      </c>
      <c r="T232" s="19"/>
      <c r="U232" s="19"/>
    </row>
    <row r="233" spans="2:21">
      <c r="B233" s="25" t="s">
        <v>209</v>
      </c>
      <c r="C233" s="11">
        <v>946209</v>
      </c>
      <c r="D233" s="16">
        <f>+D234</f>
        <v>78850.75</v>
      </c>
      <c r="E233" s="16">
        <f>+E234</f>
        <v>0</v>
      </c>
      <c r="F233" s="16">
        <f t="shared" ref="F233:R233" si="120">+F234</f>
        <v>78850.75</v>
      </c>
      <c r="G233" s="16">
        <f t="shared" si="120"/>
        <v>87750.75</v>
      </c>
      <c r="H233" s="16">
        <f t="shared" si="120"/>
        <v>69950.75</v>
      </c>
      <c r="I233" s="16">
        <f t="shared" si="120"/>
        <v>78851.19</v>
      </c>
      <c r="J233" s="16">
        <f t="shared" si="120"/>
        <v>78850.75</v>
      </c>
      <c r="K233" s="16">
        <f t="shared" si="120"/>
        <v>78850.75</v>
      </c>
      <c r="L233" s="16">
        <f t="shared" si="120"/>
        <v>78850.75</v>
      </c>
      <c r="M233" s="16">
        <f t="shared" si="120"/>
        <v>78850.75</v>
      </c>
      <c r="N233" s="16">
        <f t="shared" si="120"/>
        <v>78850.75</v>
      </c>
      <c r="O233" s="16">
        <f t="shared" si="120"/>
        <v>78850.75</v>
      </c>
      <c r="P233" s="16">
        <f t="shared" si="120"/>
        <v>78850.3</v>
      </c>
      <c r="Q233" s="16">
        <f t="shared" si="120"/>
        <v>78850.75</v>
      </c>
      <c r="R233" s="16">
        <f t="shared" si="120"/>
        <v>1.0000000009313226E-2</v>
      </c>
      <c r="T233" s="19"/>
      <c r="U233" s="19"/>
    </row>
    <row r="234" spans="2:21">
      <c r="B234" s="27" t="s">
        <v>210</v>
      </c>
      <c r="C234" s="11">
        <v>946209</v>
      </c>
      <c r="D234" s="16">
        <f t="shared" si="101"/>
        <v>78850.75</v>
      </c>
      <c r="E234" s="16"/>
      <c r="F234" s="16">
        <v>78850.75</v>
      </c>
      <c r="G234" s="16">
        <v>87750.75</v>
      </c>
      <c r="H234" s="16">
        <v>69950.75</v>
      </c>
      <c r="I234" s="16">
        <v>78851.19</v>
      </c>
      <c r="J234" s="16">
        <v>78850.75</v>
      </c>
      <c r="K234" s="16">
        <v>78850.75</v>
      </c>
      <c r="L234" s="16">
        <v>78850.75</v>
      </c>
      <c r="M234" s="16">
        <v>78850.75</v>
      </c>
      <c r="N234" s="16">
        <v>78850.75</v>
      </c>
      <c r="O234" s="16">
        <v>78850.75</v>
      </c>
      <c r="P234" s="16">
        <v>78850.3</v>
      </c>
      <c r="Q234" s="16">
        <v>78850.75</v>
      </c>
      <c r="R234" s="16">
        <f>+C234-(SUM(F234:Q234))</f>
        <v>1.0000000009313226E-2</v>
      </c>
      <c r="T234" s="19"/>
      <c r="U234" s="19"/>
    </row>
    <row r="235" spans="2:21">
      <c r="B235" s="25" t="s">
        <v>213</v>
      </c>
      <c r="C235" s="11">
        <v>2506800</v>
      </c>
      <c r="D235" s="16">
        <f>+D236</f>
        <v>208900</v>
      </c>
      <c r="E235" s="16">
        <f>+E236</f>
        <v>0</v>
      </c>
      <c r="F235" s="16">
        <f t="shared" ref="F235:R235" si="121">+F236</f>
        <v>208900</v>
      </c>
      <c r="G235" s="16">
        <f t="shared" si="121"/>
        <v>200000</v>
      </c>
      <c r="H235" s="16">
        <f t="shared" si="121"/>
        <v>217800</v>
      </c>
      <c r="I235" s="16">
        <f t="shared" si="121"/>
        <v>304863.5</v>
      </c>
      <c r="J235" s="16">
        <f t="shared" si="121"/>
        <v>112936.5</v>
      </c>
      <c r="K235" s="16">
        <f t="shared" si="121"/>
        <v>208900</v>
      </c>
      <c r="L235" s="16">
        <f t="shared" si="121"/>
        <v>304863.5</v>
      </c>
      <c r="M235" s="16">
        <f t="shared" si="121"/>
        <v>304863.5</v>
      </c>
      <c r="N235" s="16">
        <f t="shared" si="121"/>
        <v>0</v>
      </c>
      <c r="O235" s="16">
        <f t="shared" si="121"/>
        <v>225873</v>
      </c>
      <c r="P235" s="16">
        <f t="shared" si="121"/>
        <v>304863.5</v>
      </c>
      <c r="Q235" s="16">
        <f t="shared" si="121"/>
        <v>112936.5</v>
      </c>
      <c r="R235" s="16">
        <f t="shared" si="121"/>
        <v>0</v>
      </c>
      <c r="T235" s="19"/>
      <c r="U235" s="19"/>
    </row>
    <row r="236" spans="2:21">
      <c r="B236" s="27" t="s">
        <v>214</v>
      </c>
      <c r="C236" s="11">
        <v>2506800</v>
      </c>
      <c r="D236" s="16">
        <f t="shared" si="101"/>
        <v>208900</v>
      </c>
      <c r="E236" s="16"/>
      <c r="F236" s="16">
        <v>208900</v>
      </c>
      <c r="G236" s="16">
        <v>200000</v>
      </c>
      <c r="H236" s="16">
        <v>217800</v>
      </c>
      <c r="I236" s="16">
        <v>304863.5</v>
      </c>
      <c r="J236" s="16">
        <v>112936.5</v>
      </c>
      <c r="K236" s="16">
        <v>208900</v>
      </c>
      <c r="L236" s="16">
        <v>304863.5</v>
      </c>
      <c r="M236" s="16">
        <v>304863.5</v>
      </c>
      <c r="N236" s="16"/>
      <c r="O236" s="16">
        <v>225873</v>
      </c>
      <c r="P236" s="16">
        <v>304863.5</v>
      </c>
      <c r="Q236" s="16">
        <v>112936.5</v>
      </c>
      <c r="R236" s="16">
        <f>+C236-(SUM(F236:Q236))</f>
        <v>0</v>
      </c>
      <c r="T236" s="19"/>
      <c r="U236" s="19"/>
    </row>
    <row r="237" spans="2:21">
      <c r="B237" s="25" t="s">
        <v>215</v>
      </c>
      <c r="C237" s="11">
        <v>1151562</v>
      </c>
      <c r="D237" s="16">
        <f>+D238</f>
        <v>95963.5</v>
      </c>
      <c r="E237" s="16">
        <f>+E238</f>
        <v>0</v>
      </c>
      <c r="F237" s="16">
        <v>95963.5</v>
      </c>
      <c r="G237" s="16">
        <v>96948.33</v>
      </c>
      <c r="H237" s="16">
        <v>94978.67</v>
      </c>
      <c r="I237" s="16">
        <f t="shared" ref="I237:R237" si="122">+I238</f>
        <v>0</v>
      </c>
      <c r="J237" s="16">
        <f t="shared" si="122"/>
        <v>191927</v>
      </c>
      <c r="K237" s="16">
        <f t="shared" si="122"/>
        <v>95963.5</v>
      </c>
      <c r="L237" s="16">
        <f t="shared" si="122"/>
        <v>0</v>
      </c>
      <c r="M237" s="16">
        <f t="shared" si="122"/>
        <v>0</v>
      </c>
      <c r="N237" s="16">
        <f t="shared" si="122"/>
        <v>304863.5</v>
      </c>
      <c r="O237" s="16">
        <f t="shared" si="122"/>
        <v>78990.5</v>
      </c>
      <c r="P237" s="16">
        <f t="shared" si="122"/>
        <v>0</v>
      </c>
      <c r="Q237" s="16">
        <f t="shared" si="122"/>
        <v>191927</v>
      </c>
      <c r="R237" s="16">
        <f t="shared" si="122"/>
        <v>0</v>
      </c>
      <c r="T237" s="19"/>
      <c r="U237" s="19"/>
    </row>
    <row r="238" spans="2:21">
      <c r="B238" s="27" t="s">
        <v>217</v>
      </c>
      <c r="C238" s="11">
        <v>1151562</v>
      </c>
      <c r="D238" s="16">
        <f t="shared" si="101"/>
        <v>95963.5</v>
      </c>
      <c r="E238" s="16"/>
      <c r="F238" s="16">
        <v>95963.5</v>
      </c>
      <c r="G238" s="16">
        <v>96948.33</v>
      </c>
      <c r="H238" s="16">
        <v>94978.67</v>
      </c>
      <c r="I238" s="16"/>
      <c r="J238" s="16">
        <v>191927</v>
      </c>
      <c r="K238" s="16">
        <v>95963.5</v>
      </c>
      <c r="L238" s="16"/>
      <c r="M238" s="16"/>
      <c r="N238" s="16">
        <v>304863.5</v>
      </c>
      <c r="O238" s="16">
        <v>78990.5</v>
      </c>
      <c r="P238" s="16"/>
      <c r="Q238" s="16">
        <v>191927</v>
      </c>
      <c r="R238" s="16">
        <f>+C238-(SUM(F238:Q238))</f>
        <v>0</v>
      </c>
      <c r="T238" s="19"/>
      <c r="U238" s="19"/>
    </row>
    <row r="239" spans="2:21">
      <c r="B239" s="25" t="s">
        <v>220</v>
      </c>
      <c r="C239" s="11">
        <v>731818</v>
      </c>
      <c r="D239" s="16">
        <f>+D240</f>
        <v>60984.833333333336</v>
      </c>
      <c r="E239" s="16">
        <f>+E240</f>
        <v>0</v>
      </c>
      <c r="F239" s="16">
        <f t="shared" ref="F239:R239" si="123">+F240</f>
        <v>60984.833333333336</v>
      </c>
      <c r="G239" s="16">
        <f t="shared" si="123"/>
        <v>60000.003333333298</v>
      </c>
      <c r="H239" s="16">
        <f t="shared" si="123"/>
        <v>61969.663333333301</v>
      </c>
      <c r="I239" s="16">
        <f t="shared" si="123"/>
        <v>0</v>
      </c>
      <c r="J239" s="16">
        <f t="shared" si="123"/>
        <v>121968.83</v>
      </c>
      <c r="K239" s="16">
        <f t="shared" si="123"/>
        <v>45000</v>
      </c>
      <c r="L239" s="16">
        <f t="shared" si="123"/>
        <v>76969.83</v>
      </c>
      <c r="M239" s="16">
        <f t="shared" si="123"/>
        <v>60985.49</v>
      </c>
      <c r="N239" s="16">
        <f t="shared" si="123"/>
        <v>60000</v>
      </c>
      <c r="O239" s="16">
        <f t="shared" si="123"/>
        <v>61969.66</v>
      </c>
      <c r="P239" s="16">
        <f t="shared" si="123"/>
        <v>58000</v>
      </c>
      <c r="Q239" s="16">
        <f t="shared" si="123"/>
        <v>63969.700000000004</v>
      </c>
      <c r="R239" s="16">
        <f t="shared" si="123"/>
        <v>-9.9999998928979039E-3</v>
      </c>
      <c r="T239" s="19"/>
      <c r="U239" s="19"/>
    </row>
    <row r="240" spans="2:21">
      <c r="B240" s="27" t="s">
        <v>221</v>
      </c>
      <c r="C240" s="11">
        <v>731818</v>
      </c>
      <c r="D240" s="16">
        <f t="shared" si="101"/>
        <v>60984.833333333336</v>
      </c>
      <c r="E240" s="16"/>
      <c r="F240" s="16">
        <v>60984.833333333336</v>
      </c>
      <c r="G240" s="16">
        <v>60000.003333333298</v>
      </c>
      <c r="H240" s="16">
        <v>61969.663333333301</v>
      </c>
      <c r="I240" s="16"/>
      <c r="J240" s="16">
        <v>121968.83</v>
      </c>
      <c r="K240" s="16">
        <v>45000</v>
      </c>
      <c r="L240" s="16">
        <v>76969.83</v>
      </c>
      <c r="M240" s="16">
        <v>60985.49</v>
      </c>
      <c r="N240" s="16">
        <v>60000</v>
      </c>
      <c r="O240" s="16">
        <v>61969.66</v>
      </c>
      <c r="P240" s="16">
        <v>58000</v>
      </c>
      <c r="Q240" s="16">
        <v>63969.700000000004</v>
      </c>
      <c r="R240" s="16">
        <f>+C240-(SUM(F240:Q240))</f>
        <v>-9.9999998928979039E-3</v>
      </c>
      <c r="T240" s="19"/>
      <c r="U240" s="19"/>
    </row>
    <row r="241" spans="2:21">
      <c r="B241" s="25" t="s">
        <v>254</v>
      </c>
      <c r="C241" s="11">
        <v>3419100</v>
      </c>
      <c r="D241" s="16">
        <f>+D242</f>
        <v>284925</v>
      </c>
      <c r="E241" s="16">
        <f>+E242</f>
        <v>0</v>
      </c>
      <c r="F241" s="16">
        <f t="shared" ref="F241:R241" si="124">+F242</f>
        <v>284925</v>
      </c>
      <c r="G241" s="16">
        <f t="shared" si="124"/>
        <v>289850</v>
      </c>
      <c r="H241" s="16">
        <f t="shared" si="124"/>
        <v>280000</v>
      </c>
      <c r="I241" s="16">
        <f t="shared" si="124"/>
        <v>345909.83</v>
      </c>
      <c r="J241" s="16">
        <f t="shared" si="124"/>
        <v>223940.16999999998</v>
      </c>
      <c r="K241" s="16">
        <f t="shared" si="124"/>
        <v>300910.65999999997</v>
      </c>
      <c r="L241" s="16">
        <f t="shared" si="124"/>
        <v>268939.34000000003</v>
      </c>
      <c r="M241" s="16">
        <f t="shared" si="124"/>
        <v>284924.67</v>
      </c>
      <c r="N241" s="16">
        <f t="shared" si="124"/>
        <v>285909.83</v>
      </c>
      <c r="O241" s="16">
        <f t="shared" si="124"/>
        <v>283940.5</v>
      </c>
      <c r="P241" s="16">
        <f t="shared" si="124"/>
        <v>287909.83</v>
      </c>
      <c r="Q241" s="16">
        <f t="shared" si="124"/>
        <v>281940.99</v>
      </c>
      <c r="R241" s="16">
        <f t="shared" si="124"/>
        <v>-0.82000000029802322</v>
      </c>
      <c r="T241" s="19"/>
      <c r="U241" s="19"/>
    </row>
    <row r="242" spans="2:21">
      <c r="B242" s="27" t="s">
        <v>255</v>
      </c>
      <c r="C242" s="11">
        <v>3419100</v>
      </c>
      <c r="D242" s="16">
        <f t="shared" si="101"/>
        <v>284925</v>
      </c>
      <c r="E242" s="16"/>
      <c r="F242" s="16">
        <v>284925</v>
      </c>
      <c r="G242" s="16">
        <v>289850</v>
      </c>
      <c r="H242" s="16">
        <v>280000</v>
      </c>
      <c r="I242" s="16">
        <v>345909.83</v>
      </c>
      <c r="J242" s="16">
        <v>223940.16999999998</v>
      </c>
      <c r="K242" s="16">
        <v>300910.65999999997</v>
      </c>
      <c r="L242" s="16">
        <v>268939.34000000003</v>
      </c>
      <c r="M242" s="16">
        <v>284924.67</v>
      </c>
      <c r="N242" s="16">
        <v>285909.83</v>
      </c>
      <c r="O242" s="16">
        <v>283940.5</v>
      </c>
      <c r="P242" s="16">
        <v>287909.83</v>
      </c>
      <c r="Q242" s="16">
        <v>281940.99</v>
      </c>
      <c r="R242" s="16">
        <f>+C242-(SUM(F242:Q242))</f>
        <v>-0.82000000029802322</v>
      </c>
      <c r="T242" s="19"/>
      <c r="U242" s="19"/>
    </row>
    <row r="243" spans="2:21">
      <c r="B243" s="25" t="s">
        <v>223</v>
      </c>
      <c r="C243" s="11">
        <v>13242349</v>
      </c>
      <c r="D243" s="16">
        <f>+D244+D245</f>
        <v>1103529.0833333333</v>
      </c>
      <c r="E243" s="16">
        <f>+E244+E245</f>
        <v>0</v>
      </c>
      <c r="F243" s="16">
        <f t="shared" ref="F243:R243" si="125">+F244+F245</f>
        <v>1103529.0833333333</v>
      </c>
      <c r="G243" s="16">
        <f t="shared" si="125"/>
        <v>1098604.083333334</v>
      </c>
      <c r="H243" s="16">
        <f t="shared" si="125"/>
        <v>1108454.083333334</v>
      </c>
      <c r="I243" s="16">
        <f t="shared" si="125"/>
        <v>1103529.0833333333</v>
      </c>
      <c r="J243" s="16">
        <f t="shared" si="125"/>
        <v>1103529.0833333333</v>
      </c>
      <c r="K243" s="16">
        <f t="shared" si="125"/>
        <v>1103529.0833333333</v>
      </c>
      <c r="L243" s="16">
        <f t="shared" si="125"/>
        <v>1103529.083333333</v>
      </c>
      <c r="M243" s="16">
        <f t="shared" si="125"/>
        <v>1103529.0833333333</v>
      </c>
      <c r="N243" s="16">
        <f t="shared" si="125"/>
        <v>1103529.0833333333</v>
      </c>
      <c r="O243" s="16">
        <f t="shared" si="125"/>
        <v>1103529.0833333333</v>
      </c>
      <c r="P243" s="16">
        <f t="shared" si="125"/>
        <v>1103529.0833333333</v>
      </c>
      <c r="Q243" s="16">
        <f t="shared" si="125"/>
        <v>1103529.0833333333</v>
      </c>
      <c r="R243" s="16">
        <f t="shared" si="125"/>
        <v>0</v>
      </c>
      <c r="T243" s="19"/>
      <c r="U243" s="19"/>
    </row>
    <row r="244" spans="2:21">
      <c r="B244" s="27" t="s">
        <v>224</v>
      </c>
      <c r="C244" s="11">
        <v>9394709</v>
      </c>
      <c r="D244" s="16">
        <f t="shared" si="101"/>
        <v>782892.41666666663</v>
      </c>
      <c r="E244" s="16"/>
      <c r="F244" s="16">
        <v>782892.41666666663</v>
      </c>
      <c r="G244" s="16">
        <v>793604.08666666702</v>
      </c>
      <c r="H244" s="16">
        <v>772180.74666666694</v>
      </c>
      <c r="I244" s="17">
        <v>782892.41666666663</v>
      </c>
      <c r="J244" s="16">
        <v>782892.41666666663</v>
      </c>
      <c r="K244" s="16">
        <v>782892.41666666663</v>
      </c>
      <c r="L244" s="16">
        <v>782892.41666666663</v>
      </c>
      <c r="M244" s="16">
        <v>782892.41666666663</v>
      </c>
      <c r="N244" s="17">
        <v>782892.41666666663</v>
      </c>
      <c r="O244" s="16">
        <v>782892.41666666663</v>
      </c>
      <c r="P244" s="16">
        <v>782892.41666666663</v>
      </c>
      <c r="Q244" s="16">
        <v>782892.41666666663</v>
      </c>
      <c r="R244" s="16">
        <f t="shared" ref="R244:R245" si="126">+C244-(SUM(F244:Q244))</f>
        <v>0</v>
      </c>
      <c r="T244" s="19"/>
      <c r="U244" s="19"/>
    </row>
    <row r="245" spans="2:21">
      <c r="B245" s="27" t="s">
        <v>225</v>
      </c>
      <c r="C245" s="11">
        <v>3847640</v>
      </c>
      <c r="D245" s="16">
        <f t="shared" si="101"/>
        <v>320636.66666666669</v>
      </c>
      <c r="E245" s="16"/>
      <c r="F245" s="16">
        <v>320636.66666666669</v>
      </c>
      <c r="G245" s="16">
        <v>304999.99666666699</v>
      </c>
      <c r="H245" s="16">
        <v>336273.33666666696</v>
      </c>
      <c r="I245" s="17">
        <v>320636.66666666657</v>
      </c>
      <c r="J245" s="16">
        <v>320636.66666666669</v>
      </c>
      <c r="K245" s="16">
        <v>320636.66666666669</v>
      </c>
      <c r="L245" s="16">
        <v>320636.66666666651</v>
      </c>
      <c r="M245" s="16">
        <v>320636.66666666669</v>
      </c>
      <c r="N245" s="17">
        <v>320636.66666666669</v>
      </c>
      <c r="O245" s="16">
        <v>320636.66666666669</v>
      </c>
      <c r="P245" s="16">
        <v>320636.66666666669</v>
      </c>
      <c r="Q245" s="16">
        <v>320636.66666666669</v>
      </c>
      <c r="R245" s="16">
        <f t="shared" si="126"/>
        <v>0</v>
      </c>
      <c r="T245" s="19"/>
      <c r="U245" s="19"/>
    </row>
    <row r="246" spans="2:21">
      <c r="B246" s="25" t="s">
        <v>227</v>
      </c>
      <c r="C246" s="11">
        <v>1310718</v>
      </c>
      <c r="D246" s="16">
        <f>+D247+D248</f>
        <v>109226.5</v>
      </c>
      <c r="E246" s="16">
        <f>+E247+E248</f>
        <v>0</v>
      </c>
      <c r="F246" s="16">
        <f t="shared" ref="F246:R246" si="127">+F247+F248</f>
        <v>109226.5</v>
      </c>
      <c r="G246" s="16">
        <f t="shared" si="127"/>
        <v>109226.5</v>
      </c>
      <c r="H246" s="16">
        <f t="shared" si="127"/>
        <v>109226.5</v>
      </c>
      <c r="I246" s="16">
        <f t="shared" si="127"/>
        <v>109226.5</v>
      </c>
      <c r="J246" s="16">
        <f t="shared" si="127"/>
        <v>108846.96333333329</v>
      </c>
      <c r="K246" s="16">
        <f t="shared" si="127"/>
        <v>109226.5033333333</v>
      </c>
      <c r="L246" s="16">
        <f t="shared" si="127"/>
        <v>109226.1633333333</v>
      </c>
      <c r="M246" s="16">
        <f t="shared" si="127"/>
        <v>109224.4133333333</v>
      </c>
      <c r="N246" s="16">
        <f t="shared" si="127"/>
        <v>109607.79333333331</v>
      </c>
      <c r="O246" s="16">
        <f t="shared" si="127"/>
        <v>109227.0633333333</v>
      </c>
      <c r="P246" s="16">
        <f t="shared" si="127"/>
        <v>109226.5033333333</v>
      </c>
      <c r="Q246" s="16">
        <f t="shared" si="127"/>
        <v>109226.51000000001</v>
      </c>
      <c r="R246" s="16">
        <f t="shared" si="127"/>
        <v>8.6666666786186397E-2</v>
      </c>
      <c r="T246" s="19"/>
      <c r="U246" s="19"/>
    </row>
    <row r="247" spans="2:21">
      <c r="B247" s="27" t="s">
        <v>229</v>
      </c>
      <c r="C247" s="11">
        <v>411436</v>
      </c>
      <c r="D247" s="16">
        <f t="shared" si="101"/>
        <v>34286.333333333336</v>
      </c>
      <c r="E247" s="16"/>
      <c r="F247" s="16">
        <v>34286.333333333336</v>
      </c>
      <c r="G247" s="16">
        <v>29346.163333333301</v>
      </c>
      <c r="H247" s="16">
        <v>39226.503333333298</v>
      </c>
      <c r="I247" s="16"/>
      <c r="J247" s="16">
        <v>31620.463333333297</v>
      </c>
      <c r="K247" s="16">
        <v>68572.663333333301</v>
      </c>
      <c r="L247" s="16">
        <v>36572.333333333299</v>
      </c>
      <c r="M247" s="16">
        <v>31784.583333333299</v>
      </c>
      <c r="N247" s="16">
        <v>31381.293333333299</v>
      </c>
      <c r="O247" s="16">
        <v>37572.893333333304</v>
      </c>
      <c r="P247" s="16">
        <v>37586.333333333299</v>
      </c>
      <c r="Q247" s="16">
        <v>33486.340000000004</v>
      </c>
      <c r="R247" s="16">
        <f t="shared" ref="R247:R248" si="128">+C247-(SUM(F247:Q247))</f>
        <v>9.6666666911914945E-2</v>
      </c>
      <c r="T247" s="19"/>
      <c r="U247" s="19"/>
    </row>
    <row r="248" spans="2:21">
      <c r="B248" s="27" t="s">
        <v>231</v>
      </c>
      <c r="C248" s="11">
        <v>899282</v>
      </c>
      <c r="D248" s="16">
        <f t="shared" si="101"/>
        <v>74940.166666666672</v>
      </c>
      <c r="E248" s="16"/>
      <c r="F248" s="16">
        <v>74940.166666666672</v>
      </c>
      <c r="G248" s="16">
        <v>79880.336666666699</v>
      </c>
      <c r="H248" s="16">
        <v>69999.996666666702</v>
      </c>
      <c r="I248" s="16">
        <v>109226.5</v>
      </c>
      <c r="J248" s="16">
        <v>77226.5</v>
      </c>
      <c r="K248" s="16">
        <v>40653.839999999997</v>
      </c>
      <c r="L248" s="16">
        <v>72653.83</v>
      </c>
      <c r="M248" s="16">
        <v>77439.83</v>
      </c>
      <c r="N248" s="16">
        <v>78226.5</v>
      </c>
      <c r="O248" s="16">
        <v>71654.17</v>
      </c>
      <c r="P248" s="16">
        <v>71640.17</v>
      </c>
      <c r="Q248" s="16">
        <v>75740.17</v>
      </c>
      <c r="R248" s="16">
        <f t="shared" si="128"/>
        <v>-1.0000000125728548E-2</v>
      </c>
      <c r="T248" s="19"/>
      <c r="U248" s="19"/>
    </row>
    <row r="249" spans="2:21">
      <c r="B249" s="23" t="s">
        <v>36</v>
      </c>
      <c r="C249" s="11">
        <v>5148606</v>
      </c>
      <c r="D249" s="14">
        <f>+D250</f>
        <v>429050.5</v>
      </c>
      <c r="E249" s="14">
        <f>+E250</f>
        <v>0</v>
      </c>
      <c r="F249" s="14">
        <f t="shared" ref="F249:R249" si="129">+F250</f>
        <v>429050.5</v>
      </c>
      <c r="G249" s="14">
        <f t="shared" si="129"/>
        <v>480593.83</v>
      </c>
      <c r="H249" s="14">
        <f t="shared" si="129"/>
        <v>377507.16999999993</v>
      </c>
      <c r="I249" s="14">
        <f t="shared" si="129"/>
        <v>429050.50000000006</v>
      </c>
      <c r="J249" s="14">
        <f t="shared" si="129"/>
        <v>429050.5</v>
      </c>
      <c r="K249" s="14">
        <f t="shared" si="129"/>
        <v>429050.5</v>
      </c>
      <c r="L249" s="14">
        <f t="shared" si="129"/>
        <v>429050.5</v>
      </c>
      <c r="M249" s="14">
        <f t="shared" si="129"/>
        <v>429050.5</v>
      </c>
      <c r="N249" s="14">
        <f t="shared" si="129"/>
        <v>429050.5</v>
      </c>
      <c r="O249" s="14">
        <f t="shared" si="129"/>
        <v>429050.5</v>
      </c>
      <c r="P249" s="14">
        <f t="shared" si="129"/>
        <v>429050.5</v>
      </c>
      <c r="Q249" s="14">
        <f t="shared" si="129"/>
        <v>429050.5</v>
      </c>
      <c r="R249" s="14">
        <f t="shared" si="129"/>
        <v>0</v>
      </c>
      <c r="T249" s="19"/>
      <c r="U249" s="19"/>
    </row>
    <row r="250" spans="2:21">
      <c r="B250" s="25" t="s">
        <v>232</v>
      </c>
      <c r="C250" s="11">
        <v>5148606</v>
      </c>
      <c r="D250" s="16">
        <f>+D251+D252</f>
        <v>429050.5</v>
      </c>
      <c r="E250" s="16">
        <f>+E251+E252</f>
        <v>0</v>
      </c>
      <c r="F250" s="16">
        <f t="shared" ref="F250:R250" si="130">+F251+F252</f>
        <v>429050.5</v>
      </c>
      <c r="G250" s="16">
        <f t="shared" si="130"/>
        <v>480593.83</v>
      </c>
      <c r="H250" s="16">
        <f t="shared" si="130"/>
        <v>377507.16999999993</v>
      </c>
      <c r="I250" s="17">
        <f t="shared" si="130"/>
        <v>429050.50000000006</v>
      </c>
      <c r="J250" s="16">
        <f t="shared" si="130"/>
        <v>429050.5</v>
      </c>
      <c r="K250" s="16">
        <f t="shared" si="130"/>
        <v>429050.5</v>
      </c>
      <c r="L250" s="16">
        <f t="shared" si="130"/>
        <v>429050.5</v>
      </c>
      <c r="M250" s="16">
        <f t="shared" si="130"/>
        <v>429050.5</v>
      </c>
      <c r="N250" s="17">
        <f t="shared" si="130"/>
        <v>429050.5</v>
      </c>
      <c r="O250" s="16">
        <f t="shared" si="130"/>
        <v>429050.5</v>
      </c>
      <c r="P250" s="16">
        <f t="shared" si="130"/>
        <v>429050.5</v>
      </c>
      <c r="Q250" s="16">
        <f t="shared" si="130"/>
        <v>429050.5</v>
      </c>
      <c r="R250" s="16">
        <f t="shared" si="130"/>
        <v>0</v>
      </c>
      <c r="T250" s="19"/>
      <c r="U250" s="19"/>
    </row>
    <row r="251" spans="2:21">
      <c r="B251" s="27" t="s">
        <v>233</v>
      </c>
      <c r="C251" s="11">
        <v>1507714</v>
      </c>
      <c r="D251" s="16">
        <f t="shared" si="101"/>
        <v>125642.83333333333</v>
      </c>
      <c r="E251" s="16"/>
      <c r="F251" s="16">
        <v>125642.83333333333</v>
      </c>
      <c r="G251" s="16">
        <v>105000.00333333299</v>
      </c>
      <c r="H251" s="16">
        <v>146285.66333333298</v>
      </c>
      <c r="I251" s="17">
        <v>125642.83333333342</v>
      </c>
      <c r="J251" s="16">
        <v>125642.83333333333</v>
      </c>
      <c r="K251" s="16">
        <v>125642.83333333333</v>
      </c>
      <c r="L251" s="16">
        <v>125642.83333333344</v>
      </c>
      <c r="M251" s="16">
        <v>125642.83333333333</v>
      </c>
      <c r="N251" s="17">
        <v>125642.83333333333</v>
      </c>
      <c r="O251" s="16">
        <v>125642.83333333333</v>
      </c>
      <c r="P251" s="16">
        <v>125642.83333333333</v>
      </c>
      <c r="Q251" s="16">
        <v>125642.83333333333</v>
      </c>
      <c r="R251" s="16">
        <f t="shared" ref="R251:R252" si="131">+C251-(SUM(F251:Q251))</f>
        <v>0</v>
      </c>
      <c r="T251" s="19"/>
      <c r="U251" s="19"/>
    </row>
    <row r="252" spans="2:21">
      <c r="B252" s="27" t="s">
        <v>256</v>
      </c>
      <c r="C252" s="11">
        <v>3640892</v>
      </c>
      <c r="D252" s="16">
        <f t="shared" si="101"/>
        <v>303407.66666666669</v>
      </c>
      <c r="E252" s="16"/>
      <c r="F252" s="16">
        <v>303407.66666666669</v>
      </c>
      <c r="G252" s="16">
        <v>375593.82666666701</v>
      </c>
      <c r="H252" s="16">
        <v>231221.50666666694</v>
      </c>
      <c r="I252" s="17">
        <v>303407.66666666663</v>
      </c>
      <c r="J252" s="16">
        <v>303407.66666666669</v>
      </c>
      <c r="K252" s="16">
        <v>303407.66666666669</v>
      </c>
      <c r="L252" s="16">
        <v>303407.66666666657</v>
      </c>
      <c r="M252" s="16">
        <v>303407.66666666669</v>
      </c>
      <c r="N252" s="17">
        <v>303407.66666666669</v>
      </c>
      <c r="O252" s="16">
        <v>303407.66666666669</v>
      </c>
      <c r="P252" s="16">
        <v>303407.66666666669</v>
      </c>
      <c r="Q252" s="16">
        <v>303407.66666666669</v>
      </c>
      <c r="R252" s="16">
        <f t="shared" si="131"/>
        <v>0</v>
      </c>
      <c r="T252" s="19"/>
      <c r="U252" s="19"/>
    </row>
    <row r="253" spans="2:21">
      <c r="B253" s="23" t="s">
        <v>53</v>
      </c>
      <c r="C253" s="11">
        <v>20618520</v>
      </c>
      <c r="D253" s="14">
        <f>+D254+D256</f>
        <v>1718210</v>
      </c>
      <c r="E253" s="14">
        <f>+E254+E256</f>
        <v>0</v>
      </c>
      <c r="F253" s="14">
        <f t="shared" ref="F253:R253" si="132">+F254+F256</f>
        <v>2198730.0000000033</v>
      </c>
      <c r="G253" s="14">
        <f t="shared" si="132"/>
        <v>1119479.9966666701</v>
      </c>
      <c r="H253" s="14">
        <f t="shared" si="132"/>
        <v>1836421.0000000033</v>
      </c>
      <c r="I253" s="14">
        <f t="shared" si="132"/>
        <v>1718209.88555555</v>
      </c>
      <c r="J253" s="14">
        <f t="shared" si="132"/>
        <v>1718209.9966666701</v>
      </c>
      <c r="K253" s="14">
        <f t="shared" si="132"/>
        <v>1718209.9966666698</v>
      </c>
      <c r="L253" s="14">
        <f t="shared" si="132"/>
        <v>1718209.8485185199</v>
      </c>
      <c r="M253" s="14">
        <f t="shared" si="132"/>
        <v>1718209.66666667</v>
      </c>
      <c r="N253" s="14">
        <f t="shared" si="132"/>
        <v>1718209.5866666699</v>
      </c>
      <c r="O253" s="14">
        <f t="shared" si="132"/>
        <v>1718210.0366666699</v>
      </c>
      <c r="P253" s="14">
        <f t="shared" si="132"/>
        <v>1718209.9566666698</v>
      </c>
      <c r="Q253" s="14">
        <f t="shared" si="132"/>
        <v>1718209.99</v>
      </c>
      <c r="R253" s="14">
        <f t="shared" si="132"/>
        <v>3.9259235840290785E-2</v>
      </c>
      <c r="T253" s="19"/>
      <c r="U253" s="19"/>
    </row>
    <row r="254" spans="2:21">
      <c r="B254" s="25" t="s">
        <v>235</v>
      </c>
      <c r="C254" s="11">
        <v>618520</v>
      </c>
      <c r="D254" s="16">
        <f>+D255</f>
        <v>51543.333333333336</v>
      </c>
      <c r="E254" s="16">
        <f>+E255</f>
        <v>0</v>
      </c>
      <c r="F254" s="16">
        <f t="shared" ref="F254:R254" si="133">+F255</f>
        <v>51543.333333333336</v>
      </c>
      <c r="G254" s="16">
        <f t="shared" si="133"/>
        <v>0</v>
      </c>
      <c r="H254" s="16">
        <f t="shared" si="133"/>
        <v>103086.6633333333</v>
      </c>
      <c r="I254" s="16">
        <f t="shared" si="133"/>
        <v>0</v>
      </c>
      <c r="J254" s="16">
        <f t="shared" si="133"/>
        <v>0</v>
      </c>
      <c r="K254" s="16">
        <f t="shared" si="133"/>
        <v>154629.99</v>
      </c>
      <c r="L254" s="16">
        <f t="shared" si="133"/>
        <v>104629.99</v>
      </c>
      <c r="M254" s="16">
        <f t="shared" si="133"/>
        <v>0</v>
      </c>
      <c r="N254" s="16">
        <f t="shared" si="133"/>
        <v>0</v>
      </c>
      <c r="O254" s="16">
        <f t="shared" si="133"/>
        <v>101543.37</v>
      </c>
      <c r="P254" s="16">
        <f t="shared" si="133"/>
        <v>56086.66</v>
      </c>
      <c r="Q254" s="16">
        <f t="shared" si="133"/>
        <v>46999.990000000005</v>
      </c>
      <c r="R254" s="16">
        <f t="shared" si="133"/>
        <v>3.3333334140479565E-3</v>
      </c>
      <c r="T254" s="19"/>
      <c r="U254" s="19"/>
    </row>
    <row r="255" spans="2:21">
      <c r="B255" s="27" t="s">
        <v>236</v>
      </c>
      <c r="C255" s="11">
        <v>618520</v>
      </c>
      <c r="D255" s="16">
        <f t="shared" si="101"/>
        <v>51543.333333333336</v>
      </c>
      <c r="E255" s="16"/>
      <c r="F255" s="16">
        <v>51543.333333333336</v>
      </c>
      <c r="G255" s="16"/>
      <c r="H255" s="16">
        <v>103086.6633333333</v>
      </c>
      <c r="I255" s="16"/>
      <c r="J255" s="16"/>
      <c r="K255" s="16">
        <v>154629.99</v>
      </c>
      <c r="L255" s="16">
        <v>104629.99</v>
      </c>
      <c r="M255" s="16"/>
      <c r="N255" s="16"/>
      <c r="O255" s="16">
        <v>101543.37</v>
      </c>
      <c r="P255" s="16">
        <v>56086.66</v>
      </c>
      <c r="Q255" s="16">
        <v>46999.990000000005</v>
      </c>
      <c r="R255" s="16">
        <f>+C255-(SUM(F255:Q255))</f>
        <v>3.3333334140479565E-3</v>
      </c>
      <c r="T255" s="19"/>
      <c r="U255" s="19"/>
    </row>
    <row r="256" spans="2:21">
      <c r="B256" s="25" t="s">
        <v>257</v>
      </c>
      <c r="C256" s="11">
        <v>20000000</v>
      </c>
      <c r="D256" s="16">
        <f>+D257</f>
        <v>1666666.6666666667</v>
      </c>
      <c r="E256" s="16">
        <f>+E257</f>
        <v>0</v>
      </c>
      <c r="F256" s="16">
        <f t="shared" ref="F256:R256" si="134">+F257</f>
        <v>2147186.6666666698</v>
      </c>
      <c r="G256" s="16">
        <f t="shared" si="134"/>
        <v>1119479.9966666701</v>
      </c>
      <c r="H256" s="16">
        <f t="shared" si="134"/>
        <v>1733334.3366666699</v>
      </c>
      <c r="I256" s="16">
        <f t="shared" si="134"/>
        <v>1718209.88555555</v>
      </c>
      <c r="J256" s="16">
        <f t="shared" si="134"/>
        <v>1718209.9966666701</v>
      </c>
      <c r="K256" s="16">
        <f t="shared" si="134"/>
        <v>1563580.0066666699</v>
      </c>
      <c r="L256" s="16">
        <f t="shared" si="134"/>
        <v>1613579.8585185199</v>
      </c>
      <c r="M256" s="16">
        <f t="shared" si="134"/>
        <v>1718209.66666667</v>
      </c>
      <c r="N256" s="16">
        <f t="shared" si="134"/>
        <v>1718209.5866666699</v>
      </c>
      <c r="O256" s="16">
        <f t="shared" si="134"/>
        <v>1616666.66666667</v>
      </c>
      <c r="P256" s="16">
        <f t="shared" si="134"/>
        <v>1662123.2966666699</v>
      </c>
      <c r="Q256" s="16">
        <f t="shared" si="134"/>
        <v>1671210</v>
      </c>
      <c r="R256" s="16">
        <f t="shared" si="134"/>
        <v>3.5925902426242828E-2</v>
      </c>
      <c r="T256" s="19"/>
      <c r="U256" s="19"/>
    </row>
    <row r="257" spans="2:21">
      <c r="B257" s="27" t="s">
        <v>258</v>
      </c>
      <c r="C257" s="11">
        <v>20000000</v>
      </c>
      <c r="D257" s="16">
        <f t="shared" si="101"/>
        <v>1666666.6666666667</v>
      </c>
      <c r="E257" s="16"/>
      <c r="F257" s="16">
        <f>1666666.66666667+480520</f>
        <v>2147186.6666666698</v>
      </c>
      <c r="G257" s="16">
        <f>1599999.99666667-480520</f>
        <v>1119479.9966666701</v>
      </c>
      <c r="H257" s="16">
        <v>1733334.3366666699</v>
      </c>
      <c r="I257" s="16">
        <v>1718209.88555555</v>
      </c>
      <c r="J257" s="16">
        <v>1718209.9966666701</v>
      </c>
      <c r="K257" s="16">
        <v>1563580.0066666699</v>
      </c>
      <c r="L257" s="16">
        <v>1613579.8585185199</v>
      </c>
      <c r="M257" s="16">
        <v>1718209.66666667</v>
      </c>
      <c r="N257" s="16">
        <v>1718209.5866666699</v>
      </c>
      <c r="O257" s="16">
        <v>1616666.66666667</v>
      </c>
      <c r="P257" s="16">
        <f>1662123.33666667-0.04</f>
        <v>1662123.2966666699</v>
      </c>
      <c r="Q257" s="16">
        <v>1671210</v>
      </c>
      <c r="R257" s="16">
        <f>+C257-(SUM(F257:Q257))</f>
        <v>3.5925902426242828E-2</v>
      </c>
      <c r="T257" s="19"/>
      <c r="U257" s="19"/>
    </row>
    <row r="258" spans="2:21">
      <c r="B258" s="23" t="s">
        <v>62</v>
      </c>
      <c r="C258" s="11">
        <v>32136274</v>
      </c>
      <c r="D258" s="14">
        <f t="shared" ref="D258:R259" si="135">+D259</f>
        <v>2678022.8333333335</v>
      </c>
      <c r="E258" s="14">
        <f t="shared" si="135"/>
        <v>0</v>
      </c>
      <c r="F258" s="14">
        <f t="shared" si="135"/>
        <v>2131078.8133333302</v>
      </c>
      <c r="G258" s="14">
        <f t="shared" si="135"/>
        <v>3159696.4033333301</v>
      </c>
      <c r="H258" s="14">
        <f t="shared" si="135"/>
        <v>2464794.30333333</v>
      </c>
      <c r="I258" s="14">
        <f t="shared" si="135"/>
        <v>3209928.0344444499</v>
      </c>
      <c r="J258" s="14">
        <f t="shared" si="135"/>
        <v>3111003.91</v>
      </c>
      <c r="K258" s="14">
        <f t="shared" si="135"/>
        <v>3111003.91</v>
      </c>
      <c r="L258" s="14">
        <f t="shared" si="135"/>
        <v>4429663.6900000004</v>
      </c>
      <c r="M258" s="14">
        <f t="shared" si="135"/>
        <v>4429644.91</v>
      </c>
      <c r="N258" s="14">
        <f t="shared" si="135"/>
        <v>4429649.12</v>
      </c>
      <c r="O258" s="14">
        <f t="shared" si="135"/>
        <v>540162.96</v>
      </c>
      <c r="P258" s="14">
        <f t="shared" si="135"/>
        <v>626228.34</v>
      </c>
      <c r="Q258" s="14">
        <f t="shared" si="135"/>
        <v>493419.62</v>
      </c>
      <c r="R258" s="14">
        <f t="shared" si="135"/>
        <v>-1.4444444328546524E-2</v>
      </c>
      <c r="T258" s="19"/>
      <c r="U258" s="19"/>
    </row>
    <row r="259" spans="2:21">
      <c r="B259" s="25" t="s">
        <v>259</v>
      </c>
      <c r="C259" s="11">
        <v>32136274</v>
      </c>
      <c r="D259" s="16">
        <f t="shared" si="135"/>
        <v>2678022.8333333335</v>
      </c>
      <c r="E259" s="16">
        <f t="shared" si="135"/>
        <v>0</v>
      </c>
      <c r="F259" s="17">
        <f t="shared" si="135"/>
        <v>2131078.8133333302</v>
      </c>
      <c r="G259" s="17">
        <f t="shared" si="135"/>
        <v>3159696.4033333301</v>
      </c>
      <c r="H259" s="17">
        <f t="shared" si="135"/>
        <v>2464794.30333333</v>
      </c>
      <c r="I259" s="17">
        <f t="shared" si="135"/>
        <v>3209928.0344444499</v>
      </c>
      <c r="J259" s="17">
        <f t="shared" si="135"/>
        <v>3111003.91</v>
      </c>
      <c r="K259" s="17">
        <f t="shared" si="135"/>
        <v>3111003.91</v>
      </c>
      <c r="L259" s="17">
        <f t="shared" si="135"/>
        <v>4429663.6900000004</v>
      </c>
      <c r="M259" s="17">
        <f t="shared" si="135"/>
        <v>4429644.91</v>
      </c>
      <c r="N259" s="17">
        <f t="shared" si="135"/>
        <v>4429649.12</v>
      </c>
      <c r="O259" s="17">
        <f t="shared" si="135"/>
        <v>540162.96</v>
      </c>
      <c r="P259" s="17">
        <f t="shared" si="135"/>
        <v>626228.34</v>
      </c>
      <c r="Q259" s="17">
        <f t="shared" si="135"/>
        <v>493419.62</v>
      </c>
      <c r="R259" s="16">
        <f t="shared" si="135"/>
        <v>-1.4444444328546524E-2</v>
      </c>
      <c r="T259" s="19"/>
      <c r="U259" s="19"/>
    </row>
    <row r="260" spans="2:21" s="32" customFormat="1">
      <c r="B260" s="30" t="s">
        <v>260</v>
      </c>
      <c r="C260" s="31">
        <v>32136274</v>
      </c>
      <c r="D260" s="17">
        <f t="shared" ref="D260:D323" si="136">C260/12</f>
        <v>2678022.8333333335</v>
      </c>
      <c r="E260" s="17"/>
      <c r="F260" s="17">
        <v>2131078.8133333302</v>
      </c>
      <c r="G260" s="17">
        <v>3159696.4033333301</v>
      </c>
      <c r="H260" s="17">
        <v>2464794.30333333</v>
      </c>
      <c r="I260" s="17">
        <v>3209928.0344444499</v>
      </c>
      <c r="J260" s="17">
        <v>3111003.91</v>
      </c>
      <c r="K260" s="33">
        <v>3111003.91</v>
      </c>
      <c r="L260" s="17">
        <v>4429663.6900000004</v>
      </c>
      <c r="M260" s="17">
        <v>4429644.91</v>
      </c>
      <c r="N260" s="17">
        <v>4429649.12</v>
      </c>
      <c r="O260" s="17">
        <v>540162.96</v>
      </c>
      <c r="P260" s="17">
        <v>626228.34</v>
      </c>
      <c r="Q260" s="17">
        <v>493419.62</v>
      </c>
      <c r="R260" s="17">
        <f>+C260-(SUM(F260:Q260))</f>
        <v>-1.4444444328546524E-2</v>
      </c>
      <c r="T260" s="19"/>
      <c r="U260" s="19"/>
    </row>
    <row r="261" spans="2:21">
      <c r="B261" s="20" t="s">
        <v>261</v>
      </c>
      <c r="C261" s="11">
        <v>684000000</v>
      </c>
      <c r="D261" s="16">
        <f t="shared" ref="D261:R262" si="137">+D262</f>
        <v>57000000</v>
      </c>
      <c r="E261" s="16">
        <f t="shared" si="137"/>
        <v>0</v>
      </c>
      <c r="F261" s="16">
        <f t="shared" si="137"/>
        <v>57000000</v>
      </c>
      <c r="G261" s="16">
        <f t="shared" si="137"/>
        <v>56980338</v>
      </c>
      <c r="H261" s="16">
        <f t="shared" si="137"/>
        <v>57000000.000000007</v>
      </c>
      <c r="I261" s="17">
        <f t="shared" si="137"/>
        <v>56999913.341111116</v>
      </c>
      <c r="J261" s="16">
        <f t="shared" si="137"/>
        <v>56999834</v>
      </c>
      <c r="K261" s="16">
        <f t="shared" si="137"/>
        <v>57000254.710000001</v>
      </c>
      <c r="L261" s="16">
        <f t="shared" si="137"/>
        <v>57000000</v>
      </c>
      <c r="M261" s="16">
        <f t="shared" si="137"/>
        <v>56999995</v>
      </c>
      <c r="N261" s="17">
        <f t="shared" si="137"/>
        <v>57000000</v>
      </c>
      <c r="O261" s="16">
        <f t="shared" si="137"/>
        <v>57019662.665185183</v>
      </c>
      <c r="P261" s="16">
        <f t="shared" si="137"/>
        <v>57000000</v>
      </c>
      <c r="Q261" s="16">
        <f t="shared" si="137"/>
        <v>57000002.280740723</v>
      </c>
      <c r="R261" s="16">
        <f t="shared" si="137"/>
        <v>2.9629575437866151E-3</v>
      </c>
      <c r="T261" s="19"/>
      <c r="U261" s="19"/>
    </row>
    <row r="262" spans="2:21">
      <c r="B262" s="21" t="s">
        <v>142</v>
      </c>
      <c r="C262" s="11">
        <v>684000000</v>
      </c>
      <c r="D262" s="14">
        <f t="shared" si="137"/>
        <v>57000000</v>
      </c>
      <c r="E262" s="14">
        <f t="shared" si="137"/>
        <v>0</v>
      </c>
      <c r="F262" s="14">
        <f t="shared" si="137"/>
        <v>57000000</v>
      </c>
      <c r="G262" s="14">
        <f t="shared" si="137"/>
        <v>56980338</v>
      </c>
      <c r="H262" s="14">
        <f t="shared" si="137"/>
        <v>57000000.000000007</v>
      </c>
      <c r="I262" s="14">
        <f t="shared" si="137"/>
        <v>56999913.341111116</v>
      </c>
      <c r="J262" s="14">
        <f t="shared" si="137"/>
        <v>56999834</v>
      </c>
      <c r="K262" s="14">
        <f t="shared" si="137"/>
        <v>57000254.710000001</v>
      </c>
      <c r="L262" s="14">
        <f t="shared" si="137"/>
        <v>57000000</v>
      </c>
      <c r="M262" s="14">
        <f t="shared" si="137"/>
        <v>56999995</v>
      </c>
      <c r="N262" s="14">
        <f t="shared" si="137"/>
        <v>57000000</v>
      </c>
      <c r="O262" s="14">
        <f t="shared" si="137"/>
        <v>57019662.665185183</v>
      </c>
      <c r="P262" s="14">
        <f t="shared" si="137"/>
        <v>57000000</v>
      </c>
      <c r="Q262" s="14">
        <f t="shared" si="137"/>
        <v>57000002.280740723</v>
      </c>
      <c r="R262" s="14">
        <f t="shared" si="137"/>
        <v>2.9629575437866151E-3</v>
      </c>
      <c r="T262" s="19"/>
      <c r="U262" s="19"/>
    </row>
    <row r="263" spans="2:21">
      <c r="B263" s="22" t="s">
        <v>262</v>
      </c>
      <c r="C263" s="11">
        <v>684000000</v>
      </c>
      <c r="D263" s="16">
        <f t="shared" ref="D263:R263" si="138">+D264+D284+D300</f>
        <v>57000000</v>
      </c>
      <c r="E263" s="16">
        <f t="shared" si="138"/>
        <v>0</v>
      </c>
      <c r="F263" s="16">
        <f t="shared" si="138"/>
        <v>57000000</v>
      </c>
      <c r="G263" s="16">
        <f t="shared" si="138"/>
        <v>56980338</v>
      </c>
      <c r="H263" s="16">
        <f t="shared" si="138"/>
        <v>57000000.000000007</v>
      </c>
      <c r="I263" s="17">
        <f t="shared" si="138"/>
        <v>56999913.341111116</v>
      </c>
      <c r="J263" s="16">
        <f t="shared" si="138"/>
        <v>56999834</v>
      </c>
      <c r="K263" s="16">
        <f t="shared" si="138"/>
        <v>57000254.710000001</v>
      </c>
      <c r="L263" s="16">
        <f t="shared" si="138"/>
        <v>57000000</v>
      </c>
      <c r="M263" s="16">
        <f t="shared" si="138"/>
        <v>56999995</v>
      </c>
      <c r="N263" s="17">
        <f t="shared" si="138"/>
        <v>57000000</v>
      </c>
      <c r="O263" s="16">
        <f t="shared" si="138"/>
        <v>57019662.665185183</v>
      </c>
      <c r="P263" s="16">
        <f t="shared" si="138"/>
        <v>57000000</v>
      </c>
      <c r="Q263" s="16">
        <f t="shared" si="138"/>
        <v>57000002.280740723</v>
      </c>
      <c r="R263" s="16">
        <f t="shared" si="138"/>
        <v>2.9629575437866151E-3</v>
      </c>
      <c r="T263" s="19"/>
      <c r="U263" s="19"/>
    </row>
    <row r="264" spans="2:21">
      <c r="B264" s="23" t="s">
        <v>9</v>
      </c>
      <c r="C264" s="11">
        <v>608440426</v>
      </c>
      <c r="D264" s="14">
        <f>+D265+D272+D278+D281</f>
        <v>50703368.833333336</v>
      </c>
      <c r="E264" s="14">
        <f>+E265+E272+E278+E281</f>
        <v>0</v>
      </c>
      <c r="F264" s="14">
        <f t="shared" ref="F264:R264" si="139">+F265+F272+F278+F281</f>
        <v>50703369</v>
      </c>
      <c r="G264" s="14">
        <f t="shared" si="139"/>
        <v>50804018.75</v>
      </c>
      <c r="H264" s="14">
        <f t="shared" si="139"/>
        <v>50822050.750000007</v>
      </c>
      <c r="I264" s="14">
        <f t="shared" si="139"/>
        <v>50676810.460000001</v>
      </c>
      <c r="J264" s="14">
        <f t="shared" si="139"/>
        <v>50775783</v>
      </c>
      <c r="K264" s="14">
        <f t="shared" si="139"/>
        <v>50775783</v>
      </c>
      <c r="L264" s="14">
        <f t="shared" si="139"/>
        <v>50643826</v>
      </c>
      <c r="M264" s="14">
        <f t="shared" si="139"/>
        <v>50643826</v>
      </c>
      <c r="N264" s="14">
        <f t="shared" si="139"/>
        <v>50643826</v>
      </c>
      <c r="O264" s="14">
        <f t="shared" si="139"/>
        <v>50663485.674444444</v>
      </c>
      <c r="P264" s="14">
        <f t="shared" si="139"/>
        <v>50643829</v>
      </c>
      <c r="Q264" s="14">
        <f t="shared" si="139"/>
        <v>50643818.358888872</v>
      </c>
      <c r="R264" s="14">
        <f t="shared" si="139"/>
        <v>6.6666603088378906E-3</v>
      </c>
      <c r="T264" s="19"/>
      <c r="U264" s="19"/>
    </row>
    <row r="265" spans="2:21">
      <c r="B265" s="25" t="s">
        <v>144</v>
      </c>
      <c r="C265" s="11">
        <v>544401338</v>
      </c>
      <c r="D265" s="16">
        <f>+D266+D267+D268+D269+D270+D271</f>
        <v>45366778.166666672</v>
      </c>
      <c r="E265" s="16">
        <f>+E266+E267+E268+E269+E270+E271</f>
        <v>0</v>
      </c>
      <c r="F265" s="16">
        <f t="shared" ref="F265:R265" si="140">+F266+F267+F268+F269+F270+F271</f>
        <v>45366779</v>
      </c>
      <c r="G265" s="16">
        <f t="shared" si="140"/>
        <v>45357396</v>
      </c>
      <c r="H265" s="16">
        <f t="shared" si="140"/>
        <v>45357396</v>
      </c>
      <c r="I265" s="17">
        <f t="shared" si="140"/>
        <v>45368862</v>
      </c>
      <c r="J265" s="16">
        <f t="shared" si="140"/>
        <v>45376160</v>
      </c>
      <c r="K265" s="16">
        <f t="shared" si="140"/>
        <v>45376160</v>
      </c>
      <c r="L265" s="16">
        <f t="shared" si="140"/>
        <v>45366432</v>
      </c>
      <c r="M265" s="16">
        <f t="shared" si="140"/>
        <v>45366432</v>
      </c>
      <c r="N265" s="17">
        <f t="shared" si="140"/>
        <v>45366432</v>
      </c>
      <c r="O265" s="16">
        <f t="shared" si="140"/>
        <v>45366429.666666672</v>
      </c>
      <c r="P265" s="16">
        <f t="shared" si="140"/>
        <v>45366433</v>
      </c>
      <c r="Q265" s="16">
        <f t="shared" si="140"/>
        <v>45366426.333333321</v>
      </c>
      <c r="R265" s="16">
        <f t="shared" si="140"/>
        <v>0</v>
      </c>
      <c r="T265" s="19"/>
      <c r="U265" s="19"/>
    </row>
    <row r="266" spans="2:21">
      <c r="B266" s="27" t="s">
        <v>145</v>
      </c>
      <c r="C266" s="11">
        <v>462057739</v>
      </c>
      <c r="D266" s="16">
        <f t="shared" si="136"/>
        <v>38504811.583333336</v>
      </c>
      <c r="E266" s="16"/>
      <c r="F266" s="16">
        <v>38504812</v>
      </c>
      <c r="G266" s="16">
        <v>38504812</v>
      </c>
      <c r="H266" s="16">
        <v>38504812</v>
      </c>
      <c r="I266" s="17">
        <v>38504811</v>
      </c>
      <c r="J266" s="16">
        <v>38504811</v>
      </c>
      <c r="K266" s="16">
        <v>38504811</v>
      </c>
      <c r="L266" s="16">
        <v>38504812</v>
      </c>
      <c r="M266" s="16">
        <v>38504812</v>
      </c>
      <c r="N266" s="17">
        <v>38504812</v>
      </c>
      <c r="O266" s="16">
        <v>38504811.333333336</v>
      </c>
      <c r="P266" s="16">
        <v>38504812</v>
      </c>
      <c r="Q266" s="16">
        <v>38504810.666666657</v>
      </c>
      <c r="R266" s="16">
        <f t="shared" ref="R266:R271" si="141">+C266-(SUM(F266:Q266))</f>
        <v>0</v>
      </c>
      <c r="T266" s="19"/>
      <c r="U266" s="19"/>
    </row>
    <row r="267" spans="2:21">
      <c r="B267" s="27" t="s">
        <v>146</v>
      </c>
      <c r="C267" s="11">
        <v>2045740</v>
      </c>
      <c r="D267" s="16">
        <f t="shared" si="136"/>
        <v>170478.33333333334</v>
      </c>
      <c r="E267" s="16"/>
      <c r="F267" s="16">
        <v>170478</v>
      </c>
      <c r="G267" s="16">
        <v>170478</v>
      </c>
      <c r="H267" s="16">
        <v>170478</v>
      </c>
      <c r="I267" s="17">
        <v>170478</v>
      </c>
      <c r="J267" s="16">
        <v>170478</v>
      </c>
      <c r="K267" s="16">
        <v>170478</v>
      </c>
      <c r="L267" s="16">
        <v>170479</v>
      </c>
      <c r="M267" s="16">
        <v>170479</v>
      </c>
      <c r="N267" s="17">
        <v>170479</v>
      </c>
      <c r="O267" s="16">
        <v>170478.33333333334</v>
      </c>
      <c r="P267" s="16">
        <v>170479</v>
      </c>
      <c r="Q267" s="16">
        <v>170477.66666666663</v>
      </c>
      <c r="R267" s="16">
        <f t="shared" si="141"/>
        <v>0</v>
      </c>
      <c r="T267" s="19"/>
      <c r="U267" s="19"/>
    </row>
    <row r="268" spans="2:21">
      <c r="B268" s="27" t="s">
        <v>147</v>
      </c>
      <c r="C268" s="11">
        <v>2088750</v>
      </c>
      <c r="D268" s="16">
        <f t="shared" si="136"/>
        <v>174062.5</v>
      </c>
      <c r="E268" s="16"/>
      <c r="F268" s="16">
        <v>174063</v>
      </c>
      <c r="G268" s="16">
        <v>164680</v>
      </c>
      <c r="H268" s="16">
        <v>164680</v>
      </c>
      <c r="I268" s="17">
        <v>176147</v>
      </c>
      <c r="J268" s="16">
        <v>183445</v>
      </c>
      <c r="K268" s="16">
        <v>183445</v>
      </c>
      <c r="L268" s="16">
        <v>173715</v>
      </c>
      <c r="M268" s="16">
        <v>173715</v>
      </c>
      <c r="N268" s="17">
        <v>173715</v>
      </c>
      <c r="O268" s="16">
        <v>173715</v>
      </c>
      <c r="P268" s="16">
        <v>173715</v>
      </c>
      <c r="Q268" s="16">
        <v>173715</v>
      </c>
      <c r="R268" s="16">
        <f t="shared" si="141"/>
        <v>0</v>
      </c>
      <c r="T268" s="19"/>
      <c r="U268" s="19"/>
    </row>
    <row r="269" spans="2:21">
      <c r="B269" s="27" t="s">
        <v>148</v>
      </c>
      <c r="C269" s="11">
        <v>3055707</v>
      </c>
      <c r="D269" s="16">
        <f t="shared" si="136"/>
        <v>254642.25</v>
      </c>
      <c r="E269" s="16"/>
      <c r="F269" s="16">
        <v>254642</v>
      </c>
      <c r="G269" s="16">
        <v>254642</v>
      </c>
      <c r="H269" s="16">
        <v>254642</v>
      </c>
      <c r="I269" s="17">
        <v>254642</v>
      </c>
      <c r="J269" s="16">
        <v>254642</v>
      </c>
      <c r="K269" s="16">
        <v>254642</v>
      </c>
      <c r="L269" s="16">
        <v>254642</v>
      </c>
      <c r="M269" s="16">
        <v>254642</v>
      </c>
      <c r="N269" s="17">
        <v>254642</v>
      </c>
      <c r="O269" s="16">
        <v>254643</v>
      </c>
      <c r="P269" s="16">
        <v>254643</v>
      </c>
      <c r="Q269" s="16">
        <v>254643</v>
      </c>
      <c r="R269" s="16">
        <f t="shared" si="141"/>
        <v>0</v>
      </c>
      <c r="T269" s="19"/>
      <c r="U269" s="19"/>
    </row>
    <row r="270" spans="2:21">
      <c r="B270" s="27" t="s">
        <v>149</v>
      </c>
      <c r="C270" s="11">
        <v>37576701</v>
      </c>
      <c r="D270" s="16">
        <f t="shared" si="136"/>
        <v>3131391.75</v>
      </c>
      <c r="E270" s="16"/>
      <c r="F270" s="16">
        <v>3131392</v>
      </c>
      <c r="G270" s="16">
        <v>3131392</v>
      </c>
      <c r="H270" s="16">
        <v>3131392</v>
      </c>
      <c r="I270" s="17">
        <v>3131392</v>
      </c>
      <c r="J270" s="16">
        <v>3131392</v>
      </c>
      <c r="K270" s="16">
        <v>3131392</v>
      </c>
      <c r="L270" s="16">
        <v>3131392</v>
      </c>
      <c r="M270" s="16">
        <v>3131392</v>
      </c>
      <c r="N270" s="17">
        <v>3131392</v>
      </c>
      <c r="O270" s="16">
        <v>3131391</v>
      </c>
      <c r="P270" s="16">
        <v>3131392</v>
      </c>
      <c r="Q270" s="16">
        <v>3131390</v>
      </c>
      <c r="R270" s="16">
        <f t="shared" si="141"/>
        <v>0</v>
      </c>
      <c r="T270" s="19"/>
      <c r="U270" s="19"/>
    </row>
    <row r="271" spans="2:21">
      <c r="B271" s="27" t="s">
        <v>150</v>
      </c>
      <c r="C271" s="11">
        <v>37576701</v>
      </c>
      <c r="D271" s="16">
        <f t="shared" si="136"/>
        <v>3131391.75</v>
      </c>
      <c r="E271" s="16"/>
      <c r="F271" s="16">
        <v>3131392</v>
      </c>
      <c r="G271" s="16">
        <v>3131392</v>
      </c>
      <c r="H271" s="16">
        <v>3131392</v>
      </c>
      <c r="I271" s="17">
        <v>3131392</v>
      </c>
      <c r="J271" s="16">
        <v>3131392</v>
      </c>
      <c r="K271" s="16">
        <v>3131392</v>
      </c>
      <c r="L271" s="16">
        <v>3131392</v>
      </c>
      <c r="M271" s="16">
        <v>3131392</v>
      </c>
      <c r="N271" s="17">
        <v>3131392</v>
      </c>
      <c r="O271" s="16">
        <v>3131391</v>
      </c>
      <c r="P271" s="16">
        <v>3131392</v>
      </c>
      <c r="Q271" s="16">
        <v>3131390</v>
      </c>
      <c r="R271" s="16">
        <f t="shared" si="141"/>
        <v>0</v>
      </c>
      <c r="T271" s="19"/>
      <c r="U271" s="19"/>
    </row>
    <row r="272" spans="2:21">
      <c r="B272" s="25" t="s">
        <v>151</v>
      </c>
      <c r="C272" s="11">
        <v>24364106</v>
      </c>
      <c r="D272" s="16">
        <f>+D273+D274+D275+D276+D277</f>
        <v>2030342.1666666667</v>
      </c>
      <c r="E272" s="16">
        <f>+E273+E274+E275+E276+E277</f>
        <v>0</v>
      </c>
      <c r="F272" s="16">
        <f t="shared" ref="F272:R272" si="142">+F273+F274+F275+F276+F277</f>
        <v>2030342</v>
      </c>
      <c r="G272" s="16">
        <f t="shared" si="142"/>
        <v>2160036</v>
      </c>
      <c r="H272" s="16">
        <f t="shared" si="142"/>
        <v>2158406</v>
      </c>
      <c r="I272" s="17">
        <f t="shared" si="142"/>
        <v>2001701</v>
      </c>
      <c r="J272" s="16">
        <f t="shared" si="142"/>
        <v>2044111</v>
      </c>
      <c r="K272" s="16">
        <f t="shared" si="142"/>
        <v>2044111</v>
      </c>
      <c r="L272" s="16">
        <f t="shared" si="142"/>
        <v>1987566</v>
      </c>
      <c r="M272" s="16">
        <f t="shared" si="142"/>
        <v>1987566</v>
      </c>
      <c r="N272" s="17">
        <f t="shared" si="142"/>
        <v>1987566</v>
      </c>
      <c r="O272" s="16">
        <f t="shared" si="142"/>
        <v>1987567</v>
      </c>
      <c r="P272" s="16">
        <f t="shared" si="142"/>
        <v>1987568</v>
      </c>
      <c r="Q272" s="16">
        <f t="shared" si="142"/>
        <v>1987565.9999999967</v>
      </c>
      <c r="R272" s="16">
        <f t="shared" si="142"/>
        <v>0</v>
      </c>
      <c r="T272" s="19"/>
      <c r="U272" s="19"/>
    </row>
    <row r="273" spans="2:21">
      <c r="B273" s="27" t="s">
        <v>152</v>
      </c>
      <c r="C273" s="11">
        <v>268440</v>
      </c>
      <c r="D273" s="16">
        <f t="shared" si="136"/>
        <v>22370</v>
      </c>
      <c r="E273" s="16"/>
      <c r="F273" s="16">
        <v>22370</v>
      </c>
      <c r="G273" s="16">
        <v>22370</v>
      </c>
      <c r="H273" s="16">
        <v>20740</v>
      </c>
      <c r="I273" s="17">
        <v>22551</v>
      </c>
      <c r="J273" s="16">
        <v>22551</v>
      </c>
      <c r="K273" s="16">
        <v>22551</v>
      </c>
      <c r="L273" s="16">
        <v>22551</v>
      </c>
      <c r="M273" s="16">
        <v>22551</v>
      </c>
      <c r="N273" s="17">
        <v>22551</v>
      </c>
      <c r="O273" s="16">
        <v>22551.333333333332</v>
      </c>
      <c r="P273" s="16">
        <v>22551</v>
      </c>
      <c r="Q273" s="16">
        <v>22551.666666666672</v>
      </c>
      <c r="R273" s="16">
        <f t="shared" ref="R273:R277" si="143">+C273-(SUM(F273:Q273))</f>
        <v>0</v>
      </c>
      <c r="T273" s="19"/>
      <c r="U273" s="19"/>
    </row>
    <row r="274" spans="2:21">
      <c r="B274" s="27" t="s">
        <v>153</v>
      </c>
      <c r="C274" s="11">
        <v>4826500</v>
      </c>
      <c r="D274" s="16">
        <f t="shared" si="136"/>
        <v>402208.33333333331</v>
      </c>
      <c r="E274" s="16"/>
      <c r="F274" s="16">
        <v>402208</v>
      </c>
      <c r="G274" s="16">
        <v>470750</v>
      </c>
      <c r="H274" s="16">
        <v>470750</v>
      </c>
      <c r="I274" s="17">
        <v>386977</v>
      </c>
      <c r="J274" s="16">
        <v>390250</v>
      </c>
      <c r="K274" s="16">
        <v>390250</v>
      </c>
      <c r="L274" s="16">
        <v>385886</v>
      </c>
      <c r="M274" s="16">
        <v>385886</v>
      </c>
      <c r="N274" s="17">
        <v>385886</v>
      </c>
      <c r="O274" s="16">
        <v>385885.66666666669</v>
      </c>
      <c r="P274" s="16">
        <v>385886</v>
      </c>
      <c r="Q274" s="16">
        <v>385885.33333333326</v>
      </c>
      <c r="R274" s="16">
        <f t="shared" si="143"/>
        <v>0</v>
      </c>
      <c r="T274" s="19"/>
      <c r="U274" s="19"/>
    </row>
    <row r="275" spans="2:21">
      <c r="B275" s="27" t="s">
        <v>155</v>
      </c>
      <c r="C275" s="11">
        <v>14230799</v>
      </c>
      <c r="D275" s="16">
        <f t="shared" si="136"/>
        <v>1185899.9166666667</v>
      </c>
      <c r="E275" s="16"/>
      <c r="F275" s="16">
        <v>1185900</v>
      </c>
      <c r="G275" s="16">
        <v>1250705</v>
      </c>
      <c r="H275" s="16">
        <v>1250705</v>
      </c>
      <c r="I275" s="17">
        <v>1171498</v>
      </c>
      <c r="J275" s="16">
        <v>1207793</v>
      </c>
      <c r="K275" s="16">
        <v>1207793</v>
      </c>
      <c r="L275" s="16">
        <v>1159400</v>
      </c>
      <c r="M275" s="16">
        <v>1159400</v>
      </c>
      <c r="N275" s="17">
        <v>1159400</v>
      </c>
      <c r="O275" s="16">
        <v>1159401.6666666667</v>
      </c>
      <c r="P275" s="16">
        <v>1159402</v>
      </c>
      <c r="Q275" s="16">
        <v>1159401.33333333</v>
      </c>
      <c r="R275" s="16">
        <f t="shared" si="143"/>
        <v>0</v>
      </c>
      <c r="T275" s="19"/>
      <c r="U275" s="19"/>
    </row>
    <row r="276" spans="2:21">
      <c r="B276" s="27" t="s">
        <v>156</v>
      </c>
      <c r="C276" s="11">
        <v>3603167</v>
      </c>
      <c r="D276" s="16">
        <f t="shared" si="136"/>
        <v>300263.91666666669</v>
      </c>
      <c r="E276" s="16"/>
      <c r="F276" s="16">
        <v>300264</v>
      </c>
      <c r="G276" s="16">
        <v>297378</v>
      </c>
      <c r="H276" s="16">
        <v>297378</v>
      </c>
      <c r="I276" s="17">
        <v>300905</v>
      </c>
      <c r="J276" s="16">
        <v>303150</v>
      </c>
      <c r="K276" s="16">
        <v>303150</v>
      </c>
      <c r="L276" s="16">
        <v>300157</v>
      </c>
      <c r="M276" s="16">
        <v>300157</v>
      </c>
      <c r="N276" s="17">
        <v>300157</v>
      </c>
      <c r="O276" s="16">
        <v>300157</v>
      </c>
      <c r="P276" s="16">
        <v>300157</v>
      </c>
      <c r="Q276" s="16">
        <v>300157</v>
      </c>
      <c r="R276" s="16">
        <f t="shared" si="143"/>
        <v>0</v>
      </c>
      <c r="T276" s="19"/>
      <c r="U276" s="19"/>
    </row>
    <row r="277" spans="2:21">
      <c r="B277" s="27" t="s">
        <v>157</v>
      </c>
      <c r="C277" s="11">
        <v>1435200</v>
      </c>
      <c r="D277" s="16">
        <f t="shared" si="136"/>
        <v>119600</v>
      </c>
      <c r="E277" s="16"/>
      <c r="F277" s="16">
        <v>119600</v>
      </c>
      <c r="G277" s="16">
        <v>118833</v>
      </c>
      <c r="H277" s="16">
        <v>118833</v>
      </c>
      <c r="I277" s="17">
        <v>119770</v>
      </c>
      <c r="J277" s="16">
        <v>120367</v>
      </c>
      <c r="K277" s="16">
        <v>120367</v>
      </c>
      <c r="L277" s="16">
        <v>119572</v>
      </c>
      <c r="M277" s="16">
        <v>119572</v>
      </c>
      <c r="N277" s="17">
        <v>119572</v>
      </c>
      <c r="O277" s="16">
        <v>119571.33333333333</v>
      </c>
      <c r="P277" s="16">
        <v>119572</v>
      </c>
      <c r="Q277" s="16">
        <v>119570.66666666669</v>
      </c>
      <c r="R277" s="16">
        <f t="shared" si="143"/>
        <v>0</v>
      </c>
      <c r="T277" s="19"/>
      <c r="U277" s="19"/>
    </row>
    <row r="278" spans="2:21">
      <c r="B278" s="25" t="s">
        <v>158</v>
      </c>
      <c r="C278" s="11">
        <v>15147877</v>
      </c>
      <c r="D278" s="16">
        <f>+D279+D280</f>
        <v>1262323.0833333333</v>
      </c>
      <c r="E278" s="16">
        <f>+E279+E280</f>
        <v>0</v>
      </c>
      <c r="F278" s="16">
        <f t="shared" ref="F278:R278" si="144">+F279+F280</f>
        <v>1262323</v>
      </c>
      <c r="G278" s="16">
        <f t="shared" si="144"/>
        <v>1242661.33333333</v>
      </c>
      <c r="H278" s="16">
        <f t="shared" si="144"/>
        <v>1262323.3333333333</v>
      </c>
      <c r="I278" s="17">
        <f t="shared" si="144"/>
        <v>1262322</v>
      </c>
      <c r="J278" s="16">
        <f t="shared" si="144"/>
        <v>1311587</v>
      </c>
      <c r="K278" s="16">
        <f t="shared" si="144"/>
        <v>1311587</v>
      </c>
      <c r="L278" s="16">
        <f t="shared" si="144"/>
        <v>1245902</v>
      </c>
      <c r="M278" s="16">
        <f t="shared" si="144"/>
        <v>1245902</v>
      </c>
      <c r="N278" s="17">
        <f t="shared" si="144"/>
        <v>1245902</v>
      </c>
      <c r="O278" s="16">
        <f t="shared" si="144"/>
        <v>1265563.7777777785</v>
      </c>
      <c r="P278" s="16">
        <f t="shared" si="144"/>
        <v>1245902</v>
      </c>
      <c r="Q278" s="16">
        <f t="shared" si="144"/>
        <v>1245901.5555555557</v>
      </c>
      <c r="R278" s="16">
        <f t="shared" si="144"/>
        <v>0</v>
      </c>
      <c r="T278" s="19"/>
      <c r="U278" s="19"/>
    </row>
    <row r="279" spans="2:21">
      <c r="B279" s="27" t="s">
        <v>159</v>
      </c>
      <c r="C279" s="11">
        <v>353913</v>
      </c>
      <c r="D279" s="16">
        <f t="shared" si="136"/>
        <v>29492.75</v>
      </c>
      <c r="E279" s="16"/>
      <c r="F279" s="16">
        <v>58986</v>
      </c>
      <c r="G279" s="16"/>
      <c r="H279" s="16">
        <v>29493</v>
      </c>
      <c r="I279" s="17">
        <v>29492</v>
      </c>
      <c r="J279" s="16">
        <v>29493</v>
      </c>
      <c r="K279" s="16">
        <v>29493</v>
      </c>
      <c r="L279" s="16">
        <v>29493</v>
      </c>
      <c r="M279" s="16">
        <v>29493</v>
      </c>
      <c r="N279" s="17">
        <v>29493</v>
      </c>
      <c r="O279" s="16">
        <v>29492.333333333332</v>
      </c>
      <c r="P279" s="16">
        <v>29493</v>
      </c>
      <c r="Q279" s="16">
        <v>29491.666666666672</v>
      </c>
      <c r="R279" s="16">
        <f t="shared" ref="R279:R280" si="145">+C279-(SUM(F279:Q279))</f>
        <v>0</v>
      </c>
      <c r="T279" s="19"/>
      <c r="U279" s="19"/>
    </row>
    <row r="280" spans="2:21" s="32" customFormat="1">
      <c r="B280" s="30" t="s">
        <v>160</v>
      </c>
      <c r="C280" s="31">
        <v>14793964</v>
      </c>
      <c r="D280" s="17">
        <f t="shared" si="136"/>
        <v>1232830.3333333333</v>
      </c>
      <c r="E280" s="17"/>
      <c r="F280" s="17">
        <v>1203337</v>
      </c>
      <c r="G280" s="17">
        <v>1242661.33333333</v>
      </c>
      <c r="H280" s="17">
        <v>1232830.3333333333</v>
      </c>
      <c r="I280" s="17">
        <v>1232830</v>
      </c>
      <c r="J280" s="17">
        <v>1282094</v>
      </c>
      <c r="K280" s="17">
        <v>1282094</v>
      </c>
      <c r="L280" s="17">
        <v>1216409</v>
      </c>
      <c r="M280" s="17">
        <v>1216409</v>
      </c>
      <c r="N280" s="17">
        <v>1216409</v>
      </c>
      <c r="O280" s="17">
        <v>1236071.4444444452</v>
      </c>
      <c r="P280" s="17">
        <v>1216409</v>
      </c>
      <c r="Q280" s="17">
        <v>1216409.888888889</v>
      </c>
      <c r="R280" s="17">
        <f t="shared" si="145"/>
        <v>0</v>
      </c>
      <c r="T280" s="19"/>
      <c r="U280" s="19"/>
    </row>
    <row r="281" spans="2:21">
      <c r="B281" s="25" t="s">
        <v>161</v>
      </c>
      <c r="C281" s="11">
        <v>24527105</v>
      </c>
      <c r="D281" s="16">
        <f>+D282+D283</f>
        <v>2043925.4166666667</v>
      </c>
      <c r="E281" s="16">
        <f>+E282+E283</f>
        <v>0</v>
      </c>
      <c r="F281" s="16">
        <f t="shared" ref="F281:R281" si="146">+F282+F283</f>
        <v>2043925</v>
      </c>
      <c r="G281" s="16">
        <f t="shared" si="146"/>
        <v>2043925.41666667</v>
      </c>
      <c r="H281" s="16">
        <f t="shared" si="146"/>
        <v>2043925.41666667</v>
      </c>
      <c r="I281" s="17">
        <f t="shared" si="146"/>
        <v>2043925.46</v>
      </c>
      <c r="J281" s="16">
        <f t="shared" si="146"/>
        <v>2043925</v>
      </c>
      <c r="K281" s="16">
        <f t="shared" si="146"/>
        <v>2043925</v>
      </c>
      <c r="L281" s="16">
        <f t="shared" si="146"/>
        <v>2043926</v>
      </c>
      <c r="M281" s="16">
        <f t="shared" si="146"/>
        <v>2043926</v>
      </c>
      <c r="N281" s="17">
        <f t="shared" si="146"/>
        <v>2043926</v>
      </c>
      <c r="O281" s="16">
        <f t="shared" si="146"/>
        <v>2043925.23</v>
      </c>
      <c r="P281" s="16">
        <f t="shared" si="146"/>
        <v>2043926</v>
      </c>
      <c r="Q281" s="16">
        <f t="shared" si="146"/>
        <v>2043924.47</v>
      </c>
      <c r="R281" s="16">
        <f t="shared" si="146"/>
        <v>6.6666603088378906E-3</v>
      </c>
      <c r="T281" s="19"/>
      <c r="U281" s="19"/>
    </row>
    <row r="282" spans="2:21">
      <c r="B282" s="27" t="s">
        <v>162</v>
      </c>
      <c r="C282" s="11">
        <v>120000</v>
      </c>
      <c r="D282" s="16">
        <f t="shared" si="136"/>
        <v>10000</v>
      </c>
      <c r="E282" s="16"/>
      <c r="F282" s="16">
        <v>10000</v>
      </c>
      <c r="G282" s="16"/>
      <c r="H282" s="16">
        <v>20000</v>
      </c>
      <c r="I282" s="17">
        <f>10000+10000+10000</f>
        <v>30000</v>
      </c>
      <c r="J282" s="16">
        <v>10000</v>
      </c>
      <c r="K282" s="16">
        <v>10000</v>
      </c>
      <c r="L282" s="16">
        <f>10000+10000</f>
        <v>20000</v>
      </c>
      <c r="M282" s="16">
        <v>10000</v>
      </c>
      <c r="N282" s="17">
        <v>10000</v>
      </c>
      <c r="O282" s="16"/>
      <c r="P282" s="16"/>
      <c r="Q282" s="16"/>
      <c r="R282" s="16">
        <f t="shared" ref="R282:R283" si="147">+C282-(SUM(F282:Q282))</f>
        <v>0</v>
      </c>
      <c r="T282" s="19"/>
      <c r="U282" s="19"/>
    </row>
    <row r="283" spans="2:21">
      <c r="B283" s="27" t="s">
        <v>164</v>
      </c>
      <c r="C283" s="11">
        <v>24407105</v>
      </c>
      <c r="D283" s="16">
        <f t="shared" si="136"/>
        <v>2033925.4166666667</v>
      </c>
      <c r="E283" s="16"/>
      <c r="F283" s="16">
        <v>2033925</v>
      </c>
      <c r="G283" s="16">
        <v>2043925.41666667</v>
      </c>
      <c r="H283" s="16">
        <v>2023925.41666667</v>
      </c>
      <c r="I283" s="17">
        <v>2013925.46</v>
      </c>
      <c r="J283" s="17">
        <v>2033925</v>
      </c>
      <c r="K283" s="17">
        <v>2033925</v>
      </c>
      <c r="L283" s="17">
        <v>2023926</v>
      </c>
      <c r="M283" s="17">
        <v>2033926</v>
      </c>
      <c r="N283" s="17">
        <v>2033926</v>
      </c>
      <c r="O283" s="17">
        <v>2043925.23</v>
      </c>
      <c r="P283" s="17">
        <v>2043926</v>
      </c>
      <c r="Q283" s="17">
        <v>2043924.47</v>
      </c>
      <c r="R283" s="16">
        <f t="shared" si="147"/>
        <v>6.6666603088378906E-3</v>
      </c>
      <c r="T283" s="19"/>
      <c r="U283" s="19"/>
    </row>
    <row r="284" spans="2:21">
      <c r="B284" s="23" t="s">
        <v>16</v>
      </c>
      <c r="C284" s="11">
        <v>74177547</v>
      </c>
      <c r="D284" s="14">
        <f>+D285+D289+D291+D293+D295+D297</f>
        <v>6181462.25</v>
      </c>
      <c r="E284" s="14">
        <f>+E285+E289+E291+E293+E295+E297</f>
        <v>0</v>
      </c>
      <c r="F284" s="14">
        <f t="shared" ref="F284:R284" si="148">+F285+F289+F291+F293+F295+F297</f>
        <v>6181462</v>
      </c>
      <c r="G284" s="14">
        <f t="shared" si="148"/>
        <v>6043422.25</v>
      </c>
      <c r="H284" s="14">
        <f t="shared" si="148"/>
        <v>6051632.25</v>
      </c>
      <c r="I284" s="14">
        <f t="shared" si="148"/>
        <v>6211142.4311111113</v>
      </c>
      <c r="J284" s="14">
        <f t="shared" si="148"/>
        <v>6112093</v>
      </c>
      <c r="K284" s="14">
        <f t="shared" si="148"/>
        <v>6112510.71</v>
      </c>
      <c r="L284" s="14">
        <f t="shared" si="148"/>
        <v>6244213</v>
      </c>
      <c r="M284" s="14">
        <f t="shared" si="148"/>
        <v>6244205.0099999998</v>
      </c>
      <c r="N284" s="14">
        <f t="shared" si="148"/>
        <v>6243236</v>
      </c>
      <c r="O284" s="14">
        <f t="shared" si="148"/>
        <v>6244543.1362962965</v>
      </c>
      <c r="P284" s="14">
        <f t="shared" si="148"/>
        <v>6244212</v>
      </c>
      <c r="Q284" s="14">
        <f t="shared" si="148"/>
        <v>6244875.2148148138</v>
      </c>
      <c r="R284" s="14">
        <f t="shared" si="148"/>
        <v>-2.2222213447093964E-3</v>
      </c>
      <c r="T284" s="19"/>
      <c r="U284" s="19"/>
    </row>
    <row r="285" spans="2:21">
      <c r="B285" s="25" t="s">
        <v>166</v>
      </c>
      <c r="C285" s="11">
        <v>18463295</v>
      </c>
      <c r="D285" s="16">
        <f>+D286+D287+D288</f>
        <v>1538607.9166666665</v>
      </c>
      <c r="E285" s="16">
        <f>+E286+E287+E288</f>
        <v>0</v>
      </c>
      <c r="F285" s="16">
        <f t="shared" ref="F285:R285" si="149">+F286+F287+F288</f>
        <v>1538608</v>
      </c>
      <c r="G285" s="16">
        <f t="shared" si="149"/>
        <v>1544565</v>
      </c>
      <c r="H285" s="16">
        <f t="shared" si="149"/>
        <v>1544565</v>
      </c>
      <c r="I285" s="17">
        <f t="shared" si="149"/>
        <v>1537284.1111111112</v>
      </c>
      <c r="J285" s="16">
        <f t="shared" si="149"/>
        <v>1554732</v>
      </c>
      <c r="K285" s="16">
        <f t="shared" si="149"/>
        <v>1554732</v>
      </c>
      <c r="L285" s="16">
        <f t="shared" si="149"/>
        <v>1531469</v>
      </c>
      <c r="M285" s="16">
        <f t="shared" si="149"/>
        <v>1538690</v>
      </c>
      <c r="N285" s="17">
        <f t="shared" si="149"/>
        <v>1538690</v>
      </c>
      <c r="O285" s="16">
        <f t="shared" si="149"/>
        <v>1526653.2962962964</v>
      </c>
      <c r="P285" s="16">
        <f t="shared" si="149"/>
        <v>1526653</v>
      </c>
      <c r="Q285" s="16">
        <f t="shared" si="149"/>
        <v>1526653.5925925924</v>
      </c>
      <c r="R285" s="16">
        <f t="shared" si="149"/>
        <v>0</v>
      </c>
      <c r="T285" s="19"/>
      <c r="U285" s="19"/>
    </row>
    <row r="286" spans="2:21">
      <c r="B286" s="27" t="s">
        <v>168</v>
      </c>
      <c r="C286" s="11">
        <v>383974</v>
      </c>
      <c r="D286" s="16">
        <f t="shared" si="136"/>
        <v>31997.833333333332</v>
      </c>
      <c r="E286" s="16"/>
      <c r="F286" s="16">
        <v>31998</v>
      </c>
      <c r="G286" s="16">
        <v>37955</v>
      </c>
      <c r="H286" s="16">
        <v>37955</v>
      </c>
      <c r="I286" s="17">
        <v>30674</v>
      </c>
      <c r="J286" s="16">
        <v>38912</v>
      </c>
      <c r="K286" s="16">
        <v>38912</v>
      </c>
      <c r="L286" s="16">
        <v>27928</v>
      </c>
      <c r="M286" s="16">
        <v>35149</v>
      </c>
      <c r="N286" s="17">
        <v>35149</v>
      </c>
      <c r="O286" s="16">
        <v>23114</v>
      </c>
      <c r="P286" s="16">
        <v>23114</v>
      </c>
      <c r="Q286" s="16">
        <v>23114</v>
      </c>
      <c r="R286" s="16">
        <f t="shared" ref="R286:R288" si="150">+C286-(SUM(F286:Q286))</f>
        <v>0</v>
      </c>
      <c r="T286" s="19"/>
      <c r="U286" s="19"/>
    </row>
    <row r="287" spans="2:21">
      <c r="B287" s="27" t="s">
        <v>171</v>
      </c>
      <c r="C287" s="11">
        <v>17131864</v>
      </c>
      <c r="D287" s="16">
        <f t="shared" si="136"/>
        <v>1427655.3333333333</v>
      </c>
      <c r="E287" s="16"/>
      <c r="F287" s="16">
        <v>1427655</v>
      </c>
      <c r="G287" s="16">
        <v>1427655</v>
      </c>
      <c r="H287" s="16">
        <v>1427655</v>
      </c>
      <c r="I287" s="17">
        <v>1427655.4444444445</v>
      </c>
      <c r="J287" s="16">
        <v>1427655</v>
      </c>
      <c r="K287" s="16">
        <v>1427655</v>
      </c>
      <c r="L287" s="16">
        <v>1427656</v>
      </c>
      <c r="M287" s="16">
        <v>1427656</v>
      </c>
      <c r="N287" s="17">
        <v>1427656</v>
      </c>
      <c r="O287" s="16">
        <v>1427655.1851851854</v>
      </c>
      <c r="P287" s="16">
        <v>1427655</v>
      </c>
      <c r="Q287" s="16">
        <v>1427655.3703703701</v>
      </c>
      <c r="R287" s="16">
        <f t="shared" si="150"/>
        <v>0</v>
      </c>
      <c r="T287" s="19"/>
      <c r="U287" s="19"/>
    </row>
    <row r="288" spans="2:21">
      <c r="B288" s="27" t="s">
        <v>172</v>
      </c>
      <c r="C288" s="11">
        <v>947457</v>
      </c>
      <c r="D288" s="16">
        <f t="shared" si="136"/>
        <v>78954.75</v>
      </c>
      <c r="E288" s="16"/>
      <c r="F288" s="16">
        <v>78955</v>
      </c>
      <c r="G288" s="16">
        <v>78955</v>
      </c>
      <c r="H288" s="16">
        <v>78955</v>
      </c>
      <c r="I288" s="17">
        <v>78954.666666666672</v>
      </c>
      <c r="J288" s="16">
        <v>88165</v>
      </c>
      <c r="K288" s="16">
        <v>88165</v>
      </c>
      <c r="L288" s="16">
        <v>75885</v>
      </c>
      <c r="M288" s="16">
        <v>75885</v>
      </c>
      <c r="N288" s="17">
        <v>75885</v>
      </c>
      <c r="O288" s="16">
        <v>75884.111111111109</v>
      </c>
      <c r="P288" s="16">
        <v>75884</v>
      </c>
      <c r="Q288" s="16">
        <v>75884.222222222204</v>
      </c>
      <c r="R288" s="16">
        <f t="shared" si="150"/>
        <v>0</v>
      </c>
      <c r="T288" s="19"/>
      <c r="U288" s="19"/>
    </row>
    <row r="289" spans="2:21">
      <c r="B289" s="25" t="s">
        <v>177</v>
      </c>
      <c r="C289" s="11">
        <v>531489</v>
      </c>
      <c r="D289" s="16">
        <f>+D290</f>
        <v>44290.75</v>
      </c>
      <c r="E289" s="16">
        <f>+E290</f>
        <v>0</v>
      </c>
      <c r="F289" s="16">
        <f t="shared" ref="F289:R289" si="151">+F290</f>
        <v>44290</v>
      </c>
      <c r="G289" s="16">
        <f t="shared" si="151"/>
        <v>0</v>
      </c>
      <c r="H289" s="16">
        <f t="shared" si="151"/>
        <v>0</v>
      </c>
      <c r="I289" s="17">
        <f t="shared" si="151"/>
        <v>75294.649999999994</v>
      </c>
      <c r="J289" s="16">
        <f t="shared" si="151"/>
        <v>39528</v>
      </c>
      <c r="K289" s="16">
        <f t="shared" si="151"/>
        <v>39945.71</v>
      </c>
      <c r="L289" s="16">
        <f t="shared" si="151"/>
        <v>39691</v>
      </c>
      <c r="M289" s="16">
        <f t="shared" si="151"/>
        <v>28738.010000000002</v>
      </c>
      <c r="N289" s="17">
        <f t="shared" si="151"/>
        <v>28746</v>
      </c>
      <c r="O289" s="16">
        <f t="shared" si="151"/>
        <v>78418.23</v>
      </c>
      <c r="P289" s="16">
        <f t="shared" si="151"/>
        <v>75092.009999999995</v>
      </c>
      <c r="Q289" s="16">
        <f t="shared" si="151"/>
        <v>81745.39</v>
      </c>
      <c r="R289" s="16">
        <f t="shared" si="151"/>
        <v>0</v>
      </c>
      <c r="T289" s="19"/>
      <c r="U289" s="19"/>
    </row>
    <row r="290" spans="2:21">
      <c r="B290" s="27" t="s">
        <v>178</v>
      </c>
      <c r="C290" s="11">
        <v>531489</v>
      </c>
      <c r="D290" s="16">
        <f t="shared" si="136"/>
        <v>44290.75</v>
      </c>
      <c r="E290" s="16"/>
      <c r="F290" s="16">
        <v>44290</v>
      </c>
      <c r="G290" s="16"/>
      <c r="H290" s="16"/>
      <c r="I290" s="17">
        <v>75294.649999999994</v>
      </c>
      <c r="J290" s="17">
        <v>39528</v>
      </c>
      <c r="K290" s="17">
        <v>39945.71</v>
      </c>
      <c r="L290" s="17">
        <v>39691</v>
      </c>
      <c r="M290" s="17">
        <v>28738.010000000002</v>
      </c>
      <c r="N290" s="17">
        <v>28746</v>
      </c>
      <c r="O290" s="17">
        <v>78418.23</v>
      </c>
      <c r="P290" s="17">
        <v>75092.009999999995</v>
      </c>
      <c r="Q290" s="17">
        <v>81745.39</v>
      </c>
      <c r="R290" s="16">
        <f>+C290-(SUM(F290:Q290))</f>
        <v>0</v>
      </c>
      <c r="T290" s="19"/>
      <c r="U290" s="19"/>
    </row>
    <row r="291" spans="2:21">
      <c r="B291" s="25" t="s">
        <v>183</v>
      </c>
      <c r="C291" s="11">
        <v>919330</v>
      </c>
      <c r="D291" s="16">
        <f>+D292</f>
        <v>76610.833333333328</v>
      </c>
      <c r="E291" s="16">
        <f>+E292</f>
        <v>0</v>
      </c>
      <c r="F291" s="16">
        <f t="shared" ref="F291:R291" si="152">+F292</f>
        <v>76611</v>
      </c>
      <c r="G291" s="16">
        <f t="shared" si="152"/>
        <v>76610</v>
      </c>
      <c r="H291" s="16">
        <f t="shared" si="152"/>
        <v>76610</v>
      </c>
      <c r="I291" s="17">
        <f t="shared" si="152"/>
        <v>76611</v>
      </c>
      <c r="J291" s="16">
        <f t="shared" si="152"/>
        <v>76611</v>
      </c>
      <c r="K291" s="16">
        <f t="shared" si="152"/>
        <v>76611</v>
      </c>
      <c r="L291" s="16">
        <f t="shared" si="152"/>
        <v>76611</v>
      </c>
      <c r="M291" s="16">
        <f t="shared" si="152"/>
        <v>76611</v>
      </c>
      <c r="N291" s="17">
        <f t="shared" si="152"/>
        <v>76611</v>
      </c>
      <c r="O291" s="16">
        <f t="shared" si="152"/>
        <v>76611</v>
      </c>
      <c r="P291" s="16">
        <f t="shared" si="152"/>
        <v>76611</v>
      </c>
      <c r="Q291" s="16">
        <f t="shared" si="152"/>
        <v>76611</v>
      </c>
      <c r="R291" s="16">
        <f t="shared" si="152"/>
        <v>0</v>
      </c>
      <c r="T291" s="19"/>
      <c r="U291" s="19"/>
    </row>
    <row r="292" spans="2:21">
      <c r="B292" s="27" t="s">
        <v>184</v>
      </c>
      <c r="C292" s="11">
        <v>919330</v>
      </c>
      <c r="D292" s="16">
        <f t="shared" si="136"/>
        <v>76610.833333333328</v>
      </c>
      <c r="E292" s="16"/>
      <c r="F292" s="16">
        <v>76611</v>
      </c>
      <c r="G292" s="16">
        <v>76610</v>
      </c>
      <c r="H292" s="16">
        <v>76610</v>
      </c>
      <c r="I292" s="17">
        <v>76611</v>
      </c>
      <c r="J292" s="17">
        <v>76611</v>
      </c>
      <c r="K292" s="17">
        <v>76611</v>
      </c>
      <c r="L292" s="17">
        <v>76611</v>
      </c>
      <c r="M292" s="17">
        <v>76611</v>
      </c>
      <c r="N292" s="17">
        <v>76611</v>
      </c>
      <c r="O292" s="17">
        <v>76611</v>
      </c>
      <c r="P292" s="17">
        <v>76611</v>
      </c>
      <c r="Q292" s="17">
        <v>76611</v>
      </c>
      <c r="R292" s="16">
        <f>+C292-(SUM(F292:Q292))</f>
        <v>0</v>
      </c>
      <c r="T292" s="19"/>
      <c r="U292" s="19"/>
    </row>
    <row r="293" spans="2:21">
      <c r="B293" s="25" t="s">
        <v>187</v>
      </c>
      <c r="C293" s="11">
        <v>34367172</v>
      </c>
      <c r="D293" s="16">
        <f>+D294</f>
        <v>2863931</v>
      </c>
      <c r="E293" s="16">
        <f>+E294</f>
        <v>0</v>
      </c>
      <c r="F293" s="16">
        <f t="shared" ref="F293:R293" si="153">+F294</f>
        <v>2863931</v>
      </c>
      <c r="G293" s="16">
        <f t="shared" si="153"/>
        <v>2863931</v>
      </c>
      <c r="H293" s="16">
        <f t="shared" si="153"/>
        <v>2863931</v>
      </c>
      <c r="I293" s="17">
        <f t="shared" si="153"/>
        <v>2863931</v>
      </c>
      <c r="J293" s="16">
        <f t="shared" si="153"/>
        <v>2954636</v>
      </c>
      <c r="K293" s="16">
        <f t="shared" si="153"/>
        <v>2954636</v>
      </c>
      <c r="L293" s="16">
        <f t="shared" si="153"/>
        <v>2833696</v>
      </c>
      <c r="M293" s="16">
        <f t="shared" si="153"/>
        <v>2919082</v>
      </c>
      <c r="N293" s="17">
        <f t="shared" si="153"/>
        <v>2919082</v>
      </c>
      <c r="O293" s="16">
        <f t="shared" si="153"/>
        <v>2776772</v>
      </c>
      <c r="P293" s="16">
        <f t="shared" si="153"/>
        <v>2776772</v>
      </c>
      <c r="Q293" s="16">
        <f t="shared" si="153"/>
        <v>2776772</v>
      </c>
      <c r="R293" s="16">
        <f t="shared" si="153"/>
        <v>0</v>
      </c>
      <c r="T293" s="19"/>
      <c r="U293" s="19"/>
    </row>
    <row r="294" spans="2:21">
      <c r="B294" s="27" t="s">
        <v>189</v>
      </c>
      <c r="C294" s="11">
        <v>34367172</v>
      </c>
      <c r="D294" s="16">
        <f t="shared" si="136"/>
        <v>2863931</v>
      </c>
      <c r="E294" s="16"/>
      <c r="F294" s="16">
        <v>2863931</v>
      </c>
      <c r="G294" s="16">
        <v>2863931</v>
      </c>
      <c r="H294" s="16">
        <v>2863931</v>
      </c>
      <c r="I294" s="17">
        <v>2863931</v>
      </c>
      <c r="J294" s="16">
        <v>2954636</v>
      </c>
      <c r="K294" s="16">
        <v>2954636</v>
      </c>
      <c r="L294" s="16">
        <v>2833696</v>
      </c>
      <c r="M294" s="16">
        <v>2919082</v>
      </c>
      <c r="N294" s="17">
        <v>2919082</v>
      </c>
      <c r="O294" s="16">
        <v>2776772</v>
      </c>
      <c r="P294" s="16">
        <v>2776772</v>
      </c>
      <c r="Q294" s="16">
        <v>2776772</v>
      </c>
      <c r="R294" s="16">
        <f>+C294-(SUM(F294:Q294))</f>
        <v>0</v>
      </c>
      <c r="T294" s="19"/>
      <c r="U294" s="19"/>
    </row>
    <row r="295" spans="2:21">
      <c r="B295" s="25" t="s">
        <v>190</v>
      </c>
      <c r="C295" s="11">
        <v>590470</v>
      </c>
      <c r="D295" s="16">
        <f>+D296</f>
        <v>49205.833333333336</v>
      </c>
      <c r="E295" s="16">
        <f>+E296</f>
        <v>0</v>
      </c>
      <c r="F295" s="16">
        <f t="shared" ref="F295:R295" si="154">+F296</f>
        <v>49206</v>
      </c>
      <c r="G295" s="16">
        <f t="shared" si="154"/>
        <v>0</v>
      </c>
      <c r="H295" s="16">
        <f t="shared" si="154"/>
        <v>0</v>
      </c>
      <c r="I295" s="17">
        <f t="shared" si="154"/>
        <v>0</v>
      </c>
      <c r="J295" s="16">
        <f t="shared" si="154"/>
        <v>0</v>
      </c>
      <c r="K295" s="16">
        <f t="shared" si="154"/>
        <v>0</v>
      </c>
      <c r="L295" s="16">
        <f t="shared" si="154"/>
        <v>120000</v>
      </c>
      <c r="M295" s="16">
        <f t="shared" si="154"/>
        <v>103233.78</v>
      </c>
      <c r="N295" s="17">
        <f t="shared" si="154"/>
        <v>50412</v>
      </c>
      <c r="O295" s="16">
        <f t="shared" si="154"/>
        <v>90941.41</v>
      </c>
      <c r="P295" s="16">
        <f t="shared" si="154"/>
        <v>73725</v>
      </c>
      <c r="Q295" s="16">
        <f t="shared" si="154"/>
        <v>102951.81</v>
      </c>
      <c r="R295" s="16">
        <f t="shared" si="154"/>
        <v>0</v>
      </c>
      <c r="T295" s="19"/>
      <c r="U295" s="19"/>
    </row>
    <row r="296" spans="2:21">
      <c r="B296" s="27" t="s">
        <v>191</v>
      </c>
      <c r="C296" s="11">
        <v>590470</v>
      </c>
      <c r="D296" s="16">
        <f t="shared" si="136"/>
        <v>49205.833333333336</v>
      </c>
      <c r="E296" s="16"/>
      <c r="F296" s="16">
        <v>49206</v>
      </c>
      <c r="G296" s="16"/>
      <c r="H296" s="16"/>
      <c r="I296" s="17"/>
      <c r="J296" s="17"/>
      <c r="K296" s="17"/>
      <c r="L296" s="17">
        <v>120000</v>
      </c>
      <c r="M296" s="17">
        <v>103233.78</v>
      </c>
      <c r="N296" s="17">
        <v>50412</v>
      </c>
      <c r="O296" s="17">
        <v>90941.41</v>
      </c>
      <c r="P296" s="17">
        <v>73725</v>
      </c>
      <c r="Q296" s="17">
        <v>102951.81</v>
      </c>
      <c r="R296" s="16">
        <f>+C296-(SUM(F296:Q296))</f>
        <v>0</v>
      </c>
      <c r="T296" s="19"/>
      <c r="U296" s="19"/>
    </row>
    <row r="297" spans="2:21" s="32" customFormat="1">
      <c r="B297" s="34" t="s">
        <v>195</v>
      </c>
      <c r="C297" s="31">
        <v>19305791</v>
      </c>
      <c r="D297" s="17">
        <f>+D298+D299</f>
        <v>1608815.9166666665</v>
      </c>
      <c r="E297" s="17">
        <f>+E298+E299</f>
        <v>0</v>
      </c>
      <c r="F297" s="17">
        <f t="shared" ref="F297:R297" si="155">+F298+F299</f>
        <v>1608816</v>
      </c>
      <c r="G297" s="17">
        <f t="shared" si="155"/>
        <v>1558316.25</v>
      </c>
      <c r="H297" s="17">
        <f t="shared" si="155"/>
        <v>1566526.25</v>
      </c>
      <c r="I297" s="17">
        <f t="shared" si="155"/>
        <v>1658021.67</v>
      </c>
      <c r="J297" s="17">
        <f t="shared" si="155"/>
        <v>1486586</v>
      </c>
      <c r="K297" s="17">
        <f t="shared" si="155"/>
        <v>1486586</v>
      </c>
      <c r="L297" s="17">
        <f t="shared" si="155"/>
        <v>1642746</v>
      </c>
      <c r="M297" s="17">
        <f t="shared" si="155"/>
        <v>1577850.22</v>
      </c>
      <c r="N297" s="17">
        <f t="shared" si="155"/>
        <v>1629695</v>
      </c>
      <c r="O297" s="17">
        <f t="shared" si="155"/>
        <v>1695147.2</v>
      </c>
      <c r="P297" s="17">
        <f t="shared" si="155"/>
        <v>1715358.9900000002</v>
      </c>
      <c r="Q297" s="17">
        <f t="shared" si="155"/>
        <v>1680141.422222222</v>
      </c>
      <c r="R297" s="17">
        <f t="shared" si="155"/>
        <v>-2.2222213447093964E-3</v>
      </c>
      <c r="T297" s="19"/>
      <c r="U297" s="19"/>
    </row>
    <row r="298" spans="2:21">
      <c r="B298" s="27" t="s">
        <v>200</v>
      </c>
      <c r="C298" s="11">
        <v>9066314</v>
      </c>
      <c r="D298" s="16">
        <f t="shared" si="136"/>
        <v>755526.16666666663</v>
      </c>
      <c r="E298" s="16"/>
      <c r="F298" s="16">
        <v>755526</v>
      </c>
      <c r="G298" s="16">
        <v>708316.25</v>
      </c>
      <c r="H298" s="16">
        <v>709946.25</v>
      </c>
      <c r="I298" s="17">
        <v>804732</v>
      </c>
      <c r="J298" s="17">
        <v>628096</v>
      </c>
      <c r="K298" s="17">
        <v>677271</v>
      </c>
      <c r="L298" s="17">
        <v>781611</v>
      </c>
      <c r="M298" s="17">
        <v>732405.22</v>
      </c>
      <c r="N298" s="17">
        <v>781611</v>
      </c>
      <c r="O298" s="17">
        <v>832399.76</v>
      </c>
      <c r="P298" s="17">
        <v>832752.32000000007</v>
      </c>
      <c r="Q298" s="17">
        <v>821647.2</v>
      </c>
      <c r="R298" s="16">
        <f t="shared" ref="R298:R299" si="156">+C298-(SUM(F298:Q298))</f>
        <v>0</v>
      </c>
      <c r="T298" s="19"/>
      <c r="U298" s="19"/>
    </row>
    <row r="299" spans="2:21">
      <c r="B299" s="27" t="s">
        <v>207</v>
      </c>
      <c r="C299" s="11">
        <v>10239477</v>
      </c>
      <c r="D299" s="16">
        <f t="shared" si="136"/>
        <v>853289.75</v>
      </c>
      <c r="E299" s="16"/>
      <c r="F299" s="16">
        <v>853290</v>
      </c>
      <c r="G299" s="16">
        <v>850000</v>
      </c>
      <c r="H299" s="16">
        <v>856580</v>
      </c>
      <c r="I299" s="17">
        <v>853289.67</v>
      </c>
      <c r="J299" s="17">
        <v>858490</v>
      </c>
      <c r="K299" s="17">
        <v>809315</v>
      </c>
      <c r="L299" s="17">
        <v>861135</v>
      </c>
      <c r="M299" s="17">
        <v>845445</v>
      </c>
      <c r="N299" s="17">
        <v>848084</v>
      </c>
      <c r="O299" s="17">
        <v>862747.44</v>
      </c>
      <c r="P299" s="17">
        <v>882606.67</v>
      </c>
      <c r="Q299" s="17">
        <v>858494.22222222202</v>
      </c>
      <c r="R299" s="16">
        <f t="shared" si="156"/>
        <v>-2.2222213447093964E-3</v>
      </c>
      <c r="T299" s="19"/>
      <c r="U299" s="19"/>
    </row>
    <row r="300" spans="2:21">
      <c r="B300" s="23" t="s">
        <v>26</v>
      </c>
      <c r="C300" s="11">
        <v>1382027</v>
      </c>
      <c r="D300" s="14">
        <f>+D301+D303</f>
        <v>115168.91666666666</v>
      </c>
      <c r="E300" s="14">
        <f>+E301+E303</f>
        <v>0</v>
      </c>
      <c r="F300" s="14">
        <f t="shared" ref="F300:R300" si="157">+F301+F303</f>
        <v>115169</v>
      </c>
      <c r="G300" s="14">
        <f t="shared" si="157"/>
        <v>132897</v>
      </c>
      <c r="H300" s="14">
        <f t="shared" si="157"/>
        <v>126317</v>
      </c>
      <c r="I300" s="14">
        <f t="shared" si="157"/>
        <v>111960.45</v>
      </c>
      <c r="J300" s="14">
        <f t="shared" si="157"/>
        <v>111958</v>
      </c>
      <c r="K300" s="14">
        <f t="shared" si="157"/>
        <v>111961</v>
      </c>
      <c r="L300" s="14">
        <f t="shared" si="157"/>
        <v>111961</v>
      </c>
      <c r="M300" s="14">
        <f t="shared" si="157"/>
        <v>111963.99</v>
      </c>
      <c r="N300" s="14">
        <f t="shared" si="157"/>
        <v>112938</v>
      </c>
      <c r="O300" s="14">
        <f t="shared" si="157"/>
        <v>111633.85444444444</v>
      </c>
      <c r="P300" s="14">
        <f t="shared" si="157"/>
        <v>111959</v>
      </c>
      <c r="Q300" s="14">
        <f t="shared" si="157"/>
        <v>111308.70703703701</v>
      </c>
      <c r="R300" s="14">
        <f t="shared" si="157"/>
        <v>-1.4814814203418791E-3</v>
      </c>
      <c r="T300" s="19"/>
      <c r="U300" s="19"/>
    </row>
    <row r="301" spans="2:21">
      <c r="B301" s="25" t="s">
        <v>209</v>
      </c>
      <c r="C301" s="11">
        <v>902278</v>
      </c>
      <c r="D301" s="16">
        <f>+D302</f>
        <v>75189.833333333328</v>
      </c>
      <c r="E301" s="16">
        <f>+E302</f>
        <v>0</v>
      </c>
      <c r="F301" s="16">
        <f t="shared" ref="F301:R301" si="158">+F302</f>
        <v>75190</v>
      </c>
      <c r="G301" s="16">
        <f t="shared" si="158"/>
        <v>74063</v>
      </c>
      <c r="H301" s="16">
        <f t="shared" si="158"/>
        <v>76317</v>
      </c>
      <c r="I301" s="17">
        <f t="shared" si="158"/>
        <v>111960.45</v>
      </c>
      <c r="J301" s="16">
        <f t="shared" si="158"/>
        <v>56804.66</v>
      </c>
      <c r="K301" s="16">
        <f t="shared" si="158"/>
        <v>70997.350000000006</v>
      </c>
      <c r="L301" s="16">
        <f t="shared" si="158"/>
        <v>65997.350000000006</v>
      </c>
      <c r="M301" s="16">
        <f t="shared" si="158"/>
        <v>70189.97</v>
      </c>
      <c r="N301" s="17">
        <f t="shared" si="158"/>
        <v>75190</v>
      </c>
      <c r="O301" s="16">
        <f t="shared" si="158"/>
        <v>75189.41</v>
      </c>
      <c r="P301" s="16">
        <f t="shared" si="158"/>
        <v>75189</v>
      </c>
      <c r="Q301" s="16">
        <f t="shared" si="158"/>
        <v>75189.814814814803</v>
      </c>
      <c r="R301" s="16">
        <f t="shared" si="158"/>
        <v>-4.8148147761821747E-3</v>
      </c>
      <c r="T301" s="19"/>
      <c r="U301" s="19"/>
    </row>
    <row r="302" spans="2:21">
      <c r="B302" s="27" t="s">
        <v>210</v>
      </c>
      <c r="C302" s="11">
        <v>902278</v>
      </c>
      <c r="D302" s="16">
        <f t="shared" si="136"/>
        <v>75189.833333333328</v>
      </c>
      <c r="E302" s="16"/>
      <c r="F302" s="16">
        <v>75190</v>
      </c>
      <c r="G302" s="16">
        <v>74063</v>
      </c>
      <c r="H302" s="16">
        <v>76317</v>
      </c>
      <c r="I302" s="17">
        <v>111960.45</v>
      </c>
      <c r="J302" s="17">
        <v>56804.66</v>
      </c>
      <c r="K302" s="17">
        <v>70997.350000000006</v>
      </c>
      <c r="L302" s="17">
        <v>65997.350000000006</v>
      </c>
      <c r="M302" s="17">
        <v>70189.97</v>
      </c>
      <c r="N302" s="17">
        <v>75190</v>
      </c>
      <c r="O302" s="17">
        <v>75189.41</v>
      </c>
      <c r="P302" s="17">
        <v>75189</v>
      </c>
      <c r="Q302" s="17">
        <v>75189.814814814803</v>
      </c>
      <c r="R302" s="16">
        <f>+C302-(SUM(F302:Q302))</f>
        <v>-4.8148147761821747E-3</v>
      </c>
      <c r="T302" s="19"/>
      <c r="U302" s="19"/>
    </row>
    <row r="303" spans="2:21" s="32" customFormat="1">
      <c r="B303" s="34" t="s">
        <v>227</v>
      </c>
      <c r="C303" s="31">
        <v>479749</v>
      </c>
      <c r="D303" s="17">
        <f>+D304</f>
        <v>39979.083333333336</v>
      </c>
      <c r="E303" s="17">
        <f>+E304</f>
        <v>0</v>
      </c>
      <c r="F303" s="17">
        <f t="shared" ref="F303:R303" si="159">+F304</f>
        <v>39979</v>
      </c>
      <c r="G303" s="17">
        <f t="shared" si="159"/>
        <v>58834</v>
      </c>
      <c r="H303" s="17">
        <f t="shared" si="159"/>
        <v>50000</v>
      </c>
      <c r="I303" s="17">
        <f t="shared" si="159"/>
        <v>0</v>
      </c>
      <c r="J303" s="17">
        <f t="shared" si="159"/>
        <v>55153.34</v>
      </c>
      <c r="K303" s="17">
        <f t="shared" si="159"/>
        <v>40963.65</v>
      </c>
      <c r="L303" s="17">
        <f t="shared" si="159"/>
        <v>45963.65</v>
      </c>
      <c r="M303" s="17">
        <f t="shared" si="159"/>
        <v>41774.020000000004</v>
      </c>
      <c r="N303" s="17">
        <f t="shared" si="159"/>
        <v>37748</v>
      </c>
      <c r="O303" s="17">
        <f t="shared" si="159"/>
        <v>36444.444444444445</v>
      </c>
      <c r="P303" s="17">
        <f t="shared" si="159"/>
        <v>36770</v>
      </c>
      <c r="Q303" s="17">
        <f t="shared" si="159"/>
        <v>36118.892222222195</v>
      </c>
      <c r="R303" s="17">
        <f t="shared" si="159"/>
        <v>3.3333333558402956E-3</v>
      </c>
      <c r="T303" s="19"/>
      <c r="U303" s="19"/>
    </row>
    <row r="304" spans="2:21">
      <c r="B304" s="27" t="s">
        <v>228</v>
      </c>
      <c r="C304" s="11">
        <v>479749</v>
      </c>
      <c r="D304" s="16">
        <f t="shared" si="136"/>
        <v>39979.083333333336</v>
      </c>
      <c r="E304" s="16"/>
      <c r="F304" s="16">
        <v>39979</v>
      </c>
      <c r="G304" s="16">
        <v>58834</v>
      </c>
      <c r="H304" s="16">
        <v>50000</v>
      </c>
      <c r="I304" s="17"/>
      <c r="J304" s="17">
        <v>55153.34</v>
      </c>
      <c r="K304" s="17">
        <v>40963.65</v>
      </c>
      <c r="L304" s="17">
        <v>45963.65</v>
      </c>
      <c r="M304" s="17">
        <v>41774.020000000004</v>
      </c>
      <c r="N304" s="17">
        <v>37748</v>
      </c>
      <c r="O304" s="17">
        <v>36444.444444444445</v>
      </c>
      <c r="P304" s="17">
        <v>36770</v>
      </c>
      <c r="Q304" s="17">
        <v>36118.892222222195</v>
      </c>
      <c r="R304" s="16">
        <f>+C304-(SUM(F304:Q304))</f>
        <v>3.3333333558402956E-3</v>
      </c>
      <c r="T304" s="19"/>
      <c r="U304" s="19"/>
    </row>
    <row r="305" spans="2:21">
      <c r="B305" s="20" t="s">
        <v>263</v>
      </c>
      <c r="C305" s="11">
        <v>155000000</v>
      </c>
      <c r="D305" s="16">
        <f t="shared" ref="D305:R306" si="160">+D306</f>
        <v>12916666.666666666</v>
      </c>
      <c r="E305" s="16">
        <f t="shared" si="160"/>
        <v>0</v>
      </c>
      <c r="F305" s="16">
        <f t="shared" si="160"/>
        <v>12983090.688518519</v>
      </c>
      <c r="G305" s="16">
        <f t="shared" si="160"/>
        <v>12902916.768518519</v>
      </c>
      <c r="H305" s="16">
        <f t="shared" si="160"/>
        <v>13063225.528518518</v>
      </c>
      <c r="I305" s="17">
        <f t="shared" si="160"/>
        <v>12916753.425185187</v>
      </c>
      <c r="J305" s="16">
        <f t="shared" si="160"/>
        <v>12916666.67</v>
      </c>
      <c r="K305" s="16">
        <f t="shared" si="160"/>
        <v>12916579.997037034</v>
      </c>
      <c r="L305" s="16">
        <f t="shared" si="160"/>
        <v>12916648.048086414</v>
      </c>
      <c r="M305" s="16">
        <f t="shared" si="160"/>
        <v>12916666.67</v>
      </c>
      <c r="N305" s="17">
        <f t="shared" si="160"/>
        <v>12916665.43</v>
      </c>
      <c r="O305" s="16">
        <f t="shared" si="160"/>
        <v>12850259.71004115</v>
      </c>
      <c r="P305" s="16">
        <f t="shared" si="160"/>
        <v>12783858.89203704</v>
      </c>
      <c r="Q305" s="16">
        <f t="shared" si="160"/>
        <v>12916669.269691359</v>
      </c>
      <c r="R305" s="16">
        <f t="shared" si="160"/>
        <v>-1.0976337410102133</v>
      </c>
      <c r="T305" s="19"/>
      <c r="U305" s="19"/>
    </row>
    <row r="306" spans="2:21">
      <c r="B306" s="21" t="s">
        <v>142</v>
      </c>
      <c r="C306" s="11">
        <v>155000000</v>
      </c>
      <c r="D306" s="14">
        <f t="shared" si="160"/>
        <v>12916666.666666666</v>
      </c>
      <c r="E306" s="14">
        <f t="shared" si="160"/>
        <v>0</v>
      </c>
      <c r="F306" s="14">
        <f t="shared" si="160"/>
        <v>12983090.688518519</v>
      </c>
      <c r="G306" s="14">
        <f t="shared" si="160"/>
        <v>12902916.768518519</v>
      </c>
      <c r="H306" s="14">
        <f t="shared" si="160"/>
        <v>13063225.528518518</v>
      </c>
      <c r="I306" s="14">
        <f t="shared" si="160"/>
        <v>12916753.425185187</v>
      </c>
      <c r="J306" s="14">
        <f t="shared" si="160"/>
        <v>12916666.67</v>
      </c>
      <c r="K306" s="14">
        <f t="shared" si="160"/>
        <v>12916579.997037034</v>
      </c>
      <c r="L306" s="14">
        <f t="shared" si="160"/>
        <v>12916648.048086414</v>
      </c>
      <c r="M306" s="14">
        <f t="shared" si="160"/>
        <v>12916666.67</v>
      </c>
      <c r="N306" s="14">
        <f t="shared" si="160"/>
        <v>12916665.43</v>
      </c>
      <c r="O306" s="14">
        <f t="shared" si="160"/>
        <v>12850259.71004115</v>
      </c>
      <c r="P306" s="14">
        <f t="shared" si="160"/>
        <v>12783858.89203704</v>
      </c>
      <c r="Q306" s="14">
        <f t="shared" si="160"/>
        <v>12916669.269691359</v>
      </c>
      <c r="R306" s="14">
        <f t="shared" si="160"/>
        <v>-1.0976337410102133</v>
      </c>
      <c r="T306" s="19"/>
      <c r="U306" s="19"/>
    </row>
    <row r="307" spans="2:21">
      <c r="B307" s="22" t="s">
        <v>264</v>
      </c>
      <c r="C307" s="11">
        <v>155000000</v>
      </c>
      <c r="D307" s="16">
        <f>+D308+D320+D342+D351+D354</f>
        <v>12916666.666666666</v>
      </c>
      <c r="E307" s="16">
        <f>+E308+E320+E342+E351+E354</f>
        <v>0</v>
      </c>
      <c r="F307" s="16">
        <f t="shared" ref="F307:R307" si="161">+F308+F320+F342+F351+F354</f>
        <v>12983090.688518519</v>
      </c>
      <c r="G307" s="16">
        <f t="shared" si="161"/>
        <v>12902916.768518519</v>
      </c>
      <c r="H307" s="16">
        <f t="shared" si="161"/>
        <v>13063225.528518518</v>
      </c>
      <c r="I307" s="17">
        <f t="shared" si="161"/>
        <v>12916753.425185187</v>
      </c>
      <c r="J307" s="16">
        <f t="shared" si="161"/>
        <v>12916666.67</v>
      </c>
      <c r="K307" s="16">
        <f t="shared" si="161"/>
        <v>12916579.997037034</v>
      </c>
      <c r="L307" s="16">
        <f t="shared" si="161"/>
        <v>12916648.048086414</v>
      </c>
      <c r="M307" s="16">
        <f t="shared" si="161"/>
        <v>12916666.67</v>
      </c>
      <c r="N307" s="17">
        <f t="shared" si="161"/>
        <v>12916665.43</v>
      </c>
      <c r="O307" s="16">
        <f t="shared" si="161"/>
        <v>12850259.71004115</v>
      </c>
      <c r="P307" s="16">
        <f t="shared" si="161"/>
        <v>12783858.89203704</v>
      </c>
      <c r="Q307" s="16">
        <f t="shared" si="161"/>
        <v>12916669.269691359</v>
      </c>
      <c r="R307" s="16">
        <f t="shared" si="161"/>
        <v>-1.0976337410102133</v>
      </c>
      <c r="T307" s="19"/>
      <c r="U307" s="19"/>
    </row>
    <row r="308" spans="2:21">
      <c r="B308" s="23" t="s">
        <v>9</v>
      </c>
      <c r="C308" s="11">
        <v>60823009</v>
      </c>
      <c r="D308" s="14">
        <f>+D309+D314+D316+D318</f>
        <v>5068584.083333333</v>
      </c>
      <c r="E308" s="14">
        <f>+E309+E314+E316+E318</f>
        <v>0</v>
      </c>
      <c r="F308" s="14">
        <f t="shared" ref="F308:R308" si="162">+F309+F314+F316+F318</f>
        <v>5068584.0185185187</v>
      </c>
      <c r="G308" s="14">
        <f t="shared" si="162"/>
        <v>4968583.8518518517</v>
      </c>
      <c r="H308" s="14">
        <f t="shared" si="162"/>
        <v>4996083.8518518517</v>
      </c>
      <c r="I308" s="14">
        <f t="shared" si="162"/>
        <v>5087751.0644444441</v>
      </c>
      <c r="J308" s="14">
        <f t="shared" si="162"/>
        <v>5068583</v>
      </c>
      <c r="K308" s="14">
        <f t="shared" si="162"/>
        <v>5068584.083333333</v>
      </c>
      <c r="L308" s="14">
        <f t="shared" si="162"/>
        <v>5094140.0787037034</v>
      </c>
      <c r="M308" s="14">
        <f t="shared" si="162"/>
        <v>5068583</v>
      </c>
      <c r="N308" s="14">
        <f t="shared" si="162"/>
        <v>5068581.76</v>
      </c>
      <c r="O308" s="14">
        <f t="shared" si="162"/>
        <v>5111176.4011728391</v>
      </c>
      <c r="P308" s="14">
        <f t="shared" si="162"/>
        <v>5068587.1000000006</v>
      </c>
      <c r="Q308" s="14">
        <f t="shared" si="162"/>
        <v>5153771.8960493803</v>
      </c>
      <c r="R308" s="14">
        <f t="shared" si="162"/>
        <v>-1.1059259285684675</v>
      </c>
      <c r="T308" s="19"/>
      <c r="U308" s="19"/>
    </row>
    <row r="309" spans="2:21">
      <c r="B309" s="25" t="s">
        <v>144</v>
      </c>
      <c r="C309" s="11">
        <v>53717609</v>
      </c>
      <c r="D309" s="16">
        <f>+D310+D311+D312+D313</f>
        <v>4476467.416666667</v>
      </c>
      <c r="E309" s="16">
        <f>+E310+E311+E312+E313</f>
        <v>0</v>
      </c>
      <c r="F309" s="16">
        <f t="shared" ref="F309:R309" si="163">+F310+F311+F312+F313</f>
        <v>4476467.277777778</v>
      </c>
      <c r="G309" s="16">
        <f t="shared" si="163"/>
        <v>4376467.111111111</v>
      </c>
      <c r="H309" s="16">
        <f t="shared" si="163"/>
        <v>4403967.111111111</v>
      </c>
      <c r="I309" s="17">
        <f t="shared" si="163"/>
        <v>4495634.2037037034</v>
      </c>
      <c r="J309" s="16">
        <f t="shared" si="163"/>
        <v>4476467</v>
      </c>
      <c r="K309" s="16">
        <f t="shared" si="163"/>
        <v>4476467.416666667</v>
      </c>
      <c r="L309" s="16">
        <f t="shared" si="163"/>
        <v>4502023.2021604944</v>
      </c>
      <c r="M309" s="16">
        <f t="shared" si="163"/>
        <v>4476467</v>
      </c>
      <c r="N309" s="17">
        <f t="shared" si="163"/>
        <v>4476466.6500000004</v>
      </c>
      <c r="O309" s="16">
        <f t="shared" si="163"/>
        <v>4519059.7902674889</v>
      </c>
      <c r="P309" s="16">
        <f t="shared" si="163"/>
        <v>4476469.99</v>
      </c>
      <c r="Q309" s="16">
        <f t="shared" si="163"/>
        <v>4561653.2351234546</v>
      </c>
      <c r="R309" s="16">
        <f t="shared" si="163"/>
        <v>-0.98792181350290775</v>
      </c>
      <c r="T309" s="19"/>
      <c r="U309" s="19"/>
    </row>
    <row r="310" spans="2:21">
      <c r="B310" s="27" t="s">
        <v>145</v>
      </c>
      <c r="C310" s="11">
        <v>43907950</v>
      </c>
      <c r="D310" s="16">
        <f t="shared" si="136"/>
        <v>3658995.8333333335</v>
      </c>
      <c r="E310" s="16"/>
      <c r="F310" s="16">
        <v>3658996</v>
      </c>
      <c r="G310" s="16">
        <v>3658995.8333333335</v>
      </c>
      <c r="H310" s="16">
        <v>3658995.8333333335</v>
      </c>
      <c r="I310" s="17">
        <v>3658995.8148148148</v>
      </c>
      <c r="J310" s="16">
        <v>3658996</v>
      </c>
      <c r="K310" s="16">
        <v>3658995.8333333335</v>
      </c>
      <c r="L310" s="16">
        <v>3658995.7808641973</v>
      </c>
      <c r="M310" s="16">
        <v>3658996</v>
      </c>
      <c r="N310" s="17">
        <v>3658996</v>
      </c>
      <c r="O310" s="16">
        <v>3658995.6347736618</v>
      </c>
      <c r="P310" s="16">
        <f>3658996+0.99</f>
        <v>3658996.99</v>
      </c>
      <c r="Q310" s="16">
        <v>3658995.2725925902</v>
      </c>
      <c r="R310" s="16">
        <f t="shared" ref="R310:R313" si="164">+C310-(SUM(F310:Q310))</f>
        <v>-0.99304527044296265</v>
      </c>
      <c r="T310" s="19"/>
      <c r="U310" s="19"/>
    </row>
    <row r="311" spans="2:21">
      <c r="B311" s="27" t="s">
        <v>147</v>
      </c>
      <c r="C311" s="11">
        <v>2275000</v>
      </c>
      <c r="D311" s="16">
        <f t="shared" si="136"/>
        <v>189583.33333333334</v>
      </c>
      <c r="E311" s="16"/>
      <c r="F311" s="16">
        <v>189583</v>
      </c>
      <c r="G311" s="16">
        <f>89583</f>
        <v>89583</v>
      </c>
      <c r="H311" s="16">
        <f>189583-72500</f>
        <v>117083</v>
      </c>
      <c r="I311" s="17">
        <v>208750.11111111112</v>
      </c>
      <c r="J311" s="16">
        <v>189583</v>
      </c>
      <c r="K311" s="16">
        <v>189583.33333333334</v>
      </c>
      <c r="L311" s="16">
        <v>215139.09259259258</v>
      </c>
      <c r="M311" s="16">
        <v>189583</v>
      </c>
      <c r="N311" s="17">
        <v>189583</v>
      </c>
      <c r="O311" s="16">
        <v>232176.48765432098</v>
      </c>
      <c r="P311" s="16">
        <v>189584</v>
      </c>
      <c r="Q311" s="16">
        <f>274768.976419753</f>
        <v>274768.97641975299</v>
      </c>
      <c r="R311" s="16">
        <f t="shared" si="164"/>
        <v>-1.1111111380159855E-3</v>
      </c>
      <c r="T311" s="19"/>
      <c r="U311" s="19"/>
    </row>
    <row r="312" spans="2:21">
      <c r="B312" s="27" t="s">
        <v>149</v>
      </c>
      <c r="C312" s="11">
        <v>3875663</v>
      </c>
      <c r="D312" s="16">
        <f t="shared" si="136"/>
        <v>322971.91666666669</v>
      </c>
      <c r="E312" s="16"/>
      <c r="F312" s="16">
        <v>322971.90740740742</v>
      </c>
      <c r="G312" s="16">
        <v>322971.90740740742</v>
      </c>
      <c r="H312" s="16">
        <v>322971.90740740742</v>
      </c>
      <c r="I312" s="17">
        <v>322971.90740740742</v>
      </c>
      <c r="J312" s="16">
        <v>322972</v>
      </c>
      <c r="K312" s="16">
        <v>322971.91666666669</v>
      </c>
      <c r="L312" s="16">
        <v>322971.89043209871</v>
      </c>
      <c r="M312" s="16">
        <v>322972</v>
      </c>
      <c r="N312" s="17">
        <f>322972+0.1</f>
        <v>322972.09999999998</v>
      </c>
      <c r="O312" s="16">
        <f>322971.777386831+0.01</f>
        <v>322971.78738683101</v>
      </c>
      <c r="P312" s="16">
        <v>322972</v>
      </c>
      <c r="Q312" s="16">
        <v>322971.67129629618</v>
      </c>
      <c r="R312" s="16">
        <f t="shared" si="164"/>
        <v>4.5884777791798115E-3</v>
      </c>
      <c r="T312" s="19"/>
      <c r="U312" s="19"/>
    </row>
    <row r="313" spans="2:21">
      <c r="B313" s="27" t="s">
        <v>150</v>
      </c>
      <c r="C313" s="11">
        <v>3658996</v>
      </c>
      <c r="D313" s="16">
        <f t="shared" si="136"/>
        <v>304916.33333333331</v>
      </c>
      <c r="E313" s="16"/>
      <c r="F313" s="16">
        <v>304916.37037037039</v>
      </c>
      <c r="G313" s="16">
        <v>304916.37037037039</v>
      </c>
      <c r="H313" s="16">
        <v>304916.37037037039</v>
      </c>
      <c r="I313" s="17">
        <v>304916.37037037039</v>
      </c>
      <c r="J313" s="16">
        <v>304916</v>
      </c>
      <c r="K313" s="16">
        <v>304916.33333333331</v>
      </c>
      <c r="L313" s="16">
        <v>304916.438271605</v>
      </c>
      <c r="M313" s="16">
        <v>304916</v>
      </c>
      <c r="N313" s="17">
        <f>304916+0.45-0.9</f>
        <v>304915.55</v>
      </c>
      <c r="O313" s="16">
        <v>304915.88045267499</v>
      </c>
      <c r="P313" s="16">
        <v>304917</v>
      </c>
      <c r="Q313" s="16">
        <v>304917.31481481506</v>
      </c>
      <c r="R313" s="16">
        <f t="shared" si="164"/>
        <v>1.6460902988910675E-3</v>
      </c>
      <c r="T313" s="19"/>
      <c r="U313" s="19"/>
    </row>
    <row r="314" spans="2:21">
      <c r="B314" s="25" t="s">
        <v>151</v>
      </c>
      <c r="C314" s="11">
        <v>4038865</v>
      </c>
      <c r="D314" s="16">
        <f>+D315</f>
        <v>336572.08333333331</v>
      </c>
      <c r="E314" s="16">
        <f>+E315</f>
        <v>0</v>
      </c>
      <c r="F314" s="16">
        <f>SUM(F315)</f>
        <v>336572.09259259258</v>
      </c>
      <c r="G314" s="16">
        <f t="shared" ref="G314:H314" si="165">SUM(G315)</f>
        <v>336572.09259259258</v>
      </c>
      <c r="H314" s="16">
        <f t="shared" si="165"/>
        <v>336572.09259259258</v>
      </c>
      <c r="I314" s="17">
        <f t="shared" ref="I314:R314" si="166">+I315</f>
        <v>336572.09259259258</v>
      </c>
      <c r="J314" s="16">
        <f t="shared" si="166"/>
        <v>336572</v>
      </c>
      <c r="K314" s="16">
        <f t="shared" si="166"/>
        <v>336572.08333333331</v>
      </c>
      <c r="L314" s="16">
        <f t="shared" si="166"/>
        <v>336572.10956790129</v>
      </c>
      <c r="M314" s="16">
        <f t="shared" si="166"/>
        <v>336572</v>
      </c>
      <c r="N314" s="17">
        <f t="shared" si="166"/>
        <v>336571.89</v>
      </c>
      <c r="O314" s="16">
        <f t="shared" si="166"/>
        <v>336572.18261316878</v>
      </c>
      <c r="P314" s="16">
        <f t="shared" si="166"/>
        <v>336572</v>
      </c>
      <c r="Q314" s="16">
        <f t="shared" si="166"/>
        <v>336572.36</v>
      </c>
      <c r="R314" s="16">
        <f t="shared" si="166"/>
        <v>4.1152262128889561E-3</v>
      </c>
      <c r="T314" s="19"/>
      <c r="U314" s="19"/>
    </row>
    <row r="315" spans="2:21">
      <c r="B315" s="27" t="s">
        <v>152</v>
      </c>
      <c r="C315" s="11">
        <v>4038865</v>
      </c>
      <c r="D315" s="16">
        <f t="shared" si="136"/>
        <v>336572.08333333331</v>
      </c>
      <c r="E315" s="16"/>
      <c r="F315" s="16">
        <v>336572.09259259258</v>
      </c>
      <c r="G315" s="16">
        <v>336572.09259259258</v>
      </c>
      <c r="H315" s="16">
        <v>336572.09259259258</v>
      </c>
      <c r="I315" s="17">
        <v>336572.09259259258</v>
      </c>
      <c r="J315" s="16">
        <v>336572</v>
      </c>
      <c r="K315" s="16">
        <v>336572.08333333331</v>
      </c>
      <c r="L315" s="16">
        <v>336572.10956790129</v>
      </c>
      <c r="M315" s="16">
        <v>336572</v>
      </c>
      <c r="N315" s="17">
        <f>336572-0.11</f>
        <v>336571.89</v>
      </c>
      <c r="O315" s="16">
        <v>336572.18261316878</v>
      </c>
      <c r="P315" s="16">
        <v>336572</v>
      </c>
      <c r="Q315" s="16">
        <v>336572.36</v>
      </c>
      <c r="R315" s="16">
        <f>+C315-(SUM(F315:Q315))</f>
        <v>4.1152262128889561E-3</v>
      </c>
      <c r="T315" s="19"/>
      <c r="U315" s="19"/>
    </row>
    <row r="316" spans="2:21">
      <c r="B316" s="25" t="s">
        <v>158</v>
      </c>
      <c r="C316" s="11">
        <v>2309535</v>
      </c>
      <c r="D316" s="16">
        <f>+D317</f>
        <v>192461.25</v>
      </c>
      <c r="E316" s="16">
        <f>+E317</f>
        <v>0</v>
      </c>
      <c r="F316" s="16">
        <f>SUM(F317)</f>
        <v>192461.27777777778</v>
      </c>
      <c r="G316" s="16">
        <f t="shared" ref="G316:H316" si="167">SUM(G317)</f>
        <v>192461.27777777778</v>
      </c>
      <c r="H316" s="16">
        <f t="shared" si="167"/>
        <v>192461.27777777778</v>
      </c>
      <c r="I316" s="17">
        <f t="shared" ref="I316:R316" si="168">+I317</f>
        <v>192461.27777777778</v>
      </c>
      <c r="J316" s="16">
        <f t="shared" si="168"/>
        <v>192461</v>
      </c>
      <c r="K316" s="16">
        <f t="shared" si="168"/>
        <v>192461.25</v>
      </c>
      <c r="L316" s="16">
        <f t="shared" si="168"/>
        <v>192461.32870370371</v>
      </c>
      <c r="M316" s="16">
        <f t="shared" si="168"/>
        <v>192461</v>
      </c>
      <c r="N316" s="17">
        <f t="shared" si="168"/>
        <v>192460.67</v>
      </c>
      <c r="O316" s="16">
        <f t="shared" si="168"/>
        <v>192461.54783950618</v>
      </c>
      <c r="P316" s="16">
        <f t="shared" si="168"/>
        <v>192461.11</v>
      </c>
      <c r="Q316" s="16">
        <f t="shared" si="168"/>
        <v>192461.98611111112</v>
      </c>
      <c r="R316" s="16">
        <f t="shared" si="168"/>
        <v>-3.7654316984117031E-3</v>
      </c>
      <c r="T316" s="19"/>
      <c r="U316" s="19"/>
    </row>
    <row r="317" spans="2:21">
      <c r="B317" s="27" t="s">
        <v>159</v>
      </c>
      <c r="C317" s="11">
        <v>2309535</v>
      </c>
      <c r="D317" s="16">
        <f t="shared" si="136"/>
        <v>192461.25</v>
      </c>
      <c r="E317" s="16"/>
      <c r="F317" s="16">
        <v>192461.27777777778</v>
      </c>
      <c r="G317" s="16">
        <v>192461.27777777778</v>
      </c>
      <c r="H317" s="16">
        <v>192461.27777777778</v>
      </c>
      <c r="I317" s="17">
        <v>192461.27777777778</v>
      </c>
      <c r="J317" s="16">
        <v>192461</v>
      </c>
      <c r="K317" s="16">
        <v>192461.25</v>
      </c>
      <c r="L317" s="16">
        <v>192461.32870370371</v>
      </c>
      <c r="M317" s="16">
        <v>192461</v>
      </c>
      <c r="N317" s="17">
        <f>192461-0.33</f>
        <v>192460.67</v>
      </c>
      <c r="O317" s="16">
        <v>192461.54783950618</v>
      </c>
      <c r="P317" s="16">
        <v>192461.11</v>
      </c>
      <c r="Q317" s="16">
        <v>192461.98611111112</v>
      </c>
      <c r="R317" s="16">
        <f>+C317-(SUM(F317:Q317))</f>
        <v>-3.7654316984117031E-3</v>
      </c>
      <c r="T317" s="19"/>
      <c r="U317" s="19"/>
    </row>
    <row r="318" spans="2:21">
      <c r="B318" s="25" t="s">
        <v>161</v>
      </c>
      <c r="C318" s="11">
        <v>757000</v>
      </c>
      <c r="D318" s="16">
        <f>+D319</f>
        <v>63083.333333333336</v>
      </c>
      <c r="E318" s="16">
        <f>+E319</f>
        <v>0</v>
      </c>
      <c r="F318" s="16">
        <f t="shared" ref="F318:R318" si="169">+F319</f>
        <v>63083.370370370365</v>
      </c>
      <c r="G318" s="16">
        <f t="shared" si="169"/>
        <v>63083.370370370365</v>
      </c>
      <c r="H318" s="16">
        <f t="shared" si="169"/>
        <v>63083.370370370365</v>
      </c>
      <c r="I318" s="17">
        <f t="shared" si="169"/>
        <v>63083.490370370404</v>
      </c>
      <c r="J318" s="16">
        <f t="shared" si="169"/>
        <v>63083</v>
      </c>
      <c r="K318" s="16">
        <f t="shared" si="169"/>
        <v>63083.333333333336</v>
      </c>
      <c r="L318" s="16">
        <f t="shared" si="169"/>
        <v>63083.438271604922</v>
      </c>
      <c r="M318" s="16">
        <f t="shared" si="169"/>
        <v>63083</v>
      </c>
      <c r="N318" s="17">
        <f t="shared" si="169"/>
        <v>63082.55</v>
      </c>
      <c r="O318" s="16">
        <f t="shared" si="169"/>
        <v>63082.880452674901</v>
      </c>
      <c r="P318" s="16">
        <f t="shared" si="169"/>
        <v>63084</v>
      </c>
      <c r="Q318" s="16">
        <f t="shared" si="169"/>
        <v>63084.314814814774</v>
      </c>
      <c r="R318" s="16">
        <f t="shared" si="169"/>
        <v>-0.118353909580037</v>
      </c>
      <c r="T318" s="19"/>
      <c r="U318" s="19"/>
    </row>
    <row r="319" spans="2:21">
      <c r="B319" s="27" t="s">
        <v>162</v>
      </c>
      <c r="C319" s="11">
        <v>757000</v>
      </c>
      <c r="D319" s="16">
        <f t="shared" si="136"/>
        <v>63083.333333333336</v>
      </c>
      <c r="E319" s="16"/>
      <c r="F319" s="16">
        <v>63083.370370370365</v>
      </c>
      <c r="G319" s="16">
        <v>63083.370370370365</v>
      </c>
      <c r="H319" s="16">
        <v>63083.370370370365</v>
      </c>
      <c r="I319" s="17">
        <f>63083.3703703704+0.12</f>
        <v>63083.490370370404</v>
      </c>
      <c r="J319" s="16">
        <v>63083</v>
      </c>
      <c r="K319" s="16">
        <v>63083.333333333336</v>
      </c>
      <c r="L319" s="16">
        <v>63083.438271604922</v>
      </c>
      <c r="M319" s="16">
        <v>63083</v>
      </c>
      <c r="N319" s="17">
        <f>63083-0.45</f>
        <v>63082.55</v>
      </c>
      <c r="O319" s="16">
        <v>63082.880452674901</v>
      </c>
      <c r="P319" s="16">
        <v>63084</v>
      </c>
      <c r="Q319" s="16">
        <v>63084.314814814774</v>
      </c>
      <c r="R319" s="16">
        <f>+C319-(SUM(F319:Q319))</f>
        <v>-0.118353909580037</v>
      </c>
      <c r="T319" s="19"/>
      <c r="U319" s="19"/>
    </row>
    <row r="320" spans="2:21">
      <c r="B320" s="23" t="s">
        <v>16</v>
      </c>
      <c r="C320" s="11">
        <v>65737902</v>
      </c>
      <c r="D320" s="14">
        <f>+D321+D327+D329+D331+D333+D336+D338+D340</f>
        <v>5478158.5</v>
      </c>
      <c r="E320" s="14">
        <f>+E321+E327+E329+E331+E333+E336+E338+E340</f>
        <v>0</v>
      </c>
      <c r="F320" s="14">
        <f t="shared" ref="F320:R320" si="170">+F321+F327+F329+F331+F333+F336+F338+F340</f>
        <v>5478160</v>
      </c>
      <c r="G320" s="14">
        <f t="shared" si="170"/>
        <v>5812524.916666666</v>
      </c>
      <c r="H320" s="14">
        <f t="shared" si="170"/>
        <v>5830994.916666666</v>
      </c>
      <c r="I320" s="14">
        <f t="shared" si="170"/>
        <v>5401802.4385185167</v>
      </c>
      <c r="J320" s="14">
        <f t="shared" si="170"/>
        <v>5479435.6699999999</v>
      </c>
      <c r="K320" s="14">
        <f t="shared" si="170"/>
        <v>5479434.6299999999</v>
      </c>
      <c r="L320" s="14">
        <f t="shared" si="170"/>
        <v>5375924.9006172819</v>
      </c>
      <c r="M320" s="14">
        <f t="shared" si="170"/>
        <v>5398467.6699999999</v>
      </c>
      <c r="N320" s="14">
        <f t="shared" si="170"/>
        <v>5398467.6699999999</v>
      </c>
      <c r="O320" s="14">
        <f t="shared" si="170"/>
        <v>5360895.5400411505</v>
      </c>
      <c r="P320" s="14">
        <f t="shared" si="170"/>
        <v>5410558.5720370375</v>
      </c>
      <c r="Q320" s="14">
        <f t="shared" si="170"/>
        <v>5311235.0598148135</v>
      </c>
      <c r="R320" s="14">
        <f t="shared" si="170"/>
        <v>1.5637862903531641E-2</v>
      </c>
      <c r="T320" s="19"/>
      <c r="U320" s="19"/>
    </row>
    <row r="321" spans="2:21">
      <c r="B321" s="25" t="s">
        <v>166</v>
      </c>
      <c r="C321" s="11">
        <v>6574390</v>
      </c>
      <c r="D321" s="16">
        <f>+D322+D323+D324+D325+D326</f>
        <v>547865.83333333337</v>
      </c>
      <c r="E321" s="16">
        <f>+E322+E323+E324+E325+E326</f>
        <v>0</v>
      </c>
      <c r="F321" s="16">
        <f t="shared" ref="F321:R321" si="171">+F322+F323+F324+F325+F326</f>
        <v>547866</v>
      </c>
      <c r="G321" s="16">
        <f t="shared" si="171"/>
        <v>376231.75</v>
      </c>
      <c r="H321" s="16">
        <f t="shared" si="171"/>
        <v>376231.75</v>
      </c>
      <c r="I321" s="17">
        <f t="shared" si="171"/>
        <v>586006.71222222224</v>
      </c>
      <c r="J321" s="16">
        <f t="shared" si="171"/>
        <v>513898</v>
      </c>
      <c r="K321" s="16">
        <f t="shared" si="171"/>
        <v>513897.66666666663</v>
      </c>
      <c r="L321" s="16">
        <f t="shared" si="171"/>
        <v>610043.01851851854</v>
      </c>
      <c r="M321" s="16">
        <f t="shared" si="171"/>
        <v>550234</v>
      </c>
      <c r="N321" s="17">
        <f t="shared" si="171"/>
        <v>549503</v>
      </c>
      <c r="O321" s="16">
        <f t="shared" si="171"/>
        <v>650159.36419753078</v>
      </c>
      <c r="P321" s="16">
        <f t="shared" si="171"/>
        <v>650158.91203703696</v>
      </c>
      <c r="Q321" s="16">
        <f t="shared" si="171"/>
        <v>650159.81592592597</v>
      </c>
      <c r="R321" s="16">
        <f t="shared" si="171"/>
        <v>1.0432098817545921E-2</v>
      </c>
      <c r="T321" s="19"/>
      <c r="U321" s="19"/>
    </row>
    <row r="322" spans="2:21">
      <c r="B322" s="27" t="s">
        <v>167</v>
      </c>
      <c r="C322" s="11">
        <v>370500</v>
      </c>
      <c r="D322" s="16">
        <f t="shared" si="136"/>
        <v>30875</v>
      </c>
      <c r="E322" s="16"/>
      <c r="F322" s="16">
        <v>30875</v>
      </c>
      <c r="G322" s="16">
        <v>33408</v>
      </c>
      <c r="H322" s="16">
        <v>33408</v>
      </c>
      <c r="I322" s="17">
        <v>30312.1011111111</v>
      </c>
      <c r="J322" s="16">
        <v>33182</v>
      </c>
      <c r="K322" s="16">
        <v>33182</v>
      </c>
      <c r="L322" s="16">
        <v>29355.481481481478</v>
      </c>
      <c r="M322" s="16">
        <v>36795</v>
      </c>
      <c r="N322" s="17">
        <v>36975</v>
      </c>
      <c r="O322" s="16">
        <v>24335.8024691358</v>
      </c>
      <c r="P322" s="16">
        <v>24335.8024691358</v>
      </c>
      <c r="Q322" s="16">
        <v>24335.8024691358</v>
      </c>
      <c r="R322" s="16">
        <f t="shared" ref="R322:R326" si="172">+C322-(SUM(F322:Q322))</f>
        <v>1.0000000067520887E-2</v>
      </c>
      <c r="T322" s="19"/>
      <c r="U322" s="19"/>
    </row>
    <row r="323" spans="2:21">
      <c r="B323" s="27" t="s">
        <v>168</v>
      </c>
      <c r="C323" s="11">
        <v>187955</v>
      </c>
      <c r="D323" s="16">
        <f t="shared" si="136"/>
        <v>15662.916666666666</v>
      </c>
      <c r="E323" s="16"/>
      <c r="F323" s="16">
        <v>15663</v>
      </c>
      <c r="G323" s="16">
        <v>12862</v>
      </c>
      <c r="H323" s="16">
        <v>12862</v>
      </c>
      <c r="I323" s="17">
        <v>16285.333333333334</v>
      </c>
      <c r="J323" s="16">
        <v>15663</v>
      </c>
      <c r="K323" s="16">
        <v>15662.916666666666</v>
      </c>
      <c r="L323" s="16">
        <v>16492.791666666668</v>
      </c>
      <c r="M323" s="16">
        <v>12111</v>
      </c>
      <c r="N323" s="17">
        <v>11200</v>
      </c>
      <c r="O323" s="16">
        <v>19717.652777777777</v>
      </c>
      <c r="P323" s="16">
        <v>19717.652777777777</v>
      </c>
      <c r="Q323" s="16">
        <v>19717.652777777777</v>
      </c>
      <c r="R323" s="16">
        <f t="shared" si="172"/>
        <v>0</v>
      </c>
      <c r="T323" s="19"/>
      <c r="U323" s="19"/>
    </row>
    <row r="324" spans="2:21">
      <c r="B324" s="27" t="s">
        <v>169</v>
      </c>
      <c r="C324" s="11">
        <v>311121</v>
      </c>
      <c r="D324" s="16">
        <f t="shared" ref="D324:D372" si="173">C324/12</f>
        <v>25926.75</v>
      </c>
      <c r="E324" s="16"/>
      <c r="F324" s="16">
        <v>25927</v>
      </c>
      <c r="G324" s="16">
        <v>25926.75</v>
      </c>
      <c r="H324" s="16">
        <v>25926.75</v>
      </c>
      <c r="I324" s="17">
        <v>25926.722222222223</v>
      </c>
      <c r="J324" s="16">
        <v>25927</v>
      </c>
      <c r="K324" s="16">
        <v>25926.75</v>
      </c>
      <c r="L324" s="16">
        <v>25926.671296296296</v>
      </c>
      <c r="M324" s="16">
        <v>25927</v>
      </c>
      <c r="N324" s="17">
        <v>25927</v>
      </c>
      <c r="O324" s="16">
        <v>25926.452160493831</v>
      </c>
      <c r="P324" s="16">
        <v>25926</v>
      </c>
      <c r="Q324" s="16">
        <v>25926.903888888901</v>
      </c>
      <c r="R324" s="16">
        <f t="shared" si="172"/>
        <v>4.3209875002503395E-4</v>
      </c>
      <c r="T324" s="19"/>
      <c r="U324" s="19"/>
    </row>
    <row r="325" spans="2:21">
      <c r="B325" s="27" t="s">
        <v>170</v>
      </c>
      <c r="C325" s="11">
        <v>4090478</v>
      </c>
      <c r="D325" s="16">
        <f t="shared" si="173"/>
        <v>340873.16666666669</v>
      </c>
      <c r="E325" s="16"/>
      <c r="F325" s="16">
        <v>340873</v>
      </c>
      <c r="G325" s="16">
        <v>166337</v>
      </c>
      <c r="H325" s="16">
        <v>166337</v>
      </c>
      <c r="I325" s="17">
        <v>379659</v>
      </c>
      <c r="J325" s="16">
        <v>287121</v>
      </c>
      <c r="K325" s="16">
        <v>287121</v>
      </c>
      <c r="L325" s="16">
        <v>410505</v>
      </c>
      <c r="M325" s="16">
        <v>340873</v>
      </c>
      <c r="N325" s="17">
        <v>340873</v>
      </c>
      <c r="O325" s="16">
        <v>456926.33333333331</v>
      </c>
      <c r="P325" s="16">
        <v>456926.33333333331</v>
      </c>
      <c r="Q325" s="16">
        <v>456926.33333333331</v>
      </c>
      <c r="R325" s="16">
        <f t="shared" si="172"/>
        <v>0</v>
      </c>
      <c r="T325" s="19"/>
      <c r="U325" s="19"/>
    </row>
    <row r="326" spans="2:21">
      <c r="B326" s="27" t="s">
        <v>171</v>
      </c>
      <c r="C326" s="11">
        <v>1614336</v>
      </c>
      <c r="D326" s="16">
        <f t="shared" si="173"/>
        <v>134528</v>
      </c>
      <c r="E326" s="16"/>
      <c r="F326" s="16">
        <v>134528</v>
      </c>
      <c r="G326" s="16">
        <v>137698</v>
      </c>
      <c r="H326" s="16">
        <v>137698</v>
      </c>
      <c r="I326" s="17">
        <v>133823.55555555556</v>
      </c>
      <c r="J326" s="16">
        <v>152005</v>
      </c>
      <c r="K326" s="16">
        <v>152005</v>
      </c>
      <c r="L326" s="16">
        <v>127763.07407407409</v>
      </c>
      <c r="M326" s="16">
        <v>134528</v>
      </c>
      <c r="N326" s="17">
        <v>134528</v>
      </c>
      <c r="O326" s="16">
        <v>123253.12345679013</v>
      </c>
      <c r="P326" s="16">
        <v>123253.12345679013</v>
      </c>
      <c r="Q326" s="16">
        <v>123253.12345679013</v>
      </c>
      <c r="R326" s="16">
        <f t="shared" si="172"/>
        <v>0</v>
      </c>
      <c r="T326" s="19"/>
      <c r="U326" s="19"/>
    </row>
    <row r="327" spans="2:21">
      <c r="B327" s="25" t="s">
        <v>174</v>
      </c>
      <c r="C327" s="11">
        <v>635357</v>
      </c>
      <c r="D327" s="16">
        <f>+D328</f>
        <v>52946.416666666664</v>
      </c>
      <c r="E327" s="16">
        <f>+E328</f>
        <v>0</v>
      </c>
      <c r="F327" s="16">
        <f t="shared" ref="F327:R327" si="174">+F328</f>
        <v>52946</v>
      </c>
      <c r="G327" s="16">
        <f t="shared" si="174"/>
        <v>37105</v>
      </c>
      <c r="H327" s="16">
        <f t="shared" si="174"/>
        <v>23499</v>
      </c>
      <c r="I327" s="17">
        <f t="shared" si="174"/>
        <v>57978.555555555555</v>
      </c>
      <c r="J327" s="16">
        <f t="shared" si="174"/>
        <v>60498</v>
      </c>
      <c r="K327" s="16">
        <f t="shared" si="174"/>
        <v>60498</v>
      </c>
      <c r="L327" s="16">
        <f t="shared" si="174"/>
        <v>57138.740740740737</v>
      </c>
      <c r="M327" s="16">
        <f t="shared" si="174"/>
        <v>85289.67</v>
      </c>
      <c r="N327" s="17">
        <f t="shared" si="174"/>
        <v>67420.67</v>
      </c>
      <c r="O327" s="16">
        <f t="shared" si="174"/>
        <v>44327.787901234558</v>
      </c>
      <c r="P327" s="16">
        <f t="shared" si="174"/>
        <v>14746.970000000001</v>
      </c>
      <c r="Q327" s="16">
        <f t="shared" si="174"/>
        <v>73908.608024691348</v>
      </c>
      <c r="R327" s="16">
        <f t="shared" si="174"/>
        <v>-2.2222221596166492E-3</v>
      </c>
      <c r="T327" s="19"/>
      <c r="U327" s="19"/>
    </row>
    <row r="328" spans="2:21">
      <c r="B328" s="27" t="s">
        <v>175</v>
      </c>
      <c r="C328" s="11">
        <v>635357</v>
      </c>
      <c r="D328" s="16">
        <f t="shared" si="173"/>
        <v>52946.416666666664</v>
      </c>
      <c r="E328" s="16"/>
      <c r="F328" s="16">
        <v>52946</v>
      </c>
      <c r="G328" s="16">
        <f>30302+6803</f>
        <v>37105</v>
      </c>
      <c r="H328" s="16">
        <f>30302-6803</f>
        <v>23499</v>
      </c>
      <c r="I328" s="17">
        <v>57978.555555555555</v>
      </c>
      <c r="J328" s="17">
        <v>60498</v>
      </c>
      <c r="K328" s="17">
        <v>60498</v>
      </c>
      <c r="L328" s="17">
        <v>57138.740740740737</v>
      </c>
      <c r="M328" s="17">
        <v>85289.67</v>
      </c>
      <c r="N328" s="17">
        <v>67420.67</v>
      </c>
      <c r="O328" s="17">
        <v>44327.787901234558</v>
      </c>
      <c r="P328" s="17">
        <v>14746.970000000001</v>
      </c>
      <c r="Q328" s="17">
        <v>73908.608024691348</v>
      </c>
      <c r="R328" s="16">
        <f>+C328-(SUM(F328:Q328))</f>
        <v>-2.2222221596166492E-3</v>
      </c>
      <c r="T328" s="19"/>
      <c r="U328" s="19"/>
    </row>
    <row r="329" spans="2:21">
      <c r="B329" s="25" t="s">
        <v>177</v>
      </c>
      <c r="C329" s="11">
        <v>579600</v>
      </c>
      <c r="D329" s="16">
        <f>+D330</f>
        <v>48300</v>
      </c>
      <c r="E329" s="16">
        <f>+E330</f>
        <v>0</v>
      </c>
      <c r="F329" s="16">
        <f t="shared" ref="F329:R329" si="175">+F330</f>
        <v>48300</v>
      </c>
      <c r="G329" s="16">
        <f t="shared" si="175"/>
        <v>35765</v>
      </c>
      <c r="H329" s="16">
        <f t="shared" si="175"/>
        <v>57841</v>
      </c>
      <c r="I329" s="17">
        <f t="shared" si="175"/>
        <v>56932.636666666702</v>
      </c>
      <c r="J329" s="17">
        <f t="shared" si="175"/>
        <v>35652</v>
      </c>
      <c r="K329" s="17">
        <f t="shared" si="175"/>
        <v>34652</v>
      </c>
      <c r="L329" s="17">
        <f t="shared" si="175"/>
        <v>53126.222222222226</v>
      </c>
      <c r="M329" s="17">
        <f t="shared" si="175"/>
        <v>39000</v>
      </c>
      <c r="N329" s="17">
        <f t="shared" si="175"/>
        <v>57600</v>
      </c>
      <c r="O329" s="17">
        <f t="shared" si="175"/>
        <v>56343.703703703715</v>
      </c>
      <c r="P329" s="17">
        <f t="shared" si="175"/>
        <v>40000</v>
      </c>
      <c r="Q329" s="17">
        <f t="shared" si="175"/>
        <v>64387.4111111112</v>
      </c>
      <c r="R329" s="16">
        <f t="shared" si="175"/>
        <v>2.6296296156942844E-2</v>
      </c>
      <c r="T329" s="19"/>
      <c r="U329" s="19"/>
    </row>
    <row r="330" spans="2:21">
      <c r="B330" s="27" t="s">
        <v>178</v>
      </c>
      <c r="C330" s="11">
        <v>579600</v>
      </c>
      <c r="D330" s="16">
        <f t="shared" si="173"/>
        <v>48300</v>
      </c>
      <c r="E330" s="16"/>
      <c r="F330" s="16">
        <v>48300</v>
      </c>
      <c r="G330" s="16">
        <f>46803-6803-4235</f>
        <v>35765</v>
      </c>
      <c r="H330" s="16">
        <f>46803+6803+4235</f>
        <v>57841</v>
      </c>
      <c r="I330" s="17">
        <v>56932.636666666702</v>
      </c>
      <c r="J330" s="17">
        <v>35652</v>
      </c>
      <c r="K330" s="17">
        <v>34652</v>
      </c>
      <c r="L330" s="17">
        <v>53126.222222222226</v>
      </c>
      <c r="M330" s="17">
        <v>39000</v>
      </c>
      <c r="N330" s="17">
        <v>57600</v>
      </c>
      <c r="O330" s="17">
        <v>56343.703703703715</v>
      </c>
      <c r="P330" s="17">
        <v>40000</v>
      </c>
      <c r="Q330" s="17">
        <v>64387.4111111112</v>
      </c>
      <c r="R330" s="16">
        <f>+C330-(SUM(F330:Q330))</f>
        <v>2.6296296156942844E-2</v>
      </c>
      <c r="T330" s="19"/>
      <c r="U330" s="19"/>
    </row>
    <row r="331" spans="2:21" s="32" customFormat="1">
      <c r="B331" s="34" t="s">
        <v>180</v>
      </c>
      <c r="C331" s="31">
        <v>4027818</v>
      </c>
      <c r="D331" s="17">
        <f>+D332</f>
        <v>335651.5</v>
      </c>
      <c r="E331" s="17">
        <f>+E332</f>
        <v>0</v>
      </c>
      <c r="F331" s="17">
        <f t="shared" ref="F331:R331" si="176">+F332</f>
        <v>335652</v>
      </c>
      <c r="G331" s="17">
        <f t="shared" si="176"/>
        <v>538470</v>
      </c>
      <c r="H331" s="17">
        <f t="shared" si="176"/>
        <v>530000</v>
      </c>
      <c r="I331" s="17">
        <f t="shared" si="176"/>
        <v>291521.797777778</v>
      </c>
      <c r="J331" s="17">
        <f t="shared" si="176"/>
        <v>377688.67</v>
      </c>
      <c r="K331" s="17">
        <f t="shared" si="176"/>
        <v>445514</v>
      </c>
      <c r="L331" s="17">
        <f t="shared" si="176"/>
        <v>251495.25870370373</v>
      </c>
      <c r="M331" s="17">
        <f t="shared" si="176"/>
        <v>335651</v>
      </c>
      <c r="N331" s="17">
        <f t="shared" si="176"/>
        <v>335651</v>
      </c>
      <c r="O331" s="17">
        <f t="shared" si="176"/>
        <v>250523.29117283999</v>
      </c>
      <c r="P331" s="17">
        <f t="shared" si="176"/>
        <v>335651</v>
      </c>
      <c r="Q331" s="17">
        <f t="shared" si="176"/>
        <v>0</v>
      </c>
      <c r="R331" s="17">
        <f t="shared" si="176"/>
        <v>-1.7654321622103453E-2</v>
      </c>
      <c r="T331" s="19"/>
      <c r="U331" s="19"/>
    </row>
    <row r="332" spans="2:21">
      <c r="B332" s="27" t="s">
        <v>181</v>
      </c>
      <c r="C332" s="11">
        <v>4027818</v>
      </c>
      <c r="D332" s="16">
        <f t="shared" si="173"/>
        <v>335651.5</v>
      </c>
      <c r="E332" s="16"/>
      <c r="F332" s="16">
        <v>335652</v>
      </c>
      <c r="G332" s="16">
        <f>534235+4235</f>
        <v>538470</v>
      </c>
      <c r="H332" s="16">
        <f>534235-4235</f>
        <v>530000</v>
      </c>
      <c r="I332" s="17">
        <v>291521.797777778</v>
      </c>
      <c r="J332" s="16">
        <v>377688.67</v>
      </c>
      <c r="K332" s="16">
        <v>445514</v>
      </c>
      <c r="L332" s="16">
        <v>251495.25870370373</v>
      </c>
      <c r="M332" s="16">
        <v>335651</v>
      </c>
      <c r="N332" s="17">
        <v>335651</v>
      </c>
      <c r="O332" s="16">
        <v>250523.29117283999</v>
      </c>
      <c r="P332" s="16">
        <v>335651</v>
      </c>
      <c r="Q332" s="16"/>
      <c r="R332" s="16">
        <f>+C332-(SUM(F332:Q332))</f>
        <v>-1.7654321622103453E-2</v>
      </c>
      <c r="T332" s="19"/>
      <c r="U332" s="19"/>
    </row>
    <row r="333" spans="2:21" s="32" customFormat="1">
      <c r="B333" s="34" t="s">
        <v>183</v>
      </c>
      <c r="C333" s="31">
        <v>1261231</v>
      </c>
      <c r="D333" s="17">
        <f>+D334+D335</f>
        <v>105102.58333333333</v>
      </c>
      <c r="E333" s="17">
        <f>+E334+E335</f>
        <v>0</v>
      </c>
      <c r="F333" s="17">
        <f t="shared" ref="F333:R333" si="177">+F334+F335</f>
        <v>105103</v>
      </c>
      <c r="G333" s="17">
        <f t="shared" si="177"/>
        <v>102898.5833333333</v>
      </c>
      <c r="H333" s="17">
        <f t="shared" si="177"/>
        <v>107306.5833333333</v>
      </c>
      <c r="I333" s="17">
        <f t="shared" si="177"/>
        <v>96802.537037036993</v>
      </c>
      <c r="J333" s="17">
        <f t="shared" si="177"/>
        <v>102550</v>
      </c>
      <c r="K333" s="17">
        <f t="shared" si="177"/>
        <v>67360</v>
      </c>
      <c r="L333" s="17">
        <f t="shared" si="177"/>
        <v>111818.3827160494</v>
      </c>
      <c r="M333" s="17">
        <f t="shared" si="177"/>
        <v>0</v>
      </c>
      <c r="N333" s="17">
        <f t="shared" si="177"/>
        <v>0</v>
      </c>
      <c r="O333" s="17">
        <f t="shared" si="177"/>
        <v>186363.97119341564</v>
      </c>
      <c r="P333" s="17">
        <f t="shared" si="177"/>
        <v>302445</v>
      </c>
      <c r="Q333" s="17">
        <f t="shared" si="177"/>
        <v>78582.939259259292</v>
      </c>
      <c r="R333" s="17">
        <f t="shared" si="177"/>
        <v>3.127572126686573E-3</v>
      </c>
      <c r="T333" s="19"/>
      <c r="U333" s="19"/>
    </row>
    <row r="334" spans="2:21">
      <c r="B334" s="27" t="s">
        <v>185</v>
      </c>
      <c r="C334" s="11">
        <v>402408</v>
      </c>
      <c r="D334" s="16">
        <f t="shared" si="173"/>
        <v>33534</v>
      </c>
      <c r="E334" s="16"/>
      <c r="F334" s="16">
        <v>33534</v>
      </c>
      <c r="G334" s="16"/>
      <c r="H334" s="16">
        <v>67068</v>
      </c>
      <c r="I334" s="17">
        <v>33534</v>
      </c>
      <c r="J334" s="17">
        <v>35190</v>
      </c>
      <c r="K334" s="17"/>
      <c r="L334" s="17">
        <v>38847</v>
      </c>
      <c r="M334" s="16"/>
      <c r="N334" s="17"/>
      <c r="O334" s="16">
        <v>64745</v>
      </c>
      <c r="P334" s="16">
        <v>129490</v>
      </c>
      <c r="Q334" s="16"/>
      <c r="R334" s="16">
        <f t="shared" ref="R334:R335" si="178">+C334-(SUM(F334:Q334))</f>
        <v>0</v>
      </c>
      <c r="T334" s="19"/>
      <c r="U334" s="19"/>
    </row>
    <row r="335" spans="2:21">
      <c r="B335" s="27" t="s">
        <v>265</v>
      </c>
      <c r="C335" s="11">
        <v>858823</v>
      </c>
      <c r="D335" s="16">
        <f t="shared" si="173"/>
        <v>71568.583333333328</v>
      </c>
      <c r="E335" s="16"/>
      <c r="F335" s="16">
        <v>71569</v>
      </c>
      <c r="G335" s="16">
        <v>102898.5833333333</v>
      </c>
      <c r="H335" s="16">
        <v>40238.583333333299</v>
      </c>
      <c r="I335" s="17">
        <v>63268.537037036993</v>
      </c>
      <c r="J335" s="17">
        <v>67360</v>
      </c>
      <c r="K335" s="17">
        <v>67360</v>
      </c>
      <c r="L335" s="17">
        <v>72971.382716049397</v>
      </c>
      <c r="M335" s="16"/>
      <c r="N335" s="17"/>
      <c r="O335" s="16">
        <v>121618.97119341565</v>
      </c>
      <c r="P335" s="16">
        <v>172955</v>
      </c>
      <c r="Q335" s="16">
        <v>78582.939259259292</v>
      </c>
      <c r="R335" s="16">
        <f t="shared" si="178"/>
        <v>3.127572126686573E-3</v>
      </c>
      <c r="T335" s="19"/>
      <c r="U335" s="19"/>
    </row>
    <row r="336" spans="2:21" s="32" customFormat="1">
      <c r="B336" s="34" t="s">
        <v>187</v>
      </c>
      <c r="C336" s="31">
        <v>3026443</v>
      </c>
      <c r="D336" s="17">
        <f>+D337</f>
        <v>252203.58333333334</v>
      </c>
      <c r="E336" s="17">
        <f>+E337</f>
        <v>0</v>
      </c>
      <c r="F336" s="17">
        <f t="shared" ref="F336:R336" si="179">+F337</f>
        <v>252204</v>
      </c>
      <c r="G336" s="17">
        <f t="shared" si="179"/>
        <v>254407.58333333299</v>
      </c>
      <c r="H336" s="17">
        <f t="shared" si="179"/>
        <v>249999.58333333299</v>
      </c>
      <c r="I336" s="17">
        <f t="shared" si="179"/>
        <v>252203.53703703711</v>
      </c>
      <c r="J336" s="17">
        <f t="shared" si="179"/>
        <v>252204</v>
      </c>
      <c r="K336" s="17">
        <f t="shared" si="179"/>
        <v>252203.58333333334</v>
      </c>
      <c r="L336" s="17">
        <f t="shared" si="179"/>
        <v>252203.45216049394</v>
      </c>
      <c r="M336" s="17">
        <f t="shared" si="179"/>
        <v>252204</v>
      </c>
      <c r="N336" s="17">
        <f t="shared" si="179"/>
        <v>252204</v>
      </c>
      <c r="O336" s="17">
        <f t="shared" si="179"/>
        <v>252203.08693415628</v>
      </c>
      <c r="P336" s="17">
        <f t="shared" si="179"/>
        <v>252203</v>
      </c>
      <c r="Q336" s="17">
        <f t="shared" si="179"/>
        <v>252203.176481481</v>
      </c>
      <c r="R336" s="17">
        <f t="shared" si="179"/>
        <v>-2.6131677441298962E-3</v>
      </c>
      <c r="T336" s="19"/>
      <c r="U336" s="19"/>
    </row>
    <row r="337" spans="2:21">
      <c r="B337" s="27" t="s">
        <v>189</v>
      </c>
      <c r="C337" s="11">
        <v>3026443</v>
      </c>
      <c r="D337" s="16">
        <f t="shared" si="173"/>
        <v>252203.58333333334</v>
      </c>
      <c r="E337" s="16"/>
      <c r="F337" s="16">
        <v>252204</v>
      </c>
      <c r="G337" s="16">
        <v>254407.58333333299</v>
      </c>
      <c r="H337" s="16">
        <v>249999.58333333299</v>
      </c>
      <c r="I337" s="17">
        <v>252203.53703703711</v>
      </c>
      <c r="J337" s="16">
        <v>252204</v>
      </c>
      <c r="K337" s="16">
        <v>252203.58333333334</v>
      </c>
      <c r="L337" s="16">
        <v>252203.45216049394</v>
      </c>
      <c r="M337" s="16">
        <v>252204</v>
      </c>
      <c r="N337" s="17">
        <v>252204</v>
      </c>
      <c r="O337" s="16">
        <v>252203.08693415628</v>
      </c>
      <c r="P337" s="16">
        <v>252203</v>
      </c>
      <c r="Q337" s="16">
        <v>252203.176481481</v>
      </c>
      <c r="R337" s="16">
        <f>+C337-(SUM(F337:Q337))</f>
        <v>-2.6131677441298962E-3</v>
      </c>
      <c r="T337" s="19"/>
      <c r="U337" s="19"/>
    </row>
    <row r="338" spans="2:21" s="32" customFormat="1">
      <c r="B338" s="34" t="s">
        <v>190</v>
      </c>
      <c r="C338" s="31">
        <v>1817347</v>
      </c>
      <c r="D338" s="17">
        <f>+D339</f>
        <v>151445.58333333334</v>
      </c>
      <c r="E338" s="17">
        <f>+E339</f>
        <v>0</v>
      </c>
      <c r="F338" s="17">
        <f t="shared" ref="F338:R338" si="180">+F339</f>
        <v>151446</v>
      </c>
      <c r="G338" s="17">
        <f t="shared" si="180"/>
        <v>0</v>
      </c>
      <c r="H338" s="17">
        <f t="shared" si="180"/>
        <v>383820</v>
      </c>
      <c r="I338" s="17">
        <f t="shared" si="180"/>
        <v>0</v>
      </c>
      <c r="J338" s="17">
        <f t="shared" si="180"/>
        <v>294755.44</v>
      </c>
      <c r="K338" s="17">
        <f t="shared" si="180"/>
        <v>0</v>
      </c>
      <c r="L338" s="17">
        <f t="shared" si="180"/>
        <v>291472.59259259299</v>
      </c>
      <c r="M338" s="17">
        <f t="shared" si="180"/>
        <v>0</v>
      </c>
      <c r="N338" s="17">
        <f t="shared" si="180"/>
        <v>302892</v>
      </c>
      <c r="O338" s="17">
        <f t="shared" si="180"/>
        <v>0</v>
      </c>
      <c r="P338" s="17">
        <f t="shared" si="180"/>
        <v>171903.91999999998</v>
      </c>
      <c r="Q338" s="17">
        <f t="shared" si="180"/>
        <v>221057.0486419753</v>
      </c>
      <c r="R338" s="17">
        <f t="shared" si="180"/>
        <v>-1.2345681898295879E-3</v>
      </c>
      <c r="T338" s="19"/>
      <c r="U338" s="19"/>
    </row>
    <row r="339" spans="2:21">
      <c r="B339" s="27" t="s">
        <v>191</v>
      </c>
      <c r="C339" s="11">
        <v>1817347</v>
      </c>
      <c r="D339" s="16">
        <f t="shared" si="173"/>
        <v>151445.58333333334</v>
      </c>
      <c r="E339" s="16"/>
      <c r="F339" s="16">
        <v>151446</v>
      </c>
      <c r="G339" s="16"/>
      <c r="H339" s="16">
        <v>383820</v>
      </c>
      <c r="I339" s="17"/>
      <c r="J339" s="17">
        <v>294755.44</v>
      </c>
      <c r="K339" s="17"/>
      <c r="L339" s="17">
        <v>291472.59259259299</v>
      </c>
      <c r="M339" s="17"/>
      <c r="N339" s="17">
        <v>302892</v>
      </c>
      <c r="O339" s="17"/>
      <c r="P339" s="17">
        <v>171903.91999999998</v>
      </c>
      <c r="Q339" s="17">
        <v>221057.0486419753</v>
      </c>
      <c r="R339" s="16">
        <f>+C339-(SUM(F339:Q339))</f>
        <v>-1.2345681898295879E-3</v>
      </c>
      <c r="T339" s="19"/>
      <c r="U339" s="19"/>
    </row>
    <row r="340" spans="2:21">
      <c r="B340" s="25" t="s">
        <v>195</v>
      </c>
      <c r="C340" s="11">
        <v>47815716</v>
      </c>
      <c r="D340" s="16">
        <f>+D341</f>
        <v>3984643</v>
      </c>
      <c r="E340" s="16">
        <f>+E341</f>
        <v>0</v>
      </c>
      <c r="F340" s="16">
        <f t="shared" ref="F340:R340" si="181">+F341</f>
        <v>3984643</v>
      </c>
      <c r="G340" s="16">
        <f t="shared" si="181"/>
        <v>4467647</v>
      </c>
      <c r="H340" s="16">
        <f t="shared" si="181"/>
        <v>4102297</v>
      </c>
      <c r="I340" s="17">
        <f t="shared" si="181"/>
        <v>4060356.6622222201</v>
      </c>
      <c r="J340" s="17">
        <f t="shared" si="181"/>
        <v>3842189.56</v>
      </c>
      <c r="K340" s="17">
        <f t="shared" si="181"/>
        <v>4105309.38</v>
      </c>
      <c r="L340" s="17">
        <f t="shared" si="181"/>
        <v>3748627.2329629599</v>
      </c>
      <c r="M340" s="17">
        <f t="shared" si="181"/>
        <v>4136089</v>
      </c>
      <c r="N340" s="17">
        <f t="shared" si="181"/>
        <v>3833197</v>
      </c>
      <c r="O340" s="17">
        <f t="shared" si="181"/>
        <v>3920974.33493827</v>
      </c>
      <c r="P340" s="17">
        <f t="shared" si="181"/>
        <v>3643449.77</v>
      </c>
      <c r="Q340" s="17">
        <f t="shared" si="181"/>
        <v>3970936.0603703698</v>
      </c>
      <c r="R340" s="17">
        <f t="shared" si="181"/>
        <v>-4.9382448196411133E-4</v>
      </c>
      <c r="T340" s="19"/>
      <c r="U340" s="19"/>
    </row>
    <row r="341" spans="2:21">
      <c r="B341" s="27" t="s">
        <v>207</v>
      </c>
      <c r="C341" s="11">
        <v>47815716</v>
      </c>
      <c r="D341" s="16">
        <f t="shared" si="173"/>
        <v>3984643</v>
      </c>
      <c r="E341" s="16"/>
      <c r="F341" s="16">
        <v>3984643</v>
      </c>
      <c r="G341" s="16">
        <v>4467647</v>
      </c>
      <c r="H341" s="16">
        <v>4102297</v>
      </c>
      <c r="I341" s="17">
        <v>4060356.6622222201</v>
      </c>
      <c r="J341" s="17">
        <v>3842189.56</v>
      </c>
      <c r="K341" s="17">
        <v>4105309.38</v>
      </c>
      <c r="L341" s="17">
        <v>3748627.2329629599</v>
      </c>
      <c r="M341" s="17">
        <v>4136089</v>
      </c>
      <c r="N341" s="17">
        <v>3833197</v>
      </c>
      <c r="O341" s="17">
        <v>3920974.33493827</v>
      </c>
      <c r="P341" s="17">
        <v>3643449.77</v>
      </c>
      <c r="Q341" s="17">
        <v>3970936.0603703698</v>
      </c>
      <c r="R341" s="17">
        <f>+C341-(SUM(F341:Q341))</f>
        <v>-4.9382448196411133E-4</v>
      </c>
      <c r="T341" s="19"/>
      <c r="U341" s="19"/>
    </row>
    <row r="342" spans="2:21">
      <c r="B342" s="23" t="s">
        <v>26</v>
      </c>
      <c r="C342" s="11">
        <v>8737288</v>
      </c>
      <c r="D342" s="14">
        <f>+D343+D345+D347+D349</f>
        <v>728107.33333333326</v>
      </c>
      <c r="E342" s="14">
        <f>+E343+E345+E347+E349</f>
        <v>0</v>
      </c>
      <c r="F342" s="14">
        <f t="shared" ref="F342:R342" si="182">+F343+F345+F347+F349</f>
        <v>648106.66999999993</v>
      </c>
      <c r="G342" s="14">
        <f t="shared" si="182"/>
        <v>613996</v>
      </c>
      <c r="H342" s="14">
        <f t="shared" si="182"/>
        <v>533996</v>
      </c>
      <c r="I342" s="14">
        <f t="shared" si="182"/>
        <v>771243.25555555522</v>
      </c>
      <c r="J342" s="14">
        <f t="shared" si="182"/>
        <v>726831</v>
      </c>
      <c r="K342" s="14">
        <f t="shared" si="182"/>
        <v>726831.25925925886</v>
      </c>
      <c r="L342" s="14">
        <f t="shared" si="182"/>
        <v>786047.30197530915</v>
      </c>
      <c r="M342" s="14">
        <f t="shared" si="182"/>
        <v>807799</v>
      </c>
      <c r="N342" s="14">
        <f t="shared" si="182"/>
        <v>807799</v>
      </c>
      <c r="O342" s="14">
        <f t="shared" si="182"/>
        <v>771546.1741769549</v>
      </c>
      <c r="P342" s="14">
        <f t="shared" si="182"/>
        <v>729494.22</v>
      </c>
      <c r="Q342" s="14">
        <f t="shared" si="182"/>
        <v>813598.12753086397</v>
      </c>
      <c r="R342" s="14">
        <f t="shared" si="182"/>
        <v>-8.4979423263575882E-3</v>
      </c>
      <c r="T342" s="19"/>
      <c r="U342" s="19"/>
    </row>
    <row r="343" spans="2:21">
      <c r="B343" s="25" t="s">
        <v>209</v>
      </c>
      <c r="C343" s="11">
        <v>4631805</v>
      </c>
      <c r="D343" s="16">
        <f>+D344</f>
        <v>385983.75</v>
      </c>
      <c r="E343" s="16">
        <f>+E344</f>
        <v>0</v>
      </c>
      <c r="F343" s="16">
        <f t="shared" ref="F343:R343" si="183">+F344</f>
        <v>385983.67</v>
      </c>
      <c r="G343" s="16">
        <f t="shared" si="183"/>
        <v>367924</v>
      </c>
      <c r="H343" s="16">
        <f t="shared" si="183"/>
        <v>331996</v>
      </c>
      <c r="I343" s="17">
        <f t="shared" si="183"/>
        <v>393989.03666666668</v>
      </c>
      <c r="J343" s="16">
        <f t="shared" si="183"/>
        <v>363000</v>
      </c>
      <c r="K343" s="16">
        <f t="shared" si="183"/>
        <v>408967.75</v>
      </c>
      <c r="L343" s="16">
        <f t="shared" si="183"/>
        <v>396657.42388888891</v>
      </c>
      <c r="M343" s="16">
        <f t="shared" si="183"/>
        <v>401968</v>
      </c>
      <c r="N343" s="17">
        <f t="shared" si="183"/>
        <v>370000</v>
      </c>
      <c r="O343" s="16">
        <f t="shared" si="183"/>
        <v>393273.03981481498</v>
      </c>
      <c r="P343" s="16">
        <f t="shared" si="183"/>
        <v>396483</v>
      </c>
      <c r="Q343" s="16">
        <f t="shared" si="183"/>
        <v>421563.08351851802</v>
      </c>
      <c r="R343" s="16">
        <f t="shared" si="183"/>
        <v>-3.8888882845640182E-3</v>
      </c>
      <c r="T343" s="19"/>
      <c r="U343" s="19"/>
    </row>
    <row r="344" spans="2:21">
      <c r="B344" s="27" t="s">
        <v>210</v>
      </c>
      <c r="C344" s="11">
        <v>4631805</v>
      </c>
      <c r="D344" s="16">
        <f t="shared" si="173"/>
        <v>385983.75</v>
      </c>
      <c r="E344" s="16"/>
      <c r="F344" s="16">
        <v>385983.67</v>
      </c>
      <c r="G344" s="16">
        <v>367924</v>
      </c>
      <c r="H344" s="16">
        <v>331996</v>
      </c>
      <c r="I344" s="17">
        <v>393989.03666666668</v>
      </c>
      <c r="J344" s="17">
        <v>363000</v>
      </c>
      <c r="K344" s="17">
        <v>408967.75</v>
      </c>
      <c r="L344" s="17">
        <v>396657.42388888891</v>
      </c>
      <c r="M344" s="17">
        <v>401968</v>
      </c>
      <c r="N344" s="17">
        <v>370000</v>
      </c>
      <c r="O344" s="17">
        <v>393273.03981481498</v>
      </c>
      <c r="P344" s="17">
        <v>396483</v>
      </c>
      <c r="Q344" s="17">
        <v>421563.08351851802</v>
      </c>
      <c r="R344" s="16">
        <f>+C344-(SUM(F344:Q344))</f>
        <v>-3.8888882845640182E-3</v>
      </c>
      <c r="T344" s="19"/>
      <c r="U344" s="19"/>
    </row>
    <row r="345" spans="2:21">
      <c r="B345" s="25" t="s">
        <v>215</v>
      </c>
      <c r="C345" s="11">
        <v>181885</v>
      </c>
      <c r="D345" s="16">
        <f>+D346</f>
        <v>15157.083333333334</v>
      </c>
      <c r="E345" s="16">
        <f>+E346</f>
        <v>0</v>
      </c>
      <c r="F345" s="16">
        <f t="shared" ref="F345:R345" si="184">+F346</f>
        <v>15157</v>
      </c>
      <c r="G345" s="16">
        <f t="shared" si="184"/>
        <v>0</v>
      </c>
      <c r="H345" s="16">
        <f t="shared" si="184"/>
        <v>35928</v>
      </c>
      <c r="I345" s="17">
        <f t="shared" si="184"/>
        <v>0</v>
      </c>
      <c r="J345" s="16">
        <f t="shared" si="184"/>
        <v>0</v>
      </c>
      <c r="K345" s="16">
        <f t="shared" si="184"/>
        <v>30314.101851851898</v>
      </c>
      <c r="L345" s="16">
        <f t="shared" si="184"/>
        <v>28858.757469135802</v>
      </c>
      <c r="M345" s="16">
        <f t="shared" si="184"/>
        <v>0</v>
      </c>
      <c r="N345" s="17">
        <f t="shared" si="184"/>
        <v>30314</v>
      </c>
      <c r="O345" s="16">
        <f t="shared" si="184"/>
        <v>0</v>
      </c>
      <c r="P345" s="16">
        <f t="shared" si="184"/>
        <v>30314.27</v>
      </c>
      <c r="Q345" s="16">
        <f t="shared" si="184"/>
        <v>10998.875000000007</v>
      </c>
      <c r="R345" s="16">
        <f t="shared" si="184"/>
        <v>-4.3209877039771527E-3</v>
      </c>
      <c r="T345" s="19"/>
      <c r="U345" s="19"/>
    </row>
    <row r="346" spans="2:21">
      <c r="B346" s="27" t="s">
        <v>216</v>
      </c>
      <c r="C346" s="11">
        <v>181885</v>
      </c>
      <c r="D346" s="16">
        <f t="shared" si="173"/>
        <v>15157.083333333334</v>
      </c>
      <c r="E346" s="16"/>
      <c r="F346" s="16">
        <v>15157</v>
      </c>
      <c r="G346" s="16"/>
      <c r="H346" s="16">
        <v>35928</v>
      </c>
      <c r="I346" s="17"/>
      <c r="J346" s="17"/>
      <c r="K346" s="17">
        <v>30314.101851851898</v>
      </c>
      <c r="L346" s="17">
        <v>28858.757469135802</v>
      </c>
      <c r="M346" s="17"/>
      <c r="N346" s="17">
        <v>30314</v>
      </c>
      <c r="O346" s="17"/>
      <c r="P346" s="17">
        <v>30314.27</v>
      </c>
      <c r="Q346" s="17">
        <v>10998.875000000007</v>
      </c>
      <c r="R346" s="16">
        <f>+C346-(SUM(F346:Q346))</f>
        <v>-4.3209877039771527E-3</v>
      </c>
      <c r="T346" s="19"/>
      <c r="U346" s="19"/>
    </row>
    <row r="347" spans="2:21">
      <c r="B347" s="25" t="s">
        <v>223</v>
      </c>
      <c r="C347" s="11">
        <v>552098</v>
      </c>
      <c r="D347" s="16">
        <f>+D348</f>
        <v>46008.166666666664</v>
      </c>
      <c r="E347" s="16">
        <f>+E348</f>
        <v>0</v>
      </c>
      <c r="F347" s="16">
        <f t="shared" ref="F347:R347" si="185">+F348</f>
        <v>41008</v>
      </c>
      <c r="G347" s="16">
        <f t="shared" si="185"/>
        <v>50975</v>
      </c>
      <c r="H347" s="16">
        <f t="shared" si="185"/>
        <v>45975</v>
      </c>
      <c r="I347" s="17">
        <f t="shared" si="185"/>
        <v>46015.555555555555</v>
      </c>
      <c r="J347" s="16">
        <f t="shared" si="185"/>
        <v>44732</v>
      </c>
      <c r="K347" s="16">
        <f t="shared" si="185"/>
        <v>44732</v>
      </c>
      <c r="L347" s="16">
        <f t="shared" si="185"/>
        <v>46443.407407407409</v>
      </c>
      <c r="M347" s="16">
        <f t="shared" si="185"/>
        <v>48538</v>
      </c>
      <c r="N347" s="17">
        <f t="shared" si="185"/>
        <v>48538</v>
      </c>
      <c r="O347" s="16">
        <f t="shared" si="185"/>
        <v>45047.01234567901</v>
      </c>
      <c r="P347" s="16">
        <f t="shared" si="185"/>
        <v>46009</v>
      </c>
      <c r="Q347" s="16">
        <f t="shared" si="185"/>
        <v>44085.022345679005</v>
      </c>
      <c r="R347" s="16">
        <f t="shared" si="185"/>
        <v>2.3456789785996079E-3</v>
      </c>
      <c r="T347" s="19"/>
      <c r="U347" s="19"/>
    </row>
    <row r="348" spans="2:21">
      <c r="B348" s="27" t="s">
        <v>224</v>
      </c>
      <c r="C348" s="11">
        <v>552098</v>
      </c>
      <c r="D348" s="16">
        <f t="shared" si="173"/>
        <v>46008.166666666664</v>
      </c>
      <c r="E348" s="16"/>
      <c r="F348" s="16">
        <f>46008-5000</f>
        <v>41008</v>
      </c>
      <c r="G348" s="16">
        <f>45975+5000</f>
        <v>50975</v>
      </c>
      <c r="H348" s="16">
        <v>45975</v>
      </c>
      <c r="I348" s="17">
        <v>46015.555555555555</v>
      </c>
      <c r="J348" s="16">
        <v>44732</v>
      </c>
      <c r="K348" s="16">
        <v>44732</v>
      </c>
      <c r="L348" s="16">
        <v>46443.407407407409</v>
      </c>
      <c r="M348" s="16">
        <v>48538</v>
      </c>
      <c r="N348" s="17">
        <v>48538</v>
      </c>
      <c r="O348" s="16">
        <v>45047.01234567901</v>
      </c>
      <c r="P348" s="16">
        <v>46009</v>
      </c>
      <c r="Q348" s="16">
        <v>44085.022345679005</v>
      </c>
      <c r="R348" s="16">
        <f>+C348-(SUM(F348:Q348))</f>
        <v>2.3456789785996079E-3</v>
      </c>
      <c r="T348" s="19"/>
      <c r="U348" s="19"/>
    </row>
    <row r="349" spans="2:21">
      <c r="B349" s="25" t="s">
        <v>227</v>
      </c>
      <c r="C349" s="11">
        <v>3371500</v>
      </c>
      <c r="D349" s="16">
        <f>+D350</f>
        <v>280958.33333333331</v>
      </c>
      <c r="E349" s="16">
        <f>+E350</f>
        <v>0</v>
      </c>
      <c r="F349" s="16">
        <f t="shared" ref="F349:R349" si="186">+F350</f>
        <v>205958</v>
      </c>
      <c r="G349" s="16">
        <f t="shared" si="186"/>
        <v>195097</v>
      </c>
      <c r="H349" s="16">
        <f t="shared" si="186"/>
        <v>120097</v>
      </c>
      <c r="I349" s="17">
        <f t="shared" si="186"/>
        <v>331238.66333333304</v>
      </c>
      <c r="J349" s="16">
        <f t="shared" si="186"/>
        <v>319099</v>
      </c>
      <c r="K349" s="16">
        <f t="shared" si="186"/>
        <v>242817.40740740701</v>
      </c>
      <c r="L349" s="16">
        <f t="shared" si="186"/>
        <v>314087.71320987697</v>
      </c>
      <c r="M349" s="16">
        <f t="shared" si="186"/>
        <v>357293</v>
      </c>
      <c r="N349" s="17">
        <f t="shared" si="186"/>
        <v>358947</v>
      </c>
      <c r="O349" s="16">
        <f t="shared" si="186"/>
        <v>333226.12201646098</v>
      </c>
      <c r="P349" s="16">
        <f t="shared" si="186"/>
        <v>256687.95</v>
      </c>
      <c r="Q349" s="16">
        <f t="shared" si="186"/>
        <v>336951.14666666696</v>
      </c>
      <c r="R349" s="16">
        <f t="shared" si="186"/>
        <v>-2.6337453164160252E-3</v>
      </c>
      <c r="T349" s="19"/>
      <c r="U349" s="19"/>
    </row>
    <row r="350" spans="2:21">
      <c r="B350" s="27" t="s">
        <v>229</v>
      </c>
      <c r="C350" s="11">
        <v>3371500</v>
      </c>
      <c r="D350" s="16">
        <f t="shared" si="173"/>
        <v>280958.33333333331</v>
      </c>
      <c r="E350" s="16"/>
      <c r="F350" s="16">
        <v>205958</v>
      </c>
      <c r="G350" s="16">
        <v>195097</v>
      </c>
      <c r="H350" s="16">
        <v>120097</v>
      </c>
      <c r="I350" s="17">
        <v>331238.66333333304</v>
      </c>
      <c r="J350" s="17">
        <v>319099</v>
      </c>
      <c r="K350" s="17">
        <v>242817.40740740701</v>
      </c>
      <c r="L350" s="17">
        <v>314087.71320987697</v>
      </c>
      <c r="M350" s="17">
        <v>357293</v>
      </c>
      <c r="N350" s="17">
        <v>358947</v>
      </c>
      <c r="O350" s="17">
        <v>333226.12201646098</v>
      </c>
      <c r="P350" s="17">
        <v>256687.95</v>
      </c>
      <c r="Q350" s="17">
        <v>336951.14666666696</v>
      </c>
      <c r="R350" s="16">
        <f>+C350-(SUM(F350:Q350))</f>
        <v>-2.6337453164160252E-3</v>
      </c>
      <c r="T350" s="19"/>
      <c r="U350" s="19"/>
    </row>
    <row r="351" spans="2:21">
      <c r="B351" s="23" t="s">
        <v>36</v>
      </c>
      <c r="C351" s="11">
        <v>18902636</v>
      </c>
      <c r="D351" s="14">
        <f t="shared" ref="D351:R352" si="187">+D352</f>
        <v>1575219.6666666667</v>
      </c>
      <c r="E351" s="14">
        <f t="shared" si="187"/>
        <v>0</v>
      </c>
      <c r="F351" s="14">
        <f t="shared" si="187"/>
        <v>1651245</v>
      </c>
      <c r="G351" s="14">
        <f t="shared" si="187"/>
        <v>1377812</v>
      </c>
      <c r="H351" s="14">
        <f t="shared" si="187"/>
        <v>1569342</v>
      </c>
      <c r="I351" s="14">
        <f t="shared" si="187"/>
        <v>1655956.66666667</v>
      </c>
      <c r="J351" s="14">
        <f t="shared" si="187"/>
        <v>1641817</v>
      </c>
      <c r="K351" s="14">
        <f t="shared" si="187"/>
        <v>1442025.59259259</v>
      </c>
      <c r="L351" s="14">
        <f t="shared" si="187"/>
        <v>1660535.7667901202</v>
      </c>
      <c r="M351" s="14">
        <f t="shared" si="187"/>
        <v>1641817</v>
      </c>
      <c r="N351" s="14">
        <f t="shared" si="187"/>
        <v>1442160.19</v>
      </c>
      <c r="O351" s="14">
        <f t="shared" si="187"/>
        <v>1606641.5946502059</v>
      </c>
      <c r="P351" s="14">
        <f t="shared" si="187"/>
        <v>1575219</v>
      </c>
      <c r="Q351" s="14">
        <f t="shared" si="187"/>
        <v>1638064.1862963</v>
      </c>
      <c r="R351" s="14">
        <f t="shared" si="187"/>
        <v>3.004118800163269E-3</v>
      </c>
      <c r="T351" s="19"/>
      <c r="U351" s="19"/>
    </row>
    <row r="352" spans="2:21">
      <c r="B352" s="25" t="s">
        <v>232</v>
      </c>
      <c r="C352" s="11">
        <v>18902636</v>
      </c>
      <c r="D352" s="16">
        <f t="shared" si="187"/>
        <v>1575219.6666666667</v>
      </c>
      <c r="E352" s="16">
        <f t="shared" si="187"/>
        <v>0</v>
      </c>
      <c r="F352" s="16">
        <f t="shared" si="187"/>
        <v>1651245</v>
      </c>
      <c r="G352" s="16">
        <f t="shared" si="187"/>
        <v>1377812</v>
      </c>
      <c r="H352" s="16">
        <f t="shared" si="187"/>
        <v>1569342</v>
      </c>
      <c r="I352" s="17">
        <f t="shared" si="187"/>
        <v>1655956.66666667</v>
      </c>
      <c r="J352" s="16">
        <f t="shared" si="187"/>
        <v>1641817</v>
      </c>
      <c r="K352" s="16">
        <f t="shared" si="187"/>
        <v>1442025.59259259</v>
      </c>
      <c r="L352" s="16">
        <f t="shared" si="187"/>
        <v>1660535.7667901202</v>
      </c>
      <c r="M352" s="16">
        <f t="shared" si="187"/>
        <v>1641817</v>
      </c>
      <c r="N352" s="17">
        <f t="shared" si="187"/>
        <v>1442160.19</v>
      </c>
      <c r="O352" s="16">
        <f t="shared" si="187"/>
        <v>1606641.5946502059</v>
      </c>
      <c r="P352" s="16">
        <f t="shared" si="187"/>
        <v>1575219</v>
      </c>
      <c r="Q352" s="16">
        <f t="shared" si="187"/>
        <v>1638064.1862963</v>
      </c>
      <c r="R352" s="16">
        <f t="shared" si="187"/>
        <v>3.004118800163269E-3</v>
      </c>
      <c r="T352" s="19"/>
      <c r="U352" s="19"/>
    </row>
    <row r="353" spans="2:21">
      <c r="B353" s="27" t="s">
        <v>234</v>
      </c>
      <c r="C353" s="11">
        <v>18902636</v>
      </c>
      <c r="D353" s="16">
        <f t="shared" si="173"/>
        <v>1575219.6666666667</v>
      </c>
      <c r="E353" s="16"/>
      <c r="F353" s="16">
        <v>1651245</v>
      </c>
      <c r="G353" s="16">
        <v>1377812</v>
      </c>
      <c r="H353" s="16">
        <v>1569342</v>
      </c>
      <c r="I353" s="17">
        <v>1655956.66666667</v>
      </c>
      <c r="J353" s="17">
        <v>1641817</v>
      </c>
      <c r="K353" s="17">
        <v>1442025.59259259</v>
      </c>
      <c r="L353" s="17">
        <v>1660535.7667901202</v>
      </c>
      <c r="M353" s="17">
        <v>1641817</v>
      </c>
      <c r="N353" s="17">
        <v>1442160.19</v>
      </c>
      <c r="O353" s="17">
        <v>1606641.5946502059</v>
      </c>
      <c r="P353" s="17">
        <v>1575219</v>
      </c>
      <c r="Q353" s="17">
        <v>1638064.1862963</v>
      </c>
      <c r="R353" s="16">
        <f>+C353-(SUM(F353:Q353))</f>
        <v>3.004118800163269E-3</v>
      </c>
      <c r="T353" s="19"/>
      <c r="U353" s="19"/>
    </row>
    <row r="354" spans="2:21">
      <c r="B354" s="23" t="s">
        <v>53</v>
      </c>
      <c r="C354" s="11">
        <v>799165</v>
      </c>
      <c r="D354" s="14">
        <f t="shared" ref="D354:R355" si="188">+D355</f>
        <v>66597.083333333328</v>
      </c>
      <c r="E354" s="14">
        <f t="shared" si="188"/>
        <v>0</v>
      </c>
      <c r="F354" s="14">
        <f t="shared" si="188"/>
        <v>136995</v>
      </c>
      <c r="G354" s="14">
        <f t="shared" si="188"/>
        <v>130000</v>
      </c>
      <c r="H354" s="14">
        <f t="shared" si="188"/>
        <v>132808.76</v>
      </c>
      <c r="I354" s="14">
        <f t="shared" si="188"/>
        <v>0</v>
      </c>
      <c r="J354" s="14">
        <f t="shared" si="188"/>
        <v>0</v>
      </c>
      <c r="K354" s="14">
        <f t="shared" si="188"/>
        <v>199704.4318518519</v>
      </c>
      <c r="L354" s="14">
        <f t="shared" si="188"/>
        <v>0</v>
      </c>
      <c r="M354" s="14">
        <f t="shared" si="188"/>
        <v>0</v>
      </c>
      <c r="N354" s="14">
        <f t="shared" si="188"/>
        <v>199656.81</v>
      </c>
      <c r="O354" s="14">
        <f t="shared" si="188"/>
        <v>0</v>
      </c>
      <c r="P354" s="14">
        <f t="shared" si="188"/>
        <v>0</v>
      </c>
      <c r="Q354" s="14">
        <f t="shared" si="188"/>
        <v>0</v>
      </c>
      <c r="R354" s="14">
        <f t="shared" si="188"/>
        <v>-1.8518518190830946E-3</v>
      </c>
      <c r="T354" s="19"/>
      <c r="U354" s="19"/>
    </row>
    <row r="355" spans="2:21">
      <c r="B355" s="25" t="s">
        <v>235</v>
      </c>
      <c r="C355" s="11">
        <v>799165</v>
      </c>
      <c r="D355" s="16">
        <f t="shared" si="188"/>
        <v>66597.083333333328</v>
      </c>
      <c r="E355" s="16">
        <f t="shared" si="188"/>
        <v>0</v>
      </c>
      <c r="F355" s="16">
        <f t="shared" si="188"/>
        <v>136995</v>
      </c>
      <c r="G355" s="16">
        <f t="shared" si="188"/>
        <v>130000</v>
      </c>
      <c r="H355" s="16">
        <f t="shared" si="188"/>
        <v>132808.76</v>
      </c>
      <c r="I355" s="17">
        <f t="shared" si="188"/>
        <v>0</v>
      </c>
      <c r="J355" s="16">
        <f t="shared" si="188"/>
        <v>0</v>
      </c>
      <c r="K355" s="16">
        <f t="shared" si="188"/>
        <v>199704.4318518519</v>
      </c>
      <c r="L355" s="16">
        <f t="shared" si="188"/>
        <v>0</v>
      </c>
      <c r="M355" s="16">
        <f t="shared" si="188"/>
        <v>0</v>
      </c>
      <c r="N355" s="17">
        <f t="shared" si="188"/>
        <v>199656.81</v>
      </c>
      <c r="O355" s="16">
        <f t="shared" si="188"/>
        <v>0</v>
      </c>
      <c r="P355" s="16">
        <f t="shared" si="188"/>
        <v>0</v>
      </c>
      <c r="Q355" s="16">
        <f t="shared" si="188"/>
        <v>0</v>
      </c>
      <c r="R355" s="16">
        <f t="shared" si="188"/>
        <v>-1.8518518190830946E-3</v>
      </c>
      <c r="T355" s="19"/>
      <c r="U355" s="19"/>
    </row>
    <row r="356" spans="2:21">
      <c r="B356" s="27" t="s">
        <v>237</v>
      </c>
      <c r="C356" s="11">
        <v>799165</v>
      </c>
      <c r="D356" s="16">
        <f t="shared" si="173"/>
        <v>66597.083333333328</v>
      </c>
      <c r="E356" s="16"/>
      <c r="F356" s="16">
        <v>136995</v>
      </c>
      <c r="G356" s="16">
        <v>130000</v>
      </c>
      <c r="H356" s="16">
        <v>132808.76</v>
      </c>
      <c r="I356" s="17"/>
      <c r="J356" s="17"/>
      <c r="K356" s="17">
        <v>199704.4318518519</v>
      </c>
      <c r="L356" s="17"/>
      <c r="M356" s="17"/>
      <c r="N356" s="17">
        <v>199656.81</v>
      </c>
      <c r="O356" s="17"/>
      <c r="P356" s="17"/>
      <c r="Q356" s="17"/>
      <c r="R356" s="17">
        <v>-1.8518518190830946E-3</v>
      </c>
      <c r="T356" s="19"/>
      <c r="U356" s="19"/>
    </row>
    <row r="357" spans="2:21">
      <c r="B357" s="18" t="s">
        <v>266</v>
      </c>
      <c r="C357" s="11">
        <v>383633960</v>
      </c>
      <c r="D357" s="14">
        <f t="shared" ref="D357:R362" si="189">+D358</f>
        <v>31969496.666666668</v>
      </c>
      <c r="E357" s="14">
        <f t="shared" si="189"/>
        <v>0</v>
      </c>
      <c r="F357" s="14">
        <f t="shared" si="189"/>
        <v>31969496.66</v>
      </c>
      <c r="G357" s="14">
        <f t="shared" si="189"/>
        <v>31969496.670000002</v>
      </c>
      <c r="H357" s="14">
        <f t="shared" si="189"/>
        <v>31969496.670000002</v>
      </c>
      <c r="I357" s="14">
        <f t="shared" si="189"/>
        <v>31969497</v>
      </c>
      <c r="J357" s="14">
        <f t="shared" si="189"/>
        <v>31969497</v>
      </c>
      <c r="K357" s="14">
        <f t="shared" si="189"/>
        <v>31969467</v>
      </c>
      <c r="L357" s="14">
        <f t="shared" si="189"/>
        <v>31969501</v>
      </c>
      <c r="M357" s="14">
        <f t="shared" si="189"/>
        <v>31969497</v>
      </c>
      <c r="N357" s="14">
        <f t="shared" si="189"/>
        <v>31969497</v>
      </c>
      <c r="O357" s="14">
        <f t="shared" si="189"/>
        <v>31969504</v>
      </c>
      <c r="P357" s="14">
        <f t="shared" si="189"/>
        <v>31969504</v>
      </c>
      <c r="Q357" s="14">
        <f t="shared" si="189"/>
        <v>31969506</v>
      </c>
      <c r="R357" s="14">
        <f t="shared" si="189"/>
        <v>0</v>
      </c>
      <c r="T357" s="19"/>
      <c r="U357" s="19"/>
    </row>
    <row r="358" spans="2:21">
      <c r="B358" s="20" t="s">
        <v>267</v>
      </c>
      <c r="C358" s="11">
        <v>383633960</v>
      </c>
      <c r="D358" s="16">
        <f t="shared" si="189"/>
        <v>31969496.666666668</v>
      </c>
      <c r="E358" s="16">
        <f t="shared" si="189"/>
        <v>0</v>
      </c>
      <c r="F358" s="16">
        <f t="shared" si="189"/>
        <v>31969496.66</v>
      </c>
      <c r="G358" s="16">
        <f t="shared" si="189"/>
        <v>31969496.670000002</v>
      </c>
      <c r="H358" s="16">
        <f t="shared" si="189"/>
        <v>31969496.670000002</v>
      </c>
      <c r="I358" s="17">
        <v>31969497</v>
      </c>
      <c r="J358" s="16">
        <v>31969497</v>
      </c>
      <c r="K358" s="16">
        <v>31969467</v>
      </c>
      <c r="L358" s="16">
        <v>31969501</v>
      </c>
      <c r="M358" s="16">
        <v>31969497</v>
      </c>
      <c r="N358" s="17">
        <v>31969497</v>
      </c>
      <c r="O358" s="16">
        <v>31969504</v>
      </c>
      <c r="P358" s="16">
        <v>31969504</v>
      </c>
      <c r="Q358" s="16">
        <v>31969506</v>
      </c>
      <c r="R358" s="16">
        <f t="shared" si="189"/>
        <v>0</v>
      </c>
      <c r="T358" s="19"/>
      <c r="U358" s="19"/>
    </row>
    <row r="359" spans="2:21">
      <c r="B359" s="21" t="s">
        <v>142</v>
      </c>
      <c r="C359" s="11">
        <v>383633960</v>
      </c>
      <c r="D359" s="14">
        <f t="shared" si="189"/>
        <v>31969496.666666668</v>
      </c>
      <c r="E359" s="14">
        <f t="shared" si="189"/>
        <v>0</v>
      </c>
      <c r="F359" s="14">
        <f t="shared" si="189"/>
        <v>31969496.66</v>
      </c>
      <c r="G359" s="14">
        <f t="shared" si="189"/>
        <v>31969496.670000002</v>
      </c>
      <c r="H359" s="14">
        <f t="shared" si="189"/>
        <v>31969496.670000002</v>
      </c>
      <c r="I359" s="14">
        <f t="shared" si="189"/>
        <v>31969497</v>
      </c>
      <c r="J359" s="14">
        <f t="shared" si="189"/>
        <v>31969497</v>
      </c>
      <c r="K359" s="14">
        <f t="shared" si="189"/>
        <v>31969467</v>
      </c>
      <c r="L359" s="14">
        <f t="shared" si="189"/>
        <v>31969501</v>
      </c>
      <c r="M359" s="14">
        <f t="shared" si="189"/>
        <v>31969497</v>
      </c>
      <c r="N359" s="14">
        <f t="shared" si="189"/>
        <v>31969497</v>
      </c>
      <c r="O359" s="14">
        <f t="shared" si="189"/>
        <v>31969504</v>
      </c>
      <c r="P359" s="14">
        <f t="shared" si="189"/>
        <v>31969504</v>
      </c>
      <c r="Q359" s="14">
        <f t="shared" si="189"/>
        <v>31969506</v>
      </c>
      <c r="R359" s="14">
        <f t="shared" si="189"/>
        <v>0</v>
      </c>
      <c r="T359" s="19"/>
      <c r="U359" s="19"/>
    </row>
    <row r="360" spans="2:21">
      <c r="B360" s="22" t="s">
        <v>268</v>
      </c>
      <c r="C360" s="11">
        <v>383633960</v>
      </c>
      <c r="D360" s="16">
        <f t="shared" si="189"/>
        <v>31969496.666666668</v>
      </c>
      <c r="E360" s="16">
        <f t="shared" si="189"/>
        <v>0</v>
      </c>
      <c r="F360" s="16">
        <v>31969496.66</v>
      </c>
      <c r="G360" s="16">
        <v>31969496.670000002</v>
      </c>
      <c r="H360" s="16">
        <v>31969496.670000002</v>
      </c>
      <c r="I360" s="17">
        <v>31969497</v>
      </c>
      <c r="J360" s="16">
        <v>31969497</v>
      </c>
      <c r="K360" s="16">
        <v>31969467</v>
      </c>
      <c r="L360" s="16">
        <v>31969501</v>
      </c>
      <c r="M360" s="16">
        <v>31969497</v>
      </c>
      <c r="N360" s="17">
        <v>31969497</v>
      </c>
      <c r="O360" s="16">
        <v>31969504</v>
      </c>
      <c r="P360" s="16">
        <v>31969504</v>
      </c>
      <c r="Q360" s="16">
        <v>31969506</v>
      </c>
      <c r="R360" s="16">
        <f t="shared" si="189"/>
        <v>0</v>
      </c>
      <c r="T360" s="19"/>
      <c r="U360" s="19"/>
    </row>
    <row r="361" spans="2:21">
      <c r="B361" s="23" t="s">
        <v>36</v>
      </c>
      <c r="C361" s="11">
        <v>383633960</v>
      </c>
      <c r="D361" s="14">
        <f t="shared" si="189"/>
        <v>31969496.666666668</v>
      </c>
      <c r="E361" s="14">
        <f t="shared" si="189"/>
        <v>0</v>
      </c>
      <c r="F361" s="14">
        <f t="shared" si="189"/>
        <v>31969496.66</v>
      </c>
      <c r="G361" s="14">
        <f t="shared" si="189"/>
        <v>31969496.670000002</v>
      </c>
      <c r="H361" s="14">
        <f t="shared" si="189"/>
        <v>31969496.670000002</v>
      </c>
      <c r="I361" s="14">
        <v>31969496.670000002</v>
      </c>
      <c r="J361" s="14">
        <f t="shared" si="189"/>
        <v>31969497</v>
      </c>
      <c r="K361" s="14">
        <f t="shared" si="189"/>
        <v>31969467</v>
      </c>
      <c r="L361" s="14">
        <f t="shared" si="189"/>
        <v>31969501</v>
      </c>
      <c r="M361" s="14">
        <f t="shared" si="189"/>
        <v>31969497</v>
      </c>
      <c r="N361" s="14">
        <f t="shared" si="189"/>
        <v>31969497</v>
      </c>
      <c r="O361" s="14">
        <f t="shared" si="189"/>
        <v>31969504</v>
      </c>
      <c r="P361" s="14">
        <f t="shared" si="189"/>
        <v>31969504</v>
      </c>
      <c r="Q361" s="14">
        <f t="shared" si="189"/>
        <v>31969506</v>
      </c>
      <c r="R361" s="14">
        <f t="shared" si="189"/>
        <v>0</v>
      </c>
      <c r="T361" s="19"/>
      <c r="U361" s="19"/>
    </row>
    <row r="362" spans="2:21">
      <c r="B362" s="25" t="s">
        <v>232</v>
      </c>
      <c r="C362" s="11">
        <v>383633960</v>
      </c>
      <c r="D362" s="16">
        <f t="shared" si="189"/>
        <v>31969496.666666668</v>
      </c>
      <c r="E362" s="16">
        <f t="shared" si="189"/>
        <v>0</v>
      </c>
      <c r="F362" s="16">
        <f t="shared" si="189"/>
        <v>31969496.66</v>
      </c>
      <c r="G362" s="16">
        <f t="shared" si="189"/>
        <v>31969496.670000002</v>
      </c>
      <c r="H362" s="16">
        <f t="shared" si="189"/>
        <v>31969496.670000002</v>
      </c>
      <c r="I362" s="17">
        <f t="shared" si="189"/>
        <v>31969497</v>
      </c>
      <c r="J362" s="16">
        <f t="shared" si="189"/>
        <v>31969497</v>
      </c>
      <c r="K362" s="16">
        <f t="shared" si="189"/>
        <v>31969467</v>
      </c>
      <c r="L362" s="16">
        <f t="shared" si="189"/>
        <v>31969501</v>
      </c>
      <c r="M362" s="16">
        <f t="shared" si="189"/>
        <v>31969497</v>
      </c>
      <c r="N362" s="17">
        <f t="shared" si="189"/>
        <v>31969497</v>
      </c>
      <c r="O362" s="16">
        <f t="shared" si="189"/>
        <v>31969504</v>
      </c>
      <c r="P362" s="16">
        <f t="shared" si="189"/>
        <v>31969504</v>
      </c>
      <c r="Q362" s="16">
        <f t="shared" si="189"/>
        <v>31969506</v>
      </c>
      <c r="R362" s="16">
        <f t="shared" si="189"/>
        <v>0</v>
      </c>
      <c r="T362" s="19"/>
      <c r="U362" s="19"/>
    </row>
    <row r="363" spans="2:21">
      <c r="B363" s="27" t="s">
        <v>269</v>
      </c>
      <c r="C363" s="11">
        <v>383633960</v>
      </c>
      <c r="D363" s="16">
        <f t="shared" si="173"/>
        <v>31969496.666666668</v>
      </c>
      <c r="E363" s="16"/>
      <c r="F363" s="35">
        <v>31969496.66</v>
      </c>
      <c r="G363" s="35">
        <v>31969496.670000002</v>
      </c>
      <c r="H363" s="35">
        <v>31969496.670000002</v>
      </c>
      <c r="I363" s="17">
        <v>31969497</v>
      </c>
      <c r="J363" s="16">
        <v>31969497</v>
      </c>
      <c r="K363" s="16">
        <v>31969467</v>
      </c>
      <c r="L363" s="16">
        <v>31969501</v>
      </c>
      <c r="M363" s="16">
        <v>31969497</v>
      </c>
      <c r="N363" s="17">
        <v>31969497</v>
      </c>
      <c r="O363" s="16">
        <v>31969504</v>
      </c>
      <c r="P363" s="16">
        <v>31969504</v>
      </c>
      <c r="Q363" s="16">
        <v>31969506</v>
      </c>
      <c r="R363" s="16">
        <f>+C363-(SUM(F363:Q363))</f>
        <v>0</v>
      </c>
      <c r="T363" s="19"/>
      <c r="U363" s="19"/>
    </row>
    <row r="364" spans="2:21">
      <c r="B364" s="13" t="s">
        <v>270</v>
      </c>
      <c r="C364" s="11">
        <v>2692956</v>
      </c>
      <c r="D364" s="14">
        <f t="shared" ref="D364:R371" si="190">+D365</f>
        <v>224413</v>
      </c>
      <c r="E364" s="14">
        <f t="shared" si="190"/>
        <v>0</v>
      </c>
      <c r="F364" s="14">
        <f t="shared" si="190"/>
        <v>0</v>
      </c>
      <c r="G364" s="14">
        <f t="shared" si="190"/>
        <v>0</v>
      </c>
      <c r="H364" s="14">
        <f t="shared" si="190"/>
        <v>0</v>
      </c>
      <c r="I364" s="14">
        <f t="shared" si="190"/>
        <v>0</v>
      </c>
      <c r="J364" s="14">
        <f t="shared" si="190"/>
        <v>0</v>
      </c>
      <c r="K364" s="14">
        <f t="shared" si="190"/>
        <v>0</v>
      </c>
      <c r="L364" s="14">
        <f t="shared" si="190"/>
        <v>0</v>
      </c>
      <c r="M364" s="14">
        <f t="shared" si="190"/>
        <v>0</v>
      </c>
      <c r="N364" s="14">
        <f t="shared" si="190"/>
        <v>0</v>
      </c>
      <c r="O364" s="14">
        <f t="shared" si="190"/>
        <v>0</v>
      </c>
      <c r="P364" s="14">
        <f t="shared" si="190"/>
        <v>0</v>
      </c>
      <c r="Q364" s="14">
        <f t="shared" si="190"/>
        <v>0</v>
      </c>
      <c r="R364" s="14">
        <f t="shared" si="190"/>
        <v>2692956</v>
      </c>
      <c r="T364" s="19"/>
      <c r="U364" s="19"/>
    </row>
    <row r="365" spans="2:21">
      <c r="B365" s="15" t="s">
        <v>271</v>
      </c>
      <c r="C365" s="11">
        <v>2692956</v>
      </c>
      <c r="D365" s="16">
        <f t="shared" si="190"/>
        <v>224413</v>
      </c>
      <c r="E365" s="16">
        <f t="shared" si="190"/>
        <v>0</v>
      </c>
      <c r="F365" s="16">
        <f t="shared" si="190"/>
        <v>0</v>
      </c>
      <c r="G365" s="16">
        <f t="shared" si="190"/>
        <v>0</v>
      </c>
      <c r="H365" s="16">
        <f t="shared" si="190"/>
        <v>0</v>
      </c>
      <c r="I365" s="17">
        <f t="shared" si="190"/>
        <v>0</v>
      </c>
      <c r="J365" s="16">
        <f t="shared" si="190"/>
        <v>0</v>
      </c>
      <c r="K365" s="16">
        <f t="shared" si="190"/>
        <v>0</v>
      </c>
      <c r="L365" s="16">
        <f t="shared" si="190"/>
        <v>0</v>
      </c>
      <c r="M365" s="16">
        <f t="shared" si="190"/>
        <v>0</v>
      </c>
      <c r="N365" s="17">
        <f t="shared" si="190"/>
        <v>0</v>
      </c>
      <c r="O365" s="16">
        <f t="shared" si="190"/>
        <v>0</v>
      </c>
      <c r="P365" s="16">
        <f t="shared" si="190"/>
        <v>0</v>
      </c>
      <c r="Q365" s="16">
        <f t="shared" si="190"/>
        <v>0</v>
      </c>
      <c r="R365" s="16">
        <f t="shared" si="190"/>
        <v>2692956</v>
      </c>
      <c r="T365" s="19"/>
      <c r="U365" s="19"/>
    </row>
    <row r="366" spans="2:21">
      <c r="B366" s="18" t="s">
        <v>140</v>
      </c>
      <c r="C366" s="11">
        <v>2692956</v>
      </c>
      <c r="D366" s="14">
        <f t="shared" si="190"/>
        <v>224413</v>
      </c>
      <c r="E366" s="14">
        <f t="shared" si="190"/>
        <v>0</v>
      </c>
      <c r="F366" s="14">
        <f t="shared" si="190"/>
        <v>0</v>
      </c>
      <c r="G366" s="14">
        <f t="shared" si="190"/>
        <v>0</v>
      </c>
      <c r="H366" s="14">
        <f t="shared" si="190"/>
        <v>0</v>
      </c>
      <c r="I366" s="14">
        <f t="shared" si="190"/>
        <v>0</v>
      </c>
      <c r="J366" s="14">
        <f t="shared" si="190"/>
        <v>0</v>
      </c>
      <c r="K366" s="14">
        <f t="shared" si="190"/>
        <v>0</v>
      </c>
      <c r="L366" s="14">
        <f t="shared" si="190"/>
        <v>0</v>
      </c>
      <c r="M366" s="14">
        <f t="shared" si="190"/>
        <v>0</v>
      </c>
      <c r="N366" s="14">
        <f t="shared" si="190"/>
        <v>0</v>
      </c>
      <c r="O366" s="14">
        <f t="shared" si="190"/>
        <v>0</v>
      </c>
      <c r="P366" s="14">
        <f t="shared" si="190"/>
        <v>0</v>
      </c>
      <c r="Q366" s="14">
        <f t="shared" si="190"/>
        <v>0</v>
      </c>
      <c r="R366" s="14">
        <f t="shared" si="190"/>
        <v>2692956</v>
      </c>
      <c r="T366" s="19"/>
      <c r="U366" s="19"/>
    </row>
    <row r="367" spans="2:21">
      <c r="B367" s="20" t="s">
        <v>252</v>
      </c>
      <c r="C367" s="11">
        <v>2692956</v>
      </c>
      <c r="D367" s="16">
        <f t="shared" si="190"/>
        <v>224413</v>
      </c>
      <c r="E367" s="16">
        <f t="shared" si="190"/>
        <v>0</v>
      </c>
      <c r="F367" s="16">
        <f t="shared" si="190"/>
        <v>0</v>
      </c>
      <c r="G367" s="16">
        <f t="shared" si="190"/>
        <v>0</v>
      </c>
      <c r="H367" s="16">
        <f t="shared" si="190"/>
        <v>0</v>
      </c>
      <c r="I367" s="17">
        <f t="shared" si="190"/>
        <v>0</v>
      </c>
      <c r="J367" s="16">
        <f t="shared" si="190"/>
        <v>0</v>
      </c>
      <c r="K367" s="16">
        <f t="shared" si="190"/>
        <v>0</v>
      </c>
      <c r="L367" s="16">
        <f t="shared" si="190"/>
        <v>0</v>
      </c>
      <c r="M367" s="16">
        <f t="shared" si="190"/>
        <v>0</v>
      </c>
      <c r="N367" s="17">
        <f t="shared" si="190"/>
        <v>0</v>
      </c>
      <c r="O367" s="16">
        <f t="shared" si="190"/>
        <v>0</v>
      </c>
      <c r="P367" s="16">
        <f t="shared" si="190"/>
        <v>0</v>
      </c>
      <c r="Q367" s="16">
        <f t="shared" si="190"/>
        <v>0</v>
      </c>
      <c r="R367" s="16">
        <f t="shared" si="190"/>
        <v>2692956</v>
      </c>
      <c r="T367" s="19"/>
      <c r="U367" s="19"/>
    </row>
    <row r="368" spans="2:21">
      <c r="B368" s="21" t="s">
        <v>142</v>
      </c>
      <c r="C368" s="11">
        <v>2692956</v>
      </c>
      <c r="D368" s="14">
        <f t="shared" si="190"/>
        <v>224413</v>
      </c>
      <c r="E368" s="14">
        <f t="shared" si="190"/>
        <v>0</v>
      </c>
      <c r="F368" s="14">
        <f t="shared" si="190"/>
        <v>0</v>
      </c>
      <c r="G368" s="14">
        <f t="shared" si="190"/>
        <v>0</v>
      </c>
      <c r="H368" s="14">
        <f t="shared" si="190"/>
        <v>0</v>
      </c>
      <c r="I368" s="14">
        <f t="shared" si="190"/>
        <v>0</v>
      </c>
      <c r="J368" s="14">
        <f t="shared" si="190"/>
        <v>0</v>
      </c>
      <c r="K368" s="14">
        <f t="shared" si="190"/>
        <v>0</v>
      </c>
      <c r="L368" s="14">
        <f t="shared" si="190"/>
        <v>0</v>
      </c>
      <c r="M368" s="14">
        <f t="shared" si="190"/>
        <v>0</v>
      </c>
      <c r="N368" s="14">
        <f t="shared" si="190"/>
        <v>0</v>
      </c>
      <c r="O368" s="14">
        <f t="shared" si="190"/>
        <v>0</v>
      </c>
      <c r="P368" s="14">
        <f t="shared" si="190"/>
        <v>0</v>
      </c>
      <c r="Q368" s="14">
        <f t="shared" si="190"/>
        <v>0</v>
      </c>
      <c r="R368" s="14">
        <f t="shared" si="190"/>
        <v>2692956</v>
      </c>
      <c r="T368" s="19"/>
      <c r="U368" s="19"/>
    </row>
    <row r="369" spans="2:21">
      <c r="B369" s="22" t="s">
        <v>253</v>
      </c>
      <c r="C369" s="11">
        <v>2692956</v>
      </c>
      <c r="D369" s="16">
        <f t="shared" si="190"/>
        <v>224413</v>
      </c>
      <c r="E369" s="16">
        <f t="shared" si="190"/>
        <v>0</v>
      </c>
      <c r="F369" s="16">
        <f t="shared" si="190"/>
        <v>0</v>
      </c>
      <c r="G369" s="16">
        <f t="shared" si="190"/>
        <v>0</v>
      </c>
      <c r="H369" s="16">
        <f t="shared" si="190"/>
        <v>0</v>
      </c>
      <c r="I369" s="17">
        <f t="shared" si="190"/>
        <v>0</v>
      </c>
      <c r="J369" s="16">
        <f t="shared" si="190"/>
        <v>0</v>
      </c>
      <c r="K369" s="16">
        <f t="shared" si="190"/>
        <v>0</v>
      </c>
      <c r="L369" s="16">
        <f t="shared" si="190"/>
        <v>0</v>
      </c>
      <c r="M369" s="16">
        <f t="shared" si="190"/>
        <v>0</v>
      </c>
      <c r="N369" s="17">
        <f t="shared" si="190"/>
        <v>0</v>
      </c>
      <c r="O369" s="16">
        <f t="shared" si="190"/>
        <v>0</v>
      </c>
      <c r="P369" s="16">
        <f t="shared" si="190"/>
        <v>0</v>
      </c>
      <c r="Q369" s="16">
        <f t="shared" si="190"/>
        <v>0</v>
      </c>
      <c r="R369" s="16">
        <f t="shared" si="190"/>
        <v>2692956</v>
      </c>
      <c r="T369" s="19"/>
      <c r="U369" s="19"/>
    </row>
    <row r="370" spans="2:21">
      <c r="B370" s="23" t="s">
        <v>26</v>
      </c>
      <c r="C370" s="11">
        <v>2692956</v>
      </c>
      <c r="D370" s="14">
        <f t="shared" si="190"/>
        <v>224413</v>
      </c>
      <c r="E370" s="14">
        <f t="shared" si="190"/>
        <v>0</v>
      </c>
      <c r="F370" s="14">
        <f t="shared" si="190"/>
        <v>0</v>
      </c>
      <c r="G370" s="14">
        <f t="shared" si="190"/>
        <v>0</v>
      </c>
      <c r="H370" s="14">
        <f t="shared" si="190"/>
        <v>0</v>
      </c>
      <c r="I370" s="14">
        <f t="shared" si="190"/>
        <v>0</v>
      </c>
      <c r="J370" s="14">
        <f t="shared" si="190"/>
        <v>0</v>
      </c>
      <c r="K370" s="14">
        <f t="shared" si="190"/>
        <v>0</v>
      </c>
      <c r="L370" s="14">
        <f t="shared" si="190"/>
        <v>0</v>
      </c>
      <c r="M370" s="14">
        <f t="shared" si="190"/>
        <v>0</v>
      </c>
      <c r="N370" s="14">
        <f t="shared" si="190"/>
        <v>0</v>
      </c>
      <c r="O370" s="14">
        <f t="shared" si="190"/>
        <v>0</v>
      </c>
      <c r="P370" s="14">
        <f t="shared" si="190"/>
        <v>0</v>
      </c>
      <c r="Q370" s="14">
        <f t="shared" si="190"/>
        <v>0</v>
      </c>
      <c r="R370" s="14">
        <f t="shared" si="190"/>
        <v>2692956</v>
      </c>
      <c r="T370" s="19"/>
      <c r="U370" s="19"/>
    </row>
    <row r="371" spans="2:21">
      <c r="B371" s="25" t="s">
        <v>227</v>
      </c>
      <c r="C371" s="11">
        <v>2692956</v>
      </c>
      <c r="D371" s="16">
        <f t="shared" si="190"/>
        <v>224413</v>
      </c>
      <c r="E371" s="16">
        <f t="shared" si="190"/>
        <v>0</v>
      </c>
      <c r="F371" s="16">
        <f t="shared" si="190"/>
        <v>0</v>
      </c>
      <c r="G371" s="16">
        <f t="shared" si="190"/>
        <v>0</v>
      </c>
      <c r="H371" s="16">
        <f t="shared" si="190"/>
        <v>0</v>
      </c>
      <c r="I371" s="17">
        <f t="shared" si="190"/>
        <v>0</v>
      </c>
      <c r="J371" s="16"/>
      <c r="K371" s="16"/>
      <c r="L371" s="16"/>
      <c r="M371" s="16"/>
      <c r="N371" s="17"/>
      <c r="O371" s="16"/>
      <c r="P371" s="16"/>
      <c r="Q371" s="16"/>
      <c r="R371" s="16">
        <f t="shared" si="190"/>
        <v>2692956</v>
      </c>
      <c r="T371" s="19"/>
      <c r="U371" s="19"/>
    </row>
    <row r="372" spans="2:21" ht="15" thickBot="1">
      <c r="B372" s="27" t="s">
        <v>272</v>
      </c>
      <c r="C372" s="11">
        <v>2692956</v>
      </c>
      <c r="D372" s="16">
        <f t="shared" si="173"/>
        <v>224413</v>
      </c>
      <c r="E372" s="16"/>
      <c r="F372" s="16"/>
      <c r="G372" s="16"/>
      <c r="H372" s="16"/>
      <c r="I372" s="17"/>
      <c r="J372" s="16"/>
      <c r="K372" s="16"/>
      <c r="L372" s="16"/>
      <c r="M372" s="16"/>
      <c r="N372" s="17"/>
      <c r="O372" s="16"/>
      <c r="P372" s="16"/>
      <c r="Q372" s="16"/>
      <c r="R372" s="16">
        <f>+C372-(SUM(F372:Q372))</f>
        <v>2692956</v>
      </c>
      <c r="T372" s="19"/>
      <c r="U372" s="19"/>
    </row>
    <row r="373" spans="2:21" ht="15" thickTop="1">
      <c r="B373" s="10" t="s">
        <v>273</v>
      </c>
      <c r="C373" s="11">
        <v>8623286819</v>
      </c>
      <c r="D373" s="36">
        <f>+D4</f>
        <v>718607234.91666651</v>
      </c>
      <c r="E373" s="36">
        <f t="shared" ref="E373:R373" si="191">+E4</f>
        <v>0</v>
      </c>
      <c r="F373" s="36">
        <f t="shared" si="191"/>
        <v>718382821.91851842</v>
      </c>
      <c r="G373" s="36">
        <f t="shared" si="191"/>
        <v>718382821.91851842</v>
      </c>
      <c r="H373" s="36">
        <f t="shared" si="191"/>
        <v>718382821.91185176</v>
      </c>
      <c r="I373" s="37">
        <f t="shared" si="191"/>
        <v>718382821.9229629</v>
      </c>
      <c r="J373" s="36">
        <f t="shared" si="191"/>
        <v>718382821.91666663</v>
      </c>
      <c r="K373" s="36">
        <f t="shared" si="191"/>
        <v>718382821.91777778</v>
      </c>
      <c r="L373" s="36">
        <f t="shared" si="191"/>
        <v>718382821.92277765</v>
      </c>
      <c r="M373" s="36">
        <f t="shared" si="191"/>
        <v>718382821.91999996</v>
      </c>
      <c r="N373" s="37">
        <f t="shared" si="191"/>
        <v>718382821.92333329</v>
      </c>
      <c r="O373" s="36">
        <f t="shared" si="191"/>
        <v>718382821.92423868</v>
      </c>
      <c r="P373" s="36">
        <f t="shared" si="191"/>
        <v>718382821.91749895</v>
      </c>
      <c r="Q373" s="36">
        <f t="shared" si="191"/>
        <v>718382821.91969144</v>
      </c>
      <c r="R373" s="36">
        <f t="shared" si="191"/>
        <v>2692955.9661638383</v>
      </c>
    </row>
    <row r="374" spans="2:21">
      <c r="C374" s="11"/>
      <c r="F374" s="38"/>
      <c r="G374" s="28"/>
      <c r="H374" s="28"/>
      <c r="I374" s="39"/>
      <c r="J374" s="28"/>
      <c r="K374" s="28"/>
      <c r="L374" s="28"/>
      <c r="M374" s="28"/>
      <c r="N374" s="39"/>
      <c r="O374" s="28"/>
      <c r="P374" s="28"/>
      <c r="Q374" s="28"/>
    </row>
    <row r="375" spans="2:21">
      <c r="C375" s="11"/>
      <c r="H375" s="40"/>
      <c r="N375" s="41"/>
    </row>
    <row r="376" spans="2:21">
      <c r="C376" s="11"/>
    </row>
    <row r="377" spans="2:21">
      <c r="C377" s="11"/>
    </row>
    <row r="378" spans="2:21">
      <c r="C378" s="11"/>
    </row>
    <row r="379" spans="2:21">
      <c r="C379" s="11"/>
    </row>
    <row r="380" spans="2:21">
      <c r="C380" s="11"/>
    </row>
    <row r="381" spans="2:21">
      <c r="C381" s="6"/>
    </row>
    <row r="382" spans="2:21">
      <c r="C382" s="6"/>
    </row>
    <row r="383" spans="2:21">
      <c r="C383" s="6"/>
    </row>
    <row r="384" spans="2:21">
      <c r="C384" s="6"/>
    </row>
    <row r="385" spans="3:3">
      <c r="C385" s="6"/>
    </row>
    <row r="386" spans="3:3">
      <c r="C386" s="6"/>
    </row>
    <row r="387" spans="3:3">
      <c r="C387" s="6"/>
    </row>
    <row r="388" spans="3:3">
      <c r="C388" s="6"/>
    </row>
    <row r="389" spans="3:3">
      <c r="C389" s="6"/>
    </row>
    <row r="390" spans="3:3">
      <c r="C390" s="6"/>
    </row>
    <row r="391" spans="3:3">
      <c r="C391" s="6"/>
    </row>
    <row r="392" spans="3:3">
      <c r="C392" s="6"/>
    </row>
    <row r="393" spans="3:3">
      <c r="C393" s="6"/>
    </row>
    <row r="394" spans="3:3">
      <c r="C394" s="6"/>
    </row>
    <row r="395" spans="3:3">
      <c r="C395" s="6"/>
    </row>
    <row r="396" spans="3:3">
      <c r="C396" s="6"/>
    </row>
    <row r="397" spans="3:3">
      <c r="C397" s="6"/>
    </row>
    <row r="398" spans="3:3">
      <c r="C398" s="6"/>
    </row>
    <row r="399" spans="3:3">
      <c r="C399" s="6"/>
    </row>
    <row r="400" spans="3:3">
      <c r="C400" s="6"/>
    </row>
    <row r="401" spans="3:3">
      <c r="C401" s="6"/>
    </row>
    <row r="402" spans="3:3">
      <c r="C402" s="6"/>
    </row>
    <row r="403" spans="3:3">
      <c r="C403" s="6"/>
    </row>
    <row r="404" spans="3:3">
      <c r="C404" s="6"/>
    </row>
    <row r="405" spans="3:3">
      <c r="C405" s="6"/>
    </row>
    <row r="406" spans="3:3">
      <c r="C406" s="6"/>
    </row>
    <row r="407" spans="3:3">
      <c r="C407" s="6"/>
    </row>
    <row r="408" spans="3:3">
      <c r="C408" s="6"/>
    </row>
    <row r="409" spans="3:3">
      <c r="C409" s="6"/>
    </row>
    <row r="410" spans="3:3">
      <c r="C410" s="6"/>
    </row>
    <row r="411" spans="3:3">
      <c r="C411" s="6"/>
    </row>
    <row r="412" spans="3:3">
      <c r="C412" s="6"/>
    </row>
    <row r="413" spans="3:3">
      <c r="C413" s="6"/>
    </row>
    <row r="414" spans="3:3">
      <c r="C414" s="6"/>
    </row>
    <row r="415" spans="3:3">
      <c r="C415" s="6"/>
    </row>
    <row r="416" spans="3:3">
      <c r="C416" s="6"/>
    </row>
    <row r="417" spans="3:3">
      <c r="C417" s="6"/>
    </row>
    <row r="418" spans="3:3">
      <c r="C418" s="6"/>
    </row>
    <row r="419" spans="3:3">
      <c r="C419" s="6"/>
    </row>
    <row r="420" spans="3:3">
      <c r="C420" s="6"/>
    </row>
    <row r="421" spans="3:3">
      <c r="C421" s="6"/>
    </row>
    <row r="422" spans="3:3">
      <c r="C422" s="6"/>
    </row>
    <row r="423" spans="3:3">
      <c r="C423" s="6"/>
    </row>
    <row r="424" spans="3:3">
      <c r="C424" s="6"/>
    </row>
    <row r="425" spans="3:3">
      <c r="C425" s="6"/>
    </row>
    <row r="426" spans="3:3">
      <c r="C426" s="6"/>
    </row>
    <row r="427" spans="3:3">
      <c r="C427" s="6"/>
    </row>
    <row r="428" spans="3:3">
      <c r="C428" s="6"/>
    </row>
    <row r="429" spans="3:3">
      <c r="C429" s="6"/>
    </row>
    <row r="430" spans="3:3">
      <c r="C430" s="6"/>
    </row>
    <row r="431" spans="3:3">
      <c r="C431" s="6"/>
    </row>
    <row r="432" spans="3:3">
      <c r="C432" s="6"/>
    </row>
    <row r="433" spans="3:3">
      <c r="C433" s="6"/>
    </row>
    <row r="434" spans="3:3">
      <c r="C434" s="6"/>
    </row>
    <row r="435" spans="3:3">
      <c r="C435" s="6"/>
    </row>
    <row r="436" spans="3:3">
      <c r="C436" s="6"/>
    </row>
    <row r="437" spans="3:3">
      <c r="C437" s="6"/>
    </row>
    <row r="438" spans="3:3">
      <c r="C438" s="6"/>
    </row>
    <row r="439" spans="3:3">
      <c r="C439" s="6"/>
    </row>
    <row r="440" spans="3:3">
      <c r="C440" s="6"/>
    </row>
    <row r="441" spans="3:3">
      <c r="C441" s="6"/>
    </row>
    <row r="442" spans="3:3">
      <c r="C442" s="6"/>
    </row>
    <row r="443" spans="3:3">
      <c r="C443" s="6"/>
    </row>
    <row r="444" spans="3:3">
      <c r="C444" s="6"/>
    </row>
    <row r="445" spans="3:3">
      <c r="C445" s="6"/>
    </row>
    <row r="446" spans="3:3">
      <c r="C446" s="6"/>
    </row>
    <row r="447" spans="3:3">
      <c r="C447" s="6"/>
    </row>
    <row r="448" spans="3:3">
      <c r="C448" s="6"/>
    </row>
    <row r="449" spans="3:3">
      <c r="C449" s="6"/>
    </row>
    <row r="450" spans="3:3">
      <c r="C450" s="6"/>
    </row>
    <row r="451" spans="3:3">
      <c r="C451" s="6"/>
    </row>
    <row r="452" spans="3:3">
      <c r="C452" s="6"/>
    </row>
    <row r="453" spans="3:3">
      <c r="C453" s="6"/>
    </row>
    <row r="454" spans="3:3">
      <c r="C454" s="6"/>
    </row>
    <row r="455" spans="3:3">
      <c r="C455" s="6"/>
    </row>
    <row r="456" spans="3:3">
      <c r="C456" s="6"/>
    </row>
    <row r="457" spans="3:3">
      <c r="C457" s="6"/>
    </row>
    <row r="458" spans="3:3">
      <c r="C458" s="6"/>
    </row>
    <row r="459" spans="3:3">
      <c r="C459" s="6"/>
    </row>
    <row r="460" spans="3:3">
      <c r="C460" s="6"/>
    </row>
    <row r="461" spans="3:3">
      <c r="C461" s="6"/>
    </row>
    <row r="462" spans="3:3">
      <c r="C462" s="6"/>
    </row>
    <row r="463" spans="3:3">
      <c r="C463" s="6"/>
    </row>
    <row r="464" spans="3:3">
      <c r="C464" s="6"/>
    </row>
    <row r="465" spans="3:3">
      <c r="C465" s="6"/>
    </row>
    <row r="466" spans="3:3">
      <c r="C466" s="6"/>
    </row>
    <row r="467" spans="3:3">
      <c r="C467" s="6"/>
    </row>
    <row r="468" spans="3:3">
      <c r="C468" s="6"/>
    </row>
    <row r="469" spans="3:3">
      <c r="C469" s="6"/>
    </row>
    <row r="470" spans="3:3">
      <c r="C470" s="6"/>
    </row>
    <row r="471" spans="3:3">
      <c r="C471" s="6"/>
    </row>
    <row r="472" spans="3:3">
      <c r="C472" s="6"/>
    </row>
    <row r="473" spans="3:3">
      <c r="C473" s="6"/>
    </row>
    <row r="474" spans="3:3">
      <c r="C474" s="6"/>
    </row>
    <row r="475" spans="3:3">
      <c r="C475" s="6"/>
    </row>
    <row r="476" spans="3:3">
      <c r="C476" s="6"/>
    </row>
    <row r="477" spans="3:3">
      <c r="C477" s="6"/>
    </row>
    <row r="478" spans="3:3">
      <c r="C478" s="6"/>
    </row>
    <row r="479" spans="3:3">
      <c r="C479" s="6"/>
    </row>
    <row r="480" spans="3:3">
      <c r="C480" s="6"/>
    </row>
    <row r="481" spans="3:3">
      <c r="C481" s="6"/>
    </row>
    <row r="482" spans="3:3">
      <c r="C482" s="6"/>
    </row>
    <row r="483" spans="3:3">
      <c r="C483" s="6"/>
    </row>
    <row r="484" spans="3:3">
      <c r="C484" s="6"/>
    </row>
    <row r="485" spans="3:3">
      <c r="C485" s="6"/>
    </row>
    <row r="486" spans="3:3">
      <c r="C486" s="6"/>
    </row>
    <row r="487" spans="3:3">
      <c r="C487" s="6"/>
    </row>
    <row r="488" spans="3:3">
      <c r="C488" s="6"/>
    </row>
    <row r="489" spans="3:3">
      <c r="C489" s="6"/>
    </row>
    <row r="490" spans="3:3">
      <c r="C490" s="6"/>
    </row>
    <row r="491" spans="3:3">
      <c r="C491" s="6"/>
    </row>
    <row r="492" spans="3:3">
      <c r="C492" s="6"/>
    </row>
    <row r="493" spans="3:3">
      <c r="C493" s="6"/>
    </row>
    <row r="494" spans="3:3">
      <c r="C494" s="6"/>
    </row>
    <row r="495" spans="3:3">
      <c r="C495" s="6"/>
    </row>
    <row r="496" spans="3:3">
      <c r="C496" s="6"/>
    </row>
    <row r="497" spans="3:3">
      <c r="C497" s="6"/>
    </row>
    <row r="498" spans="3:3">
      <c r="C498" s="6"/>
    </row>
    <row r="499" spans="3:3">
      <c r="C499" s="6"/>
    </row>
    <row r="500" spans="3:3">
      <c r="C500" s="6"/>
    </row>
    <row r="501" spans="3:3">
      <c r="C501" s="6"/>
    </row>
    <row r="502" spans="3:3">
      <c r="C502" s="6"/>
    </row>
    <row r="503" spans="3:3">
      <c r="C503" s="6"/>
    </row>
    <row r="504" spans="3:3">
      <c r="C504" s="6"/>
    </row>
    <row r="505" spans="3:3">
      <c r="C505" s="6"/>
    </row>
    <row r="506" spans="3:3">
      <c r="C506" s="6"/>
    </row>
    <row r="507" spans="3:3">
      <c r="C507" s="6"/>
    </row>
    <row r="508" spans="3:3">
      <c r="C508" s="6"/>
    </row>
    <row r="509" spans="3:3">
      <c r="C509" s="6"/>
    </row>
    <row r="510" spans="3:3">
      <c r="C510" s="6"/>
    </row>
    <row r="511" spans="3:3">
      <c r="C511" s="6"/>
    </row>
    <row r="512" spans="3:3">
      <c r="C512" s="6"/>
    </row>
    <row r="513" spans="3:3">
      <c r="C513" s="6"/>
    </row>
    <row r="514" spans="3:3">
      <c r="C514" s="6"/>
    </row>
    <row r="515" spans="3:3">
      <c r="C515" s="6"/>
    </row>
    <row r="516" spans="3:3">
      <c r="C516" s="6"/>
    </row>
    <row r="517" spans="3:3">
      <c r="C517" s="6"/>
    </row>
    <row r="518" spans="3:3">
      <c r="C518" s="6"/>
    </row>
    <row r="519" spans="3:3">
      <c r="C519" s="6"/>
    </row>
    <row r="520" spans="3:3">
      <c r="C520" s="6"/>
    </row>
    <row r="521" spans="3:3">
      <c r="C521" s="6"/>
    </row>
    <row r="522" spans="3:3">
      <c r="C522" s="6"/>
    </row>
    <row r="523" spans="3:3">
      <c r="C523" s="6"/>
    </row>
    <row r="524" spans="3:3">
      <c r="C524" s="6"/>
    </row>
    <row r="525" spans="3:3">
      <c r="C525" s="6"/>
    </row>
    <row r="526" spans="3:3">
      <c r="C526" s="6"/>
    </row>
    <row r="527" spans="3:3">
      <c r="C527" s="6"/>
    </row>
    <row r="528" spans="3:3">
      <c r="C528" s="6"/>
    </row>
    <row r="529" spans="3:3">
      <c r="C529" s="6"/>
    </row>
    <row r="530" spans="3:3">
      <c r="C530" s="6"/>
    </row>
    <row r="531" spans="3:3">
      <c r="C531" s="6"/>
    </row>
    <row r="532" spans="3:3">
      <c r="C532" s="6"/>
    </row>
    <row r="533" spans="3:3">
      <c r="C533" s="6"/>
    </row>
    <row r="534" spans="3:3">
      <c r="C534" s="6"/>
    </row>
    <row r="535" spans="3:3">
      <c r="C535" s="6"/>
    </row>
    <row r="536" spans="3:3">
      <c r="C536" s="6"/>
    </row>
    <row r="537" spans="3:3">
      <c r="C537" s="6"/>
    </row>
    <row r="538" spans="3:3">
      <c r="C538" s="6"/>
    </row>
    <row r="539" spans="3:3">
      <c r="C539" s="6"/>
    </row>
    <row r="540" spans="3:3">
      <c r="C540" s="6"/>
    </row>
    <row r="541" spans="3:3">
      <c r="C541" s="6"/>
    </row>
    <row r="542" spans="3:3">
      <c r="C542" s="6"/>
    </row>
    <row r="543" spans="3:3">
      <c r="C543" s="6"/>
    </row>
    <row r="544" spans="3:3">
      <c r="C544" s="6"/>
    </row>
    <row r="545" spans="3:3">
      <c r="C545" s="6"/>
    </row>
    <row r="546" spans="3:3">
      <c r="C546" s="6"/>
    </row>
    <row r="547" spans="3:3">
      <c r="C547" s="6"/>
    </row>
    <row r="548" spans="3:3">
      <c r="C548" s="6"/>
    </row>
    <row r="549" spans="3:3">
      <c r="C549" s="6"/>
    </row>
    <row r="550" spans="3:3">
      <c r="C550" s="6"/>
    </row>
    <row r="551" spans="3:3">
      <c r="C551" s="6"/>
    </row>
    <row r="552" spans="3:3">
      <c r="C552" s="6"/>
    </row>
    <row r="553" spans="3:3">
      <c r="C553" s="6"/>
    </row>
    <row r="554" spans="3:3">
      <c r="C554" s="6"/>
    </row>
    <row r="555" spans="3:3">
      <c r="C555" s="6"/>
    </row>
    <row r="556" spans="3:3">
      <c r="C556" s="6"/>
    </row>
    <row r="557" spans="3:3">
      <c r="C557" s="6"/>
    </row>
    <row r="558" spans="3:3">
      <c r="C558" s="6"/>
    </row>
    <row r="559" spans="3:3">
      <c r="C559" s="6"/>
    </row>
    <row r="560" spans="3:3">
      <c r="C560" s="6"/>
    </row>
    <row r="561" spans="3:3">
      <c r="C561" s="6"/>
    </row>
    <row r="562" spans="3:3">
      <c r="C562" s="6"/>
    </row>
    <row r="563" spans="3:3">
      <c r="C563" s="6"/>
    </row>
    <row r="564" spans="3:3">
      <c r="C564" s="6"/>
    </row>
    <row r="565" spans="3:3">
      <c r="C565" s="6"/>
    </row>
    <row r="566" spans="3:3">
      <c r="C566" s="6"/>
    </row>
    <row r="567" spans="3:3">
      <c r="C567" s="6"/>
    </row>
    <row r="568" spans="3:3">
      <c r="C568" s="6"/>
    </row>
    <row r="569" spans="3:3">
      <c r="C569" s="6"/>
    </row>
    <row r="570" spans="3:3">
      <c r="C570" s="6"/>
    </row>
    <row r="571" spans="3:3">
      <c r="C571" s="6"/>
    </row>
    <row r="572" spans="3:3">
      <c r="C572" s="6"/>
    </row>
    <row r="573" spans="3:3">
      <c r="C573" s="6"/>
    </row>
    <row r="574" spans="3:3">
      <c r="C574" s="6"/>
    </row>
    <row r="575" spans="3:3">
      <c r="C575" s="6"/>
    </row>
    <row r="576" spans="3:3">
      <c r="C576" s="6"/>
    </row>
    <row r="577" spans="3:3">
      <c r="C577" s="6"/>
    </row>
    <row r="578" spans="3:3">
      <c r="C578" s="6"/>
    </row>
    <row r="579" spans="3:3">
      <c r="C579" s="6"/>
    </row>
    <row r="580" spans="3:3">
      <c r="C580" s="6"/>
    </row>
    <row r="581" spans="3:3">
      <c r="C581" s="6"/>
    </row>
    <row r="582" spans="3:3">
      <c r="C582" s="6"/>
    </row>
    <row r="583" spans="3:3">
      <c r="C583" s="6"/>
    </row>
    <row r="584" spans="3:3">
      <c r="C584" s="6"/>
    </row>
    <row r="585" spans="3:3">
      <c r="C585" s="6"/>
    </row>
    <row r="586" spans="3:3">
      <c r="C586" s="6"/>
    </row>
    <row r="587" spans="3:3">
      <c r="C587" s="6"/>
    </row>
    <row r="588" spans="3:3">
      <c r="C588" s="6"/>
    </row>
    <row r="589" spans="3:3">
      <c r="C589" s="6"/>
    </row>
    <row r="590" spans="3:3">
      <c r="C590" s="6"/>
    </row>
    <row r="591" spans="3:3">
      <c r="C591" s="6"/>
    </row>
    <row r="592" spans="3:3">
      <c r="C592" s="6"/>
    </row>
    <row r="593" spans="3:3">
      <c r="C593" s="6"/>
    </row>
    <row r="594" spans="3:3">
      <c r="C594" s="6"/>
    </row>
    <row r="595" spans="3:3">
      <c r="C595" s="6"/>
    </row>
    <row r="596" spans="3:3">
      <c r="C596" s="6"/>
    </row>
    <row r="597" spans="3:3">
      <c r="C597" s="6"/>
    </row>
    <row r="598" spans="3:3">
      <c r="C598" s="6"/>
    </row>
    <row r="599" spans="3:3">
      <c r="C599" s="6"/>
    </row>
    <row r="600" spans="3:3">
      <c r="C600" s="6"/>
    </row>
    <row r="601" spans="3:3">
      <c r="C601" s="6"/>
    </row>
    <row r="602" spans="3:3">
      <c r="C602" s="6"/>
    </row>
    <row r="603" spans="3:3">
      <c r="C603" s="6"/>
    </row>
    <row r="604" spans="3:3">
      <c r="C604" s="6"/>
    </row>
    <row r="605" spans="3:3">
      <c r="C605" s="6"/>
    </row>
    <row r="606" spans="3:3">
      <c r="C606" s="6"/>
    </row>
    <row r="607" spans="3:3">
      <c r="C607" s="6"/>
    </row>
    <row r="608" spans="3:3">
      <c r="C608" s="6"/>
    </row>
    <row r="609" spans="3:3">
      <c r="C609" s="6"/>
    </row>
    <row r="610" spans="3:3">
      <c r="C610" s="6"/>
    </row>
    <row r="611" spans="3:3">
      <c r="C611" s="6"/>
    </row>
    <row r="612" spans="3:3">
      <c r="C612" s="6"/>
    </row>
    <row r="613" spans="3:3">
      <c r="C613" s="6"/>
    </row>
    <row r="614" spans="3:3">
      <c r="C614" s="6"/>
    </row>
    <row r="615" spans="3:3">
      <c r="C615" s="6"/>
    </row>
    <row r="616" spans="3:3">
      <c r="C616" s="6"/>
    </row>
    <row r="617" spans="3:3">
      <c r="C617" s="6"/>
    </row>
    <row r="618" spans="3:3">
      <c r="C618" s="6"/>
    </row>
    <row r="619" spans="3:3">
      <c r="C619" s="6"/>
    </row>
    <row r="620" spans="3:3">
      <c r="C620" s="6"/>
    </row>
    <row r="621" spans="3:3">
      <c r="C621" s="6"/>
    </row>
    <row r="622" spans="3:3">
      <c r="C622" s="6"/>
    </row>
    <row r="623" spans="3:3">
      <c r="C623" s="6"/>
    </row>
    <row r="624" spans="3:3">
      <c r="C624" s="6"/>
    </row>
    <row r="625" spans="3:3">
      <c r="C625" s="6"/>
    </row>
    <row r="626" spans="3:3">
      <c r="C626" s="6"/>
    </row>
    <row r="627" spans="3:3">
      <c r="C627" s="6"/>
    </row>
    <row r="628" spans="3:3">
      <c r="C628" s="6"/>
    </row>
    <row r="629" spans="3:3">
      <c r="C629" s="6"/>
    </row>
    <row r="630" spans="3:3">
      <c r="C630" s="6"/>
    </row>
    <row r="631" spans="3:3">
      <c r="C631" s="6"/>
    </row>
    <row r="632" spans="3:3">
      <c r="C632" s="6"/>
    </row>
    <row r="633" spans="3:3">
      <c r="C633" s="6"/>
    </row>
    <row r="634" spans="3:3">
      <c r="C634" s="6"/>
    </row>
    <row r="635" spans="3:3">
      <c r="C635" s="6"/>
    </row>
    <row r="636" spans="3:3">
      <c r="C636" s="6"/>
    </row>
    <row r="637" spans="3:3">
      <c r="C637" s="6"/>
    </row>
    <row r="638" spans="3:3">
      <c r="C638" s="6"/>
    </row>
    <row r="639" spans="3:3">
      <c r="C639" s="6"/>
    </row>
    <row r="640" spans="3:3">
      <c r="C640" s="6"/>
    </row>
    <row r="641" spans="3:3">
      <c r="C641" s="6"/>
    </row>
    <row r="642" spans="3:3">
      <c r="C642" s="6"/>
    </row>
    <row r="643" spans="3:3">
      <c r="C643" s="6"/>
    </row>
    <row r="644" spans="3:3">
      <c r="C644" s="6"/>
    </row>
    <row r="645" spans="3:3">
      <c r="C645" s="6"/>
    </row>
    <row r="646" spans="3:3">
      <c r="C646" s="6"/>
    </row>
    <row r="647" spans="3:3">
      <c r="C647" s="6"/>
    </row>
    <row r="648" spans="3:3">
      <c r="C648" s="6"/>
    </row>
    <row r="649" spans="3:3">
      <c r="C649" s="6"/>
    </row>
    <row r="650" spans="3:3">
      <c r="C650" s="6"/>
    </row>
    <row r="651" spans="3:3">
      <c r="C651" s="6"/>
    </row>
    <row r="652" spans="3:3">
      <c r="C652" s="6"/>
    </row>
    <row r="653" spans="3:3">
      <c r="C653" s="6"/>
    </row>
    <row r="654" spans="3:3">
      <c r="C654" s="6"/>
    </row>
    <row r="655" spans="3:3">
      <c r="C655" s="6"/>
    </row>
    <row r="656" spans="3:3">
      <c r="C656" s="6"/>
    </row>
    <row r="657" spans="3:3">
      <c r="C657" s="6"/>
    </row>
    <row r="658" spans="3:3">
      <c r="C658" s="6"/>
    </row>
    <row r="659" spans="3:3">
      <c r="C659" s="6"/>
    </row>
    <row r="660" spans="3:3">
      <c r="C660" s="6"/>
    </row>
    <row r="661" spans="3:3">
      <c r="C661" s="6"/>
    </row>
    <row r="662" spans="3:3">
      <c r="C662" s="6"/>
    </row>
    <row r="663" spans="3:3">
      <c r="C663" s="6"/>
    </row>
    <row r="664" spans="3:3">
      <c r="C664" s="6"/>
    </row>
    <row r="665" spans="3:3">
      <c r="C665" s="6"/>
    </row>
    <row r="666" spans="3:3">
      <c r="C666" s="6"/>
    </row>
    <row r="667" spans="3:3">
      <c r="C667" s="6"/>
    </row>
    <row r="668" spans="3:3">
      <c r="C668" s="6"/>
    </row>
    <row r="669" spans="3:3">
      <c r="C669" s="6"/>
    </row>
    <row r="670" spans="3:3">
      <c r="C670" s="6"/>
    </row>
    <row r="671" spans="3:3">
      <c r="C671" s="6"/>
    </row>
    <row r="672" spans="3:3">
      <c r="C672" s="6"/>
    </row>
    <row r="673" spans="3:3">
      <c r="C673" s="6"/>
    </row>
    <row r="674" spans="3:3">
      <c r="C674" s="6"/>
    </row>
    <row r="675" spans="3:3">
      <c r="C675" s="6"/>
    </row>
    <row r="676" spans="3:3">
      <c r="C676" s="6"/>
    </row>
    <row r="677" spans="3:3">
      <c r="C677" s="6"/>
    </row>
    <row r="678" spans="3:3">
      <c r="C678" s="6"/>
    </row>
    <row r="679" spans="3:3">
      <c r="C679" s="6"/>
    </row>
    <row r="680" spans="3:3">
      <c r="C680" s="6"/>
    </row>
    <row r="681" spans="3:3">
      <c r="C681" s="6"/>
    </row>
    <row r="682" spans="3:3">
      <c r="C682" s="6"/>
    </row>
    <row r="683" spans="3:3">
      <c r="C683" s="6"/>
    </row>
    <row r="684" spans="3:3">
      <c r="C684" s="6"/>
    </row>
    <row r="685" spans="3:3">
      <c r="C685" s="6"/>
    </row>
    <row r="686" spans="3:3">
      <c r="C686" s="6"/>
    </row>
    <row r="687" spans="3:3">
      <c r="C687" s="6"/>
    </row>
    <row r="688" spans="3:3">
      <c r="C688" s="6"/>
    </row>
    <row r="689" spans="3:3">
      <c r="C689" s="6"/>
    </row>
    <row r="690" spans="3:3">
      <c r="C690" s="6"/>
    </row>
    <row r="691" spans="3:3">
      <c r="C691" s="6"/>
    </row>
    <row r="692" spans="3:3">
      <c r="C692" s="6"/>
    </row>
    <row r="693" spans="3:3">
      <c r="C693" s="6"/>
    </row>
    <row r="694" spans="3:3">
      <c r="C694" s="6"/>
    </row>
    <row r="695" spans="3:3">
      <c r="C695" s="6"/>
    </row>
    <row r="696" spans="3:3">
      <c r="C696" s="6"/>
    </row>
    <row r="697" spans="3:3">
      <c r="C697" s="6"/>
    </row>
    <row r="698" spans="3:3">
      <c r="C698" s="6"/>
    </row>
    <row r="699" spans="3:3">
      <c r="C699" s="6"/>
    </row>
    <row r="700" spans="3:3">
      <c r="C700" s="6"/>
    </row>
    <row r="701" spans="3:3">
      <c r="C701" s="6"/>
    </row>
    <row r="702" spans="3:3">
      <c r="C702" s="6"/>
    </row>
    <row r="703" spans="3:3">
      <c r="C703" s="6"/>
    </row>
    <row r="704" spans="3:3">
      <c r="C704" s="6"/>
    </row>
    <row r="705" spans="3:3">
      <c r="C705" s="6"/>
    </row>
    <row r="706" spans="3:3">
      <c r="C706" s="6"/>
    </row>
    <row r="707" spans="3:3">
      <c r="C707" s="6"/>
    </row>
    <row r="708" spans="3:3">
      <c r="C708" s="6"/>
    </row>
    <row r="709" spans="3:3">
      <c r="C709" s="6"/>
    </row>
    <row r="710" spans="3:3">
      <c r="C710" s="6"/>
    </row>
    <row r="711" spans="3:3">
      <c r="C711" s="6"/>
    </row>
    <row r="712" spans="3:3">
      <c r="C712" s="6"/>
    </row>
    <row r="713" spans="3:3">
      <c r="C713" s="6"/>
    </row>
    <row r="714" spans="3:3">
      <c r="C714" s="6"/>
    </row>
    <row r="715" spans="3:3">
      <c r="C715" s="6"/>
    </row>
    <row r="716" spans="3:3">
      <c r="C716" s="6"/>
    </row>
    <row r="717" spans="3:3">
      <c r="C717" s="6"/>
    </row>
    <row r="718" spans="3:3">
      <c r="C718" s="6"/>
    </row>
    <row r="719" spans="3:3">
      <c r="C719" s="6"/>
    </row>
    <row r="720" spans="3:3">
      <c r="C720" s="6"/>
    </row>
    <row r="721" spans="3:3">
      <c r="C721" s="6"/>
    </row>
    <row r="722" spans="3:3">
      <c r="C722" s="6"/>
    </row>
    <row r="723" spans="3:3">
      <c r="C723" s="6"/>
    </row>
    <row r="724" spans="3:3">
      <c r="C724" s="6"/>
    </row>
    <row r="725" spans="3:3">
      <c r="C725" s="6"/>
    </row>
    <row r="726" spans="3:3">
      <c r="C726" s="6"/>
    </row>
    <row r="727" spans="3:3">
      <c r="C727" s="6"/>
    </row>
    <row r="728" spans="3:3">
      <c r="C728" s="6"/>
    </row>
    <row r="729" spans="3:3">
      <c r="C729" s="6"/>
    </row>
    <row r="730" spans="3:3">
      <c r="C730" s="6"/>
    </row>
    <row r="731" spans="3:3">
      <c r="C731" s="6"/>
    </row>
    <row r="732" spans="3:3">
      <c r="C732" s="6"/>
    </row>
    <row r="733" spans="3:3">
      <c r="C733" s="6"/>
    </row>
    <row r="734" spans="3:3">
      <c r="C734" s="6"/>
    </row>
    <row r="735" spans="3:3">
      <c r="C735" s="6"/>
    </row>
    <row r="736" spans="3:3">
      <c r="C736" s="6"/>
    </row>
    <row r="737" spans="3:3">
      <c r="C737" s="6"/>
    </row>
    <row r="738" spans="3:3">
      <c r="C738" s="6"/>
    </row>
    <row r="739" spans="3:3">
      <c r="C739" s="6"/>
    </row>
    <row r="740" spans="3:3">
      <c r="C740" s="6"/>
    </row>
    <row r="741" spans="3:3">
      <c r="C741" s="6"/>
    </row>
    <row r="742" spans="3:3">
      <c r="C742" s="6"/>
    </row>
    <row r="743" spans="3:3">
      <c r="C743" s="6"/>
    </row>
    <row r="744" spans="3:3">
      <c r="C744" s="6"/>
    </row>
    <row r="745" spans="3:3">
      <c r="C745" s="6"/>
    </row>
    <row r="746" spans="3:3">
      <c r="C746" s="6"/>
    </row>
    <row r="747" spans="3:3">
      <c r="C747" s="6"/>
    </row>
    <row r="748" spans="3:3">
      <c r="C748" s="6"/>
    </row>
    <row r="749" spans="3:3">
      <c r="C749" s="6"/>
    </row>
    <row r="750" spans="3:3">
      <c r="C750" s="6"/>
    </row>
    <row r="751" spans="3:3">
      <c r="C751" s="6"/>
    </row>
    <row r="752" spans="3:3">
      <c r="C752" s="6"/>
    </row>
    <row r="753" spans="3:3">
      <c r="C753" s="6"/>
    </row>
    <row r="754" spans="3:3">
      <c r="C754" s="6"/>
    </row>
    <row r="755" spans="3:3">
      <c r="C755" s="6"/>
    </row>
    <row r="756" spans="3:3">
      <c r="C756" s="6"/>
    </row>
    <row r="757" spans="3:3">
      <c r="C757" s="6"/>
    </row>
    <row r="758" spans="3:3">
      <c r="C758" s="6"/>
    </row>
    <row r="759" spans="3:3">
      <c r="C759" s="6"/>
    </row>
    <row r="760" spans="3:3">
      <c r="C760" s="6"/>
    </row>
    <row r="761" spans="3:3">
      <c r="C761" s="6"/>
    </row>
    <row r="762" spans="3:3">
      <c r="C762" s="6"/>
    </row>
    <row r="763" spans="3:3">
      <c r="C763" s="6"/>
    </row>
    <row r="764" spans="3:3">
      <c r="C764" s="6"/>
    </row>
    <row r="765" spans="3:3">
      <c r="C765" s="6"/>
    </row>
    <row r="766" spans="3:3">
      <c r="C766" s="6"/>
    </row>
    <row r="767" spans="3:3">
      <c r="C767" s="6"/>
    </row>
    <row r="768" spans="3:3">
      <c r="C768" s="6"/>
    </row>
    <row r="769" spans="3:3">
      <c r="C769" s="6"/>
    </row>
    <row r="770" spans="3:3">
      <c r="C770" s="6"/>
    </row>
    <row r="771" spans="3:3">
      <c r="C771" s="6"/>
    </row>
    <row r="772" spans="3:3">
      <c r="C772" s="6"/>
    </row>
    <row r="773" spans="3:3">
      <c r="C773" s="6"/>
    </row>
    <row r="774" spans="3:3">
      <c r="C774" s="6"/>
    </row>
    <row r="775" spans="3:3">
      <c r="C775" s="6"/>
    </row>
    <row r="776" spans="3:3">
      <c r="C776" s="6"/>
    </row>
    <row r="777" spans="3:3">
      <c r="C777" s="6"/>
    </row>
    <row r="778" spans="3:3">
      <c r="C778" s="6"/>
    </row>
    <row r="779" spans="3:3">
      <c r="C779" s="6"/>
    </row>
    <row r="780" spans="3:3">
      <c r="C780" s="6"/>
    </row>
    <row r="781" spans="3:3">
      <c r="C781" s="6"/>
    </row>
    <row r="782" spans="3:3">
      <c r="C782" s="6"/>
    </row>
    <row r="783" spans="3:3">
      <c r="C783" s="6"/>
    </row>
    <row r="784" spans="3:3">
      <c r="C784" s="6"/>
    </row>
    <row r="785" spans="3:3">
      <c r="C785" s="6"/>
    </row>
    <row r="786" spans="3:3">
      <c r="C786" s="6"/>
    </row>
    <row r="787" spans="3:3">
      <c r="C787" s="6"/>
    </row>
    <row r="788" spans="3:3">
      <c r="C788" s="6"/>
    </row>
    <row r="789" spans="3:3">
      <c r="C789" s="6"/>
    </row>
    <row r="790" spans="3:3">
      <c r="C790" s="6"/>
    </row>
    <row r="791" spans="3:3">
      <c r="C791" s="6"/>
    </row>
    <row r="792" spans="3:3">
      <c r="C792" s="6"/>
    </row>
    <row r="793" spans="3:3">
      <c r="C793" s="6"/>
    </row>
    <row r="794" spans="3:3">
      <c r="C794" s="6"/>
    </row>
    <row r="795" spans="3:3">
      <c r="C795" s="6"/>
    </row>
    <row r="796" spans="3:3">
      <c r="C796" s="6"/>
    </row>
    <row r="797" spans="3:3">
      <c r="C797" s="6"/>
    </row>
    <row r="798" spans="3:3">
      <c r="C798" s="6"/>
    </row>
    <row r="799" spans="3:3">
      <c r="C799" s="6"/>
    </row>
    <row r="800" spans="3:3">
      <c r="C800" s="6"/>
    </row>
    <row r="801" spans="3:3">
      <c r="C801" s="6"/>
    </row>
    <row r="802" spans="3:3">
      <c r="C802" s="6"/>
    </row>
    <row r="803" spans="3:3">
      <c r="C803" s="6"/>
    </row>
    <row r="804" spans="3:3">
      <c r="C804" s="6"/>
    </row>
    <row r="805" spans="3:3">
      <c r="C805" s="6"/>
    </row>
    <row r="806" spans="3:3">
      <c r="C806" s="6"/>
    </row>
    <row r="807" spans="3:3">
      <c r="C807" s="6"/>
    </row>
    <row r="808" spans="3:3">
      <c r="C808" s="6"/>
    </row>
    <row r="809" spans="3:3">
      <c r="C809" s="6"/>
    </row>
    <row r="810" spans="3:3">
      <c r="C810" s="6"/>
    </row>
    <row r="811" spans="3:3">
      <c r="C811" s="6"/>
    </row>
    <row r="812" spans="3:3">
      <c r="C812" s="6"/>
    </row>
    <row r="813" spans="3:3">
      <c r="C813" s="6"/>
    </row>
    <row r="814" spans="3:3">
      <c r="C814" s="6"/>
    </row>
    <row r="815" spans="3:3">
      <c r="C815" s="6"/>
    </row>
    <row r="816" spans="3:3">
      <c r="C816" s="6"/>
    </row>
    <row r="817" spans="3:3">
      <c r="C817" s="6"/>
    </row>
    <row r="818" spans="3:3">
      <c r="C818" s="6"/>
    </row>
    <row r="819" spans="3:3">
      <c r="C819" s="6"/>
    </row>
    <row r="820" spans="3:3">
      <c r="C820" s="6"/>
    </row>
    <row r="821" spans="3:3">
      <c r="C821" s="6"/>
    </row>
    <row r="822" spans="3:3">
      <c r="C822" s="6"/>
    </row>
    <row r="823" spans="3:3">
      <c r="C823" s="6"/>
    </row>
    <row r="824" spans="3:3">
      <c r="C824" s="6"/>
    </row>
    <row r="825" spans="3:3">
      <c r="C825" s="6"/>
    </row>
    <row r="826" spans="3:3">
      <c r="C826" s="6"/>
    </row>
    <row r="827" spans="3:3">
      <c r="C827" s="6"/>
    </row>
    <row r="828" spans="3:3">
      <c r="C828" s="6"/>
    </row>
    <row r="829" spans="3:3">
      <c r="C829" s="6"/>
    </row>
    <row r="830" spans="3:3">
      <c r="C830" s="6"/>
    </row>
    <row r="831" spans="3:3">
      <c r="C831" s="6"/>
    </row>
    <row r="832" spans="3:3">
      <c r="C832" s="6"/>
    </row>
    <row r="833" spans="3:3">
      <c r="C833" s="6"/>
    </row>
    <row r="834" spans="3:3">
      <c r="C834" s="6"/>
    </row>
    <row r="835" spans="3:3">
      <c r="C835" s="6"/>
    </row>
    <row r="836" spans="3:3">
      <c r="C836" s="6"/>
    </row>
    <row r="837" spans="3:3">
      <c r="C837" s="6"/>
    </row>
    <row r="838" spans="3:3">
      <c r="C838" s="6"/>
    </row>
    <row r="839" spans="3:3">
      <c r="C839" s="6"/>
    </row>
    <row r="840" spans="3:3">
      <c r="C840" s="6"/>
    </row>
    <row r="841" spans="3:3">
      <c r="C841" s="6"/>
    </row>
    <row r="842" spans="3:3">
      <c r="C842" s="6"/>
    </row>
    <row r="843" spans="3:3">
      <c r="C843" s="6"/>
    </row>
    <row r="844" spans="3:3">
      <c r="C844" s="6"/>
    </row>
    <row r="845" spans="3:3">
      <c r="C845" s="6"/>
    </row>
    <row r="846" spans="3:3">
      <c r="C846" s="6"/>
    </row>
    <row r="847" spans="3:3">
      <c r="C847" s="6"/>
    </row>
    <row r="848" spans="3:3">
      <c r="C848" s="6"/>
    </row>
    <row r="849" spans="3:3">
      <c r="C849" s="6"/>
    </row>
    <row r="850" spans="3:3">
      <c r="C850" s="6"/>
    </row>
    <row r="851" spans="3:3">
      <c r="C851" s="6"/>
    </row>
    <row r="852" spans="3:3">
      <c r="C852" s="6"/>
    </row>
    <row r="853" spans="3:3">
      <c r="C853" s="6"/>
    </row>
    <row r="854" spans="3:3">
      <c r="C854" s="6"/>
    </row>
    <row r="855" spans="3:3">
      <c r="C855" s="6"/>
    </row>
    <row r="856" spans="3:3">
      <c r="C856" s="6"/>
    </row>
    <row r="857" spans="3:3">
      <c r="C857" s="6"/>
    </row>
    <row r="858" spans="3:3">
      <c r="C858" s="6"/>
    </row>
    <row r="859" spans="3:3">
      <c r="C859" s="6"/>
    </row>
    <row r="860" spans="3:3">
      <c r="C860" s="6"/>
    </row>
    <row r="861" spans="3:3">
      <c r="C861" s="6"/>
    </row>
    <row r="862" spans="3:3">
      <c r="C862" s="6"/>
    </row>
    <row r="863" spans="3:3">
      <c r="C863" s="6"/>
    </row>
    <row r="864" spans="3:3">
      <c r="C864" s="6"/>
    </row>
    <row r="865" spans="3:3">
      <c r="C865" s="6"/>
    </row>
    <row r="866" spans="3:3">
      <c r="C866" s="6"/>
    </row>
    <row r="867" spans="3:3">
      <c r="C867" s="6"/>
    </row>
    <row r="868" spans="3:3">
      <c r="C868" s="6"/>
    </row>
    <row r="869" spans="3:3">
      <c r="C869" s="6"/>
    </row>
    <row r="870" spans="3:3">
      <c r="C870" s="6"/>
    </row>
    <row r="871" spans="3:3">
      <c r="C871" s="6"/>
    </row>
    <row r="872" spans="3:3">
      <c r="C872" s="6"/>
    </row>
    <row r="873" spans="3:3">
      <c r="C873" s="6"/>
    </row>
    <row r="874" spans="3:3">
      <c r="C874" s="6"/>
    </row>
    <row r="875" spans="3:3">
      <c r="C875" s="6"/>
    </row>
    <row r="876" spans="3:3">
      <c r="C876" s="6"/>
    </row>
    <row r="877" spans="3:3">
      <c r="C877" s="6"/>
    </row>
    <row r="878" spans="3:3">
      <c r="C878" s="6"/>
    </row>
    <row r="879" spans="3:3">
      <c r="C879" s="6"/>
    </row>
    <row r="880" spans="3:3">
      <c r="C880" s="6"/>
    </row>
    <row r="881" spans="3:3">
      <c r="C881" s="6"/>
    </row>
    <row r="882" spans="3:3">
      <c r="C882" s="6"/>
    </row>
    <row r="883" spans="3:3">
      <c r="C883" s="6"/>
    </row>
    <row r="884" spans="3:3">
      <c r="C884" s="6"/>
    </row>
    <row r="885" spans="3:3">
      <c r="C885" s="6"/>
    </row>
    <row r="886" spans="3:3">
      <c r="C886" s="6"/>
    </row>
    <row r="887" spans="3:3">
      <c r="C887" s="6"/>
    </row>
    <row r="888" spans="3:3">
      <c r="C888" s="6"/>
    </row>
    <row r="889" spans="3:3">
      <c r="C889" s="6"/>
    </row>
    <row r="890" spans="3:3">
      <c r="C890" s="6"/>
    </row>
    <row r="891" spans="3:3">
      <c r="C891" s="6"/>
    </row>
    <row r="892" spans="3:3">
      <c r="C892" s="6"/>
    </row>
    <row r="893" spans="3:3">
      <c r="C893" s="6"/>
    </row>
    <row r="894" spans="3:3">
      <c r="C894" s="6"/>
    </row>
    <row r="895" spans="3:3">
      <c r="C895" s="6"/>
    </row>
    <row r="896" spans="3:3">
      <c r="C896" s="6"/>
    </row>
    <row r="897" spans="3:3">
      <c r="C897" s="6"/>
    </row>
    <row r="898" spans="3:3">
      <c r="C898" s="6"/>
    </row>
    <row r="899" spans="3:3">
      <c r="C899" s="6"/>
    </row>
    <row r="900" spans="3:3">
      <c r="C900" s="6"/>
    </row>
    <row r="901" spans="3:3">
      <c r="C901" s="6"/>
    </row>
    <row r="902" spans="3:3">
      <c r="C902" s="6"/>
    </row>
    <row r="903" spans="3:3">
      <c r="C903" s="6"/>
    </row>
    <row r="904" spans="3:3">
      <c r="C904" s="6"/>
    </row>
    <row r="905" spans="3:3">
      <c r="C905" s="6"/>
    </row>
    <row r="906" spans="3:3">
      <c r="C906" s="6"/>
    </row>
    <row r="907" spans="3:3">
      <c r="C907" s="6"/>
    </row>
    <row r="908" spans="3:3">
      <c r="C908" s="6"/>
    </row>
    <row r="909" spans="3:3">
      <c r="C909" s="6"/>
    </row>
    <row r="910" spans="3:3">
      <c r="C910" s="6"/>
    </row>
    <row r="911" spans="3:3">
      <c r="C911" s="6"/>
    </row>
    <row r="912" spans="3:3">
      <c r="C912" s="6"/>
    </row>
    <row r="913" spans="3:3">
      <c r="C913" s="6"/>
    </row>
    <row r="914" spans="3:3">
      <c r="C914" s="6"/>
    </row>
    <row r="915" spans="3:3">
      <c r="C915" s="6"/>
    </row>
    <row r="916" spans="3:3">
      <c r="C916" s="6"/>
    </row>
    <row r="917" spans="3:3">
      <c r="C917" s="6"/>
    </row>
    <row r="918" spans="3:3">
      <c r="C918" s="6"/>
    </row>
    <row r="919" spans="3:3">
      <c r="C919" s="6"/>
    </row>
    <row r="920" spans="3:3">
      <c r="C920" s="6"/>
    </row>
    <row r="921" spans="3:3">
      <c r="C921" s="6"/>
    </row>
    <row r="922" spans="3:3">
      <c r="C922" s="6"/>
    </row>
    <row r="923" spans="3:3">
      <c r="C923" s="6"/>
    </row>
    <row r="924" spans="3:3">
      <c r="C924" s="6"/>
    </row>
    <row r="925" spans="3:3">
      <c r="C925" s="6"/>
    </row>
    <row r="926" spans="3:3">
      <c r="C926" s="6"/>
    </row>
    <row r="927" spans="3:3">
      <c r="C927" s="6"/>
    </row>
    <row r="928" spans="3:3">
      <c r="C928" s="6"/>
    </row>
    <row r="929" spans="3:3">
      <c r="C929" s="6"/>
    </row>
    <row r="930" spans="3:3">
      <c r="C930" s="6"/>
    </row>
    <row r="931" spans="3:3">
      <c r="C931" s="6"/>
    </row>
    <row r="932" spans="3:3">
      <c r="C932" s="6"/>
    </row>
    <row r="933" spans="3:3">
      <c r="C933" s="6"/>
    </row>
    <row r="934" spans="3:3">
      <c r="C934" s="6"/>
    </row>
    <row r="935" spans="3:3">
      <c r="C935" s="6"/>
    </row>
    <row r="936" spans="3:3">
      <c r="C936" s="6"/>
    </row>
    <row r="937" spans="3:3">
      <c r="C937" s="6"/>
    </row>
    <row r="938" spans="3:3">
      <c r="C938" s="6"/>
    </row>
    <row r="939" spans="3:3">
      <c r="C939" s="6"/>
    </row>
    <row r="940" spans="3:3">
      <c r="C940" s="6"/>
    </row>
    <row r="941" spans="3:3">
      <c r="C941" s="6"/>
    </row>
    <row r="942" spans="3:3">
      <c r="C942" s="6"/>
    </row>
    <row r="943" spans="3:3">
      <c r="C943" s="6"/>
    </row>
    <row r="944" spans="3:3">
      <c r="C944" s="6"/>
    </row>
    <row r="945" spans="3:3">
      <c r="C945" s="6"/>
    </row>
    <row r="946" spans="3:3">
      <c r="C946" s="6"/>
    </row>
    <row r="947" spans="3:3">
      <c r="C947" s="6"/>
    </row>
    <row r="948" spans="3:3">
      <c r="C948" s="6"/>
    </row>
    <row r="949" spans="3:3">
      <c r="C949" s="6"/>
    </row>
    <row r="950" spans="3:3">
      <c r="C950" s="6"/>
    </row>
    <row r="951" spans="3:3">
      <c r="C951" s="6"/>
    </row>
    <row r="952" spans="3:3">
      <c r="C952" s="6"/>
    </row>
    <row r="953" spans="3:3">
      <c r="C953" s="6"/>
    </row>
    <row r="954" spans="3:3">
      <c r="C954" s="6"/>
    </row>
    <row r="955" spans="3:3">
      <c r="C955" s="6"/>
    </row>
    <row r="956" spans="3:3">
      <c r="C956" s="6"/>
    </row>
    <row r="957" spans="3:3">
      <c r="C957" s="6"/>
    </row>
    <row r="958" spans="3:3">
      <c r="C958" s="6"/>
    </row>
    <row r="959" spans="3:3">
      <c r="C959" s="6"/>
    </row>
    <row r="960" spans="3:3">
      <c r="C960" s="6"/>
    </row>
    <row r="961" spans="3:3">
      <c r="C961" s="6"/>
    </row>
    <row r="962" spans="3:3">
      <c r="C962" s="6"/>
    </row>
    <row r="963" spans="3:3">
      <c r="C963" s="6"/>
    </row>
    <row r="964" spans="3:3">
      <c r="C964" s="6"/>
    </row>
    <row r="965" spans="3:3">
      <c r="C965" s="6"/>
    </row>
    <row r="966" spans="3:3">
      <c r="C966" s="6"/>
    </row>
    <row r="967" spans="3:3">
      <c r="C967" s="6"/>
    </row>
    <row r="968" spans="3:3">
      <c r="C968" s="6"/>
    </row>
    <row r="969" spans="3:3">
      <c r="C969" s="6"/>
    </row>
    <row r="970" spans="3:3">
      <c r="C970" s="6"/>
    </row>
    <row r="971" spans="3:3">
      <c r="C971" s="6"/>
    </row>
    <row r="972" spans="3:3">
      <c r="C972" s="6"/>
    </row>
    <row r="973" spans="3:3">
      <c r="C973" s="6"/>
    </row>
    <row r="974" spans="3:3">
      <c r="C974" s="6"/>
    </row>
    <row r="975" spans="3:3">
      <c r="C975" s="6"/>
    </row>
    <row r="976" spans="3:3">
      <c r="C976" s="6"/>
    </row>
    <row r="977" spans="3:3">
      <c r="C977" s="6"/>
    </row>
    <row r="978" spans="3:3">
      <c r="C978" s="6"/>
    </row>
    <row r="979" spans="3:3">
      <c r="C979" s="6"/>
    </row>
    <row r="980" spans="3:3">
      <c r="C980" s="6"/>
    </row>
    <row r="981" spans="3:3">
      <c r="C981" s="6"/>
    </row>
    <row r="982" spans="3:3">
      <c r="C982" s="6"/>
    </row>
    <row r="983" spans="3:3">
      <c r="C983" s="6"/>
    </row>
    <row r="984" spans="3:3">
      <c r="C984" s="6"/>
    </row>
    <row r="985" spans="3:3">
      <c r="C985" s="6"/>
    </row>
    <row r="986" spans="3:3">
      <c r="C986" s="6"/>
    </row>
    <row r="987" spans="3:3">
      <c r="C987" s="6"/>
    </row>
    <row r="988" spans="3:3">
      <c r="C988" s="6"/>
    </row>
    <row r="989" spans="3:3">
      <c r="C989" s="6"/>
    </row>
    <row r="990" spans="3:3">
      <c r="C990" s="6"/>
    </row>
    <row r="991" spans="3:3">
      <c r="C991" s="6"/>
    </row>
    <row r="992" spans="3:3">
      <c r="C992" s="6"/>
    </row>
    <row r="993" spans="3:3">
      <c r="C993" s="6"/>
    </row>
    <row r="994" spans="3:3">
      <c r="C994" s="6"/>
    </row>
    <row r="995" spans="3:3">
      <c r="C995" s="6"/>
    </row>
    <row r="996" spans="3:3">
      <c r="C996" s="6"/>
    </row>
    <row r="997" spans="3:3">
      <c r="C997" s="6"/>
    </row>
    <row r="998" spans="3:3">
      <c r="C998" s="6"/>
    </row>
    <row r="999" spans="3:3">
      <c r="C999" s="6"/>
    </row>
    <row r="1000" spans="3:3">
      <c r="C1000" s="6"/>
    </row>
    <row r="1001" spans="3:3">
      <c r="C1001" s="6"/>
    </row>
    <row r="1002" spans="3:3">
      <c r="C1002" s="6"/>
    </row>
    <row r="1003" spans="3:3">
      <c r="C1003" s="6"/>
    </row>
    <row r="1004" spans="3:3">
      <c r="C1004" s="6"/>
    </row>
    <row r="1005" spans="3:3">
      <c r="C1005" s="6"/>
    </row>
    <row r="1006" spans="3:3">
      <c r="C1006" s="6"/>
    </row>
    <row r="1007" spans="3:3">
      <c r="C1007" s="6"/>
    </row>
    <row r="1008" spans="3:3">
      <c r="C1008" s="6"/>
    </row>
    <row r="1009" spans="3:3">
      <c r="C1009" s="6"/>
    </row>
    <row r="1010" spans="3:3">
      <c r="C1010" s="6"/>
    </row>
    <row r="1011" spans="3:3">
      <c r="C1011" s="6"/>
    </row>
    <row r="1012" spans="3:3">
      <c r="C1012" s="6"/>
    </row>
    <row r="1013" spans="3:3">
      <c r="C1013" s="6"/>
    </row>
    <row r="1014" spans="3:3">
      <c r="C1014" s="6"/>
    </row>
    <row r="1015" spans="3:3">
      <c r="C1015" s="6"/>
    </row>
    <row r="1016" spans="3:3">
      <c r="C1016" s="6"/>
    </row>
    <row r="1017" spans="3:3">
      <c r="C1017" s="6"/>
    </row>
    <row r="1018" spans="3:3">
      <c r="C1018" s="6"/>
    </row>
    <row r="1019" spans="3:3">
      <c r="C1019" s="6"/>
    </row>
    <row r="1020" spans="3:3">
      <c r="C1020" s="6"/>
    </row>
    <row r="1021" spans="3:3">
      <c r="C1021" s="6"/>
    </row>
    <row r="1022" spans="3:3">
      <c r="C1022" s="6"/>
    </row>
    <row r="1023" spans="3:3">
      <c r="C1023" s="6"/>
    </row>
    <row r="1024" spans="3:3">
      <c r="C1024" s="6"/>
    </row>
    <row r="1025" spans="3:3">
      <c r="C1025" s="6"/>
    </row>
    <row r="1026" spans="3:3">
      <c r="C1026" s="6"/>
    </row>
    <row r="1027" spans="3:3">
      <c r="C1027" s="6"/>
    </row>
    <row r="1028" spans="3:3">
      <c r="C1028" s="6"/>
    </row>
    <row r="1029" spans="3:3">
      <c r="C1029" s="6"/>
    </row>
    <row r="1030" spans="3:3">
      <c r="C1030" s="6"/>
    </row>
    <row r="1031" spans="3:3">
      <c r="C1031" s="6"/>
    </row>
    <row r="1032" spans="3:3">
      <c r="C1032" s="6"/>
    </row>
    <row r="1033" spans="3:3">
      <c r="C1033" s="6"/>
    </row>
    <row r="1034" spans="3:3">
      <c r="C1034" s="6"/>
    </row>
    <row r="1035" spans="3:3">
      <c r="C1035" s="6"/>
    </row>
    <row r="1036" spans="3:3">
      <c r="C1036" s="6"/>
    </row>
    <row r="1037" spans="3:3">
      <c r="C1037" s="6"/>
    </row>
    <row r="1038" spans="3:3">
      <c r="C1038" s="6"/>
    </row>
    <row r="1039" spans="3:3">
      <c r="C1039" s="6"/>
    </row>
    <row r="1040" spans="3:3">
      <c r="C1040" s="6"/>
    </row>
    <row r="1041" spans="3:3">
      <c r="C1041" s="6"/>
    </row>
    <row r="1042" spans="3:3">
      <c r="C1042" s="6"/>
    </row>
    <row r="1043" spans="3:3">
      <c r="C1043" s="6"/>
    </row>
    <row r="1044" spans="3:3">
      <c r="C1044" s="6"/>
    </row>
    <row r="1045" spans="3:3">
      <c r="C1045" s="6"/>
    </row>
    <row r="1046" spans="3:3">
      <c r="C1046" s="6"/>
    </row>
    <row r="1047" spans="3:3">
      <c r="C1047" s="6"/>
    </row>
    <row r="1048" spans="3:3">
      <c r="C1048" s="6"/>
    </row>
    <row r="1049" spans="3:3">
      <c r="C1049" s="6"/>
    </row>
    <row r="1050" spans="3:3">
      <c r="C1050" s="6"/>
    </row>
    <row r="1051" spans="3:3">
      <c r="C1051" s="6"/>
    </row>
    <row r="1052" spans="3:3">
      <c r="C1052" s="6"/>
    </row>
    <row r="1053" spans="3:3">
      <c r="C1053" s="6"/>
    </row>
    <row r="1054" spans="3:3">
      <c r="C1054" s="6"/>
    </row>
    <row r="1055" spans="3:3">
      <c r="C1055" s="6"/>
    </row>
    <row r="1056" spans="3:3">
      <c r="C1056" s="6"/>
    </row>
    <row r="1057" spans="3:3">
      <c r="C1057" s="6"/>
    </row>
    <row r="1058" spans="3:3">
      <c r="C1058" s="6"/>
    </row>
    <row r="1059" spans="3:3">
      <c r="C1059" s="6"/>
    </row>
    <row r="1060" spans="3:3">
      <c r="C1060" s="6"/>
    </row>
    <row r="1061" spans="3:3">
      <c r="C1061" s="6"/>
    </row>
    <row r="1062" spans="3:3">
      <c r="C1062" s="6"/>
    </row>
    <row r="1063" spans="3:3">
      <c r="C1063" s="6"/>
    </row>
    <row r="1064" spans="3:3">
      <c r="C1064" s="6"/>
    </row>
    <row r="1065" spans="3:3">
      <c r="C1065" s="6"/>
    </row>
    <row r="1066" spans="3:3">
      <c r="C1066" s="6"/>
    </row>
    <row r="1067" spans="3:3">
      <c r="C1067" s="6"/>
    </row>
    <row r="1068" spans="3:3">
      <c r="C1068" s="6"/>
    </row>
    <row r="1069" spans="3:3">
      <c r="C1069" s="6"/>
    </row>
    <row r="1070" spans="3:3">
      <c r="C1070" s="6"/>
    </row>
    <row r="1071" spans="3:3">
      <c r="C1071" s="6"/>
    </row>
    <row r="1072" spans="3:3">
      <c r="C1072" s="6"/>
    </row>
    <row r="1073" spans="3:3">
      <c r="C1073" s="6"/>
    </row>
    <row r="1074" spans="3:3">
      <c r="C1074" s="6"/>
    </row>
    <row r="1075" spans="3:3">
      <c r="C1075" s="6"/>
    </row>
    <row r="1076" spans="3:3">
      <c r="C1076" s="6"/>
    </row>
    <row r="1077" spans="3:3">
      <c r="C1077" s="6"/>
    </row>
    <row r="1078" spans="3:3">
      <c r="C1078" s="6"/>
    </row>
    <row r="1079" spans="3:3">
      <c r="C1079" s="6"/>
    </row>
    <row r="1080" spans="3:3">
      <c r="C1080" s="6"/>
    </row>
    <row r="1081" spans="3:3">
      <c r="C1081" s="6"/>
    </row>
    <row r="1082" spans="3:3">
      <c r="C1082" s="6"/>
    </row>
    <row r="1083" spans="3:3">
      <c r="C1083" s="6"/>
    </row>
    <row r="1084" spans="3:3">
      <c r="C1084" s="6"/>
    </row>
    <row r="1085" spans="3:3">
      <c r="C1085" s="6"/>
    </row>
    <row r="1086" spans="3:3">
      <c r="C1086" s="6"/>
    </row>
    <row r="1087" spans="3:3">
      <c r="C1087" s="6"/>
    </row>
    <row r="1088" spans="3:3">
      <c r="C1088" s="6"/>
    </row>
    <row r="1089" spans="3:3">
      <c r="C1089" s="6"/>
    </row>
    <row r="1090" spans="3:3">
      <c r="C1090" s="6"/>
    </row>
    <row r="1091" spans="3:3">
      <c r="C1091" s="6"/>
    </row>
    <row r="1092" spans="3:3">
      <c r="C1092" s="6"/>
    </row>
    <row r="1093" spans="3:3">
      <c r="C1093" s="6"/>
    </row>
    <row r="1094" spans="3:3">
      <c r="C1094" s="6"/>
    </row>
    <row r="1095" spans="3:3">
      <c r="C1095" s="6"/>
    </row>
    <row r="1096" spans="3:3">
      <c r="C1096" s="6"/>
    </row>
    <row r="1097" spans="3:3">
      <c r="C1097" s="6"/>
    </row>
    <row r="1098" spans="3:3">
      <c r="C1098" s="6"/>
    </row>
    <row r="1099" spans="3:3">
      <c r="C1099" s="6"/>
    </row>
    <row r="1100" spans="3:3">
      <c r="C1100" s="6"/>
    </row>
    <row r="1101" spans="3:3">
      <c r="C1101" s="6"/>
    </row>
    <row r="1102" spans="3:3">
      <c r="C1102" s="6"/>
    </row>
    <row r="1103" spans="3:3">
      <c r="C1103" s="6"/>
    </row>
    <row r="1104" spans="3:3">
      <c r="C1104" s="6"/>
    </row>
    <row r="1105" spans="3:3">
      <c r="C1105" s="6"/>
    </row>
    <row r="1106" spans="3:3">
      <c r="C1106" s="6"/>
    </row>
    <row r="1107" spans="3:3">
      <c r="C1107" s="6"/>
    </row>
    <row r="1108" spans="3:3">
      <c r="C1108" s="6"/>
    </row>
    <row r="1109" spans="3:3">
      <c r="C1109" s="6"/>
    </row>
    <row r="1110" spans="3:3">
      <c r="C1110" s="6"/>
    </row>
    <row r="1111" spans="3:3">
      <c r="C1111" s="6"/>
    </row>
    <row r="1112" spans="3:3">
      <c r="C1112" s="6"/>
    </row>
    <row r="1113" spans="3:3">
      <c r="C1113" s="6"/>
    </row>
    <row r="1114" spans="3:3">
      <c r="C1114" s="6"/>
    </row>
    <row r="1115" spans="3:3">
      <c r="C1115" s="6"/>
    </row>
    <row r="1116" spans="3:3">
      <c r="C1116" s="6"/>
    </row>
    <row r="1117" spans="3:3">
      <c r="C1117" s="6"/>
    </row>
    <row r="1118" spans="3:3">
      <c r="C1118" s="6"/>
    </row>
    <row r="1119" spans="3:3">
      <c r="C1119" s="6"/>
    </row>
    <row r="1120" spans="3:3">
      <c r="C1120" s="6"/>
    </row>
    <row r="1121" spans="3:3">
      <c r="C1121" s="6"/>
    </row>
    <row r="1122" spans="3:3">
      <c r="C1122" s="6"/>
    </row>
    <row r="1123" spans="3:3">
      <c r="C1123" s="6"/>
    </row>
    <row r="1124" spans="3:3">
      <c r="C1124" s="6"/>
    </row>
    <row r="1125" spans="3:3">
      <c r="C1125" s="6"/>
    </row>
    <row r="1126" spans="3:3">
      <c r="C1126" s="6"/>
    </row>
    <row r="1127" spans="3:3">
      <c r="C1127" s="6"/>
    </row>
    <row r="1128" spans="3:3">
      <c r="C1128" s="6"/>
    </row>
    <row r="1129" spans="3:3">
      <c r="C1129" s="6"/>
    </row>
    <row r="1130" spans="3:3">
      <c r="C1130" s="6"/>
    </row>
    <row r="1131" spans="3:3">
      <c r="C1131" s="6"/>
    </row>
    <row r="1132" spans="3:3">
      <c r="C1132" s="6"/>
    </row>
    <row r="1133" spans="3:3">
      <c r="C1133" s="6"/>
    </row>
    <row r="1134" spans="3:3">
      <c r="C1134" s="6"/>
    </row>
    <row r="1135" spans="3:3">
      <c r="C1135" s="6"/>
    </row>
    <row r="1136" spans="3:3">
      <c r="C1136" s="6"/>
    </row>
    <row r="1137" spans="3:3">
      <c r="C1137" s="6"/>
    </row>
    <row r="1138" spans="3:3">
      <c r="C1138" s="6"/>
    </row>
    <row r="1139" spans="3:3">
      <c r="C1139" s="6"/>
    </row>
    <row r="1140" spans="3:3">
      <c r="C1140" s="6"/>
    </row>
    <row r="1141" spans="3:3">
      <c r="C1141" s="6"/>
    </row>
    <row r="1142" spans="3:3">
      <c r="C1142" s="6"/>
    </row>
    <row r="1143" spans="3:3">
      <c r="C1143" s="6"/>
    </row>
    <row r="1144" spans="3:3">
      <c r="C1144" s="6"/>
    </row>
    <row r="1145" spans="3:3">
      <c r="C1145" s="6"/>
    </row>
    <row r="1146" spans="3:3">
      <c r="C1146" s="6"/>
    </row>
    <row r="1147" spans="3:3">
      <c r="C1147" s="6"/>
    </row>
    <row r="1148" spans="3:3">
      <c r="C1148" s="6"/>
    </row>
    <row r="1149" spans="3:3">
      <c r="C1149" s="6"/>
    </row>
    <row r="1150" spans="3:3">
      <c r="C1150" s="6"/>
    </row>
    <row r="1151" spans="3:3">
      <c r="C1151" s="6"/>
    </row>
    <row r="1152" spans="3:3">
      <c r="C1152" s="6"/>
    </row>
    <row r="1153" spans="3:3">
      <c r="C1153" s="6"/>
    </row>
    <row r="1154" spans="3:3">
      <c r="C1154" s="6"/>
    </row>
    <row r="1155" spans="3:3">
      <c r="C1155" s="6"/>
    </row>
    <row r="1156" spans="3:3">
      <c r="C1156" s="6"/>
    </row>
    <row r="1157" spans="3:3">
      <c r="C1157" s="6"/>
    </row>
    <row r="1158" spans="3:3">
      <c r="C1158" s="6"/>
    </row>
    <row r="1159" spans="3:3">
      <c r="C1159" s="6"/>
    </row>
    <row r="1160" spans="3:3">
      <c r="C1160" s="6"/>
    </row>
    <row r="1161" spans="3:3">
      <c r="C1161" s="6"/>
    </row>
    <row r="1162" spans="3:3">
      <c r="C1162" s="6"/>
    </row>
    <row r="1163" spans="3:3">
      <c r="C1163" s="6"/>
    </row>
    <row r="1164" spans="3:3">
      <c r="C1164" s="6"/>
    </row>
    <row r="1165" spans="3:3">
      <c r="C1165" s="6"/>
    </row>
    <row r="1166" spans="3:3">
      <c r="C1166" s="6"/>
    </row>
    <row r="1167" spans="3:3">
      <c r="C1167" s="6"/>
    </row>
    <row r="1168" spans="3:3">
      <c r="C1168" s="6"/>
    </row>
    <row r="1169" spans="3:3">
      <c r="C1169" s="6"/>
    </row>
    <row r="1170" spans="3:3">
      <c r="C1170" s="6"/>
    </row>
    <row r="1171" spans="3:3">
      <c r="C1171" s="6"/>
    </row>
    <row r="1172" spans="3:3">
      <c r="C1172" s="6"/>
    </row>
    <row r="1173" spans="3:3">
      <c r="C1173" s="6"/>
    </row>
    <row r="1174" spans="3:3">
      <c r="C1174" s="6"/>
    </row>
    <row r="1175" spans="3:3">
      <c r="C1175" s="6"/>
    </row>
    <row r="1176" spans="3:3">
      <c r="C1176" s="6"/>
    </row>
    <row r="1177" spans="3:3">
      <c r="C1177" s="6"/>
    </row>
    <row r="1178" spans="3:3">
      <c r="C1178" s="6"/>
    </row>
    <row r="1179" spans="3:3">
      <c r="C1179" s="6"/>
    </row>
    <row r="1180" spans="3:3">
      <c r="C1180" s="6"/>
    </row>
    <row r="1181" spans="3:3">
      <c r="C1181" s="6"/>
    </row>
    <row r="1182" spans="3:3">
      <c r="C1182" s="6"/>
    </row>
    <row r="1183" spans="3:3">
      <c r="C1183" s="6"/>
    </row>
    <row r="1184" spans="3:3">
      <c r="C1184" s="6"/>
    </row>
    <row r="1185" spans="3:3">
      <c r="C1185" s="6"/>
    </row>
    <row r="1186" spans="3:3">
      <c r="C1186" s="6"/>
    </row>
    <row r="1187" spans="3:3">
      <c r="C1187" s="6"/>
    </row>
    <row r="1188" spans="3:3">
      <c r="C1188" s="6"/>
    </row>
    <row r="1189" spans="3:3">
      <c r="C1189" s="6"/>
    </row>
    <row r="1190" spans="3:3">
      <c r="C1190" s="6"/>
    </row>
    <row r="1191" spans="3:3">
      <c r="C1191" s="6"/>
    </row>
    <row r="1192" spans="3:3">
      <c r="C1192" s="6"/>
    </row>
    <row r="1193" spans="3:3">
      <c r="C1193" s="6"/>
    </row>
    <row r="1194" spans="3:3">
      <c r="C1194" s="6"/>
    </row>
    <row r="1195" spans="3:3">
      <c r="C1195" s="6"/>
    </row>
    <row r="1196" spans="3:3">
      <c r="C1196" s="6"/>
    </row>
    <row r="1197" spans="3:3">
      <c r="C1197" s="6"/>
    </row>
    <row r="1198" spans="3:3">
      <c r="C1198" s="6"/>
    </row>
    <row r="1199" spans="3:3">
      <c r="C1199" s="6"/>
    </row>
    <row r="1200" spans="3:3">
      <c r="C1200" s="6"/>
    </row>
    <row r="1201" spans="3:3">
      <c r="C1201" s="6"/>
    </row>
    <row r="1202" spans="3:3">
      <c r="C1202" s="6"/>
    </row>
    <row r="1203" spans="3:3">
      <c r="C1203" s="6"/>
    </row>
    <row r="1204" spans="3:3">
      <c r="C1204" s="6"/>
    </row>
    <row r="1205" spans="3:3">
      <c r="C1205" s="6"/>
    </row>
    <row r="1206" spans="3:3">
      <c r="C1206" s="6"/>
    </row>
    <row r="1207" spans="3:3">
      <c r="C1207" s="6"/>
    </row>
    <row r="1208" spans="3:3">
      <c r="C1208" s="6"/>
    </row>
    <row r="1209" spans="3:3">
      <c r="C1209" s="6"/>
    </row>
    <row r="1210" spans="3:3">
      <c r="C1210" s="6"/>
    </row>
    <row r="1211" spans="3:3">
      <c r="C1211" s="6"/>
    </row>
    <row r="1212" spans="3:3">
      <c r="C1212" s="6"/>
    </row>
    <row r="1213" spans="3:3">
      <c r="C1213" s="6"/>
    </row>
    <row r="1214" spans="3:3">
      <c r="C1214" s="6"/>
    </row>
    <row r="1215" spans="3:3">
      <c r="C1215" s="6"/>
    </row>
    <row r="1216" spans="3:3">
      <c r="C1216" s="6"/>
    </row>
    <row r="1217" spans="3:3">
      <c r="C1217" s="6"/>
    </row>
    <row r="1218" spans="3:3">
      <c r="C1218" s="6"/>
    </row>
    <row r="1219" spans="3:3">
      <c r="C1219" s="6"/>
    </row>
    <row r="1220" spans="3:3">
      <c r="C1220" s="6"/>
    </row>
    <row r="1221" spans="3:3">
      <c r="C1221" s="6"/>
    </row>
    <row r="1222" spans="3:3">
      <c r="C1222" s="6"/>
    </row>
    <row r="1223" spans="3:3">
      <c r="C1223" s="6"/>
    </row>
    <row r="1224" spans="3:3">
      <c r="C1224" s="6"/>
    </row>
    <row r="1225" spans="3:3">
      <c r="C1225" s="6"/>
    </row>
    <row r="1226" spans="3:3">
      <c r="C1226" s="6"/>
    </row>
    <row r="1227" spans="3:3">
      <c r="C1227" s="6"/>
    </row>
    <row r="1228" spans="3:3">
      <c r="C1228" s="6"/>
    </row>
    <row r="1229" spans="3:3">
      <c r="C1229" s="6"/>
    </row>
    <row r="1230" spans="3:3">
      <c r="C1230" s="6"/>
    </row>
    <row r="1231" spans="3:3">
      <c r="C1231" s="6"/>
    </row>
    <row r="1232" spans="3:3">
      <c r="C1232" s="6"/>
    </row>
    <row r="1233" spans="3:3">
      <c r="C1233" s="6"/>
    </row>
    <row r="1234" spans="3:3">
      <c r="C1234" s="6"/>
    </row>
    <row r="1235" spans="3:3">
      <c r="C1235" s="6"/>
    </row>
    <row r="1236" spans="3:3">
      <c r="C1236" s="6"/>
    </row>
    <row r="1237" spans="3:3">
      <c r="C1237" s="6"/>
    </row>
    <row r="1238" spans="3:3">
      <c r="C1238" s="6"/>
    </row>
    <row r="1239" spans="3:3">
      <c r="C1239" s="6"/>
    </row>
    <row r="1240" spans="3:3">
      <c r="C1240" s="6"/>
    </row>
    <row r="1241" spans="3:3">
      <c r="C1241" s="6"/>
    </row>
    <row r="1242" spans="3:3">
      <c r="C1242" s="6"/>
    </row>
    <row r="1243" spans="3:3">
      <c r="C1243" s="6"/>
    </row>
    <row r="1244" spans="3:3">
      <c r="C1244" s="6"/>
    </row>
    <row r="1245" spans="3:3">
      <c r="C1245" s="6"/>
    </row>
    <row r="1246" spans="3:3">
      <c r="C1246" s="6"/>
    </row>
    <row r="1247" spans="3:3">
      <c r="C1247" s="6"/>
    </row>
    <row r="1248" spans="3:3">
      <c r="C1248" s="6"/>
    </row>
    <row r="1249" spans="3:3">
      <c r="C1249" s="6"/>
    </row>
    <row r="1250" spans="3:3">
      <c r="C1250" s="6"/>
    </row>
    <row r="1251" spans="3:3">
      <c r="C1251" s="6"/>
    </row>
    <row r="1252" spans="3:3">
      <c r="C1252" s="6"/>
    </row>
    <row r="1253" spans="3:3">
      <c r="C1253" s="6"/>
    </row>
    <row r="1254" spans="3:3">
      <c r="C1254" s="6"/>
    </row>
    <row r="1255" spans="3:3">
      <c r="C1255" s="6"/>
    </row>
    <row r="1256" spans="3:3">
      <c r="C1256" s="6"/>
    </row>
    <row r="1257" spans="3:3">
      <c r="C1257" s="6"/>
    </row>
    <row r="1258" spans="3:3">
      <c r="C1258" s="6"/>
    </row>
    <row r="1259" spans="3:3">
      <c r="C1259" s="6"/>
    </row>
    <row r="1260" spans="3:3">
      <c r="C1260" s="6"/>
    </row>
    <row r="1261" spans="3:3">
      <c r="C1261" s="6"/>
    </row>
    <row r="1262" spans="3:3">
      <c r="C1262" s="6"/>
    </row>
    <row r="1263" spans="3:3">
      <c r="C1263" s="6"/>
    </row>
    <row r="1264" spans="3:3">
      <c r="C1264" s="6"/>
    </row>
    <row r="1265" spans="3:3">
      <c r="C1265" s="6"/>
    </row>
    <row r="1266" spans="3:3">
      <c r="C1266" s="6"/>
    </row>
    <row r="1267" spans="3:3">
      <c r="C1267" s="6"/>
    </row>
    <row r="1268" spans="3:3">
      <c r="C1268" s="6"/>
    </row>
    <row r="1269" spans="3:3">
      <c r="C1269" s="6"/>
    </row>
    <row r="1270" spans="3:3">
      <c r="C1270" s="6"/>
    </row>
    <row r="1271" spans="3:3">
      <c r="C1271" s="6"/>
    </row>
    <row r="1272" spans="3:3">
      <c r="C1272" s="6"/>
    </row>
    <row r="1273" spans="3:3">
      <c r="C1273" s="6"/>
    </row>
    <row r="1274" spans="3:3">
      <c r="C1274" s="6"/>
    </row>
    <row r="1275" spans="3:3">
      <c r="C1275" s="6"/>
    </row>
    <row r="1276" spans="3:3">
      <c r="C1276" s="6"/>
    </row>
    <row r="1277" spans="3:3">
      <c r="C1277" s="6"/>
    </row>
    <row r="1278" spans="3:3">
      <c r="C1278" s="6"/>
    </row>
    <row r="1279" spans="3:3">
      <c r="C1279" s="6"/>
    </row>
    <row r="1280" spans="3:3">
      <c r="C1280" s="6"/>
    </row>
    <row r="1281" spans="3:3">
      <c r="C1281" s="6"/>
    </row>
    <row r="1282" spans="3:3">
      <c r="C1282" s="6"/>
    </row>
    <row r="1283" spans="3:3">
      <c r="C1283" s="6"/>
    </row>
    <row r="1284" spans="3:3">
      <c r="C1284" s="6"/>
    </row>
    <row r="1285" spans="3:3">
      <c r="C1285" s="6"/>
    </row>
    <row r="1286" spans="3:3">
      <c r="C1286" s="6"/>
    </row>
    <row r="1287" spans="3:3">
      <c r="C1287" s="6"/>
    </row>
    <row r="1288" spans="3:3">
      <c r="C1288" s="6"/>
    </row>
    <row r="1289" spans="3:3">
      <c r="C1289" s="6"/>
    </row>
    <row r="1290" spans="3:3">
      <c r="C1290" s="6"/>
    </row>
    <row r="1291" spans="3:3">
      <c r="C1291" s="6"/>
    </row>
    <row r="1292" spans="3:3">
      <c r="C1292" s="6"/>
    </row>
    <row r="1293" spans="3:3">
      <c r="C1293" s="6"/>
    </row>
    <row r="1294" spans="3:3">
      <c r="C1294" s="6"/>
    </row>
    <row r="1295" spans="3:3">
      <c r="C1295" s="6"/>
    </row>
    <row r="1296" spans="3:3">
      <c r="C1296" s="6"/>
    </row>
    <row r="1297" spans="3:3">
      <c r="C1297" s="6"/>
    </row>
    <row r="1298" spans="3:3">
      <c r="C1298" s="6"/>
    </row>
    <row r="1299" spans="3:3">
      <c r="C1299" s="6"/>
    </row>
    <row r="1300" spans="3:3">
      <c r="C1300" s="6"/>
    </row>
    <row r="1301" spans="3:3">
      <c r="C1301" s="6"/>
    </row>
    <row r="1302" spans="3:3">
      <c r="C1302" s="6"/>
    </row>
    <row r="1303" spans="3:3">
      <c r="C1303" s="6"/>
    </row>
    <row r="1304" spans="3:3">
      <c r="C1304" s="6"/>
    </row>
    <row r="1305" spans="3:3">
      <c r="C1305" s="6"/>
    </row>
    <row r="1306" spans="3:3">
      <c r="C1306" s="6"/>
    </row>
    <row r="1307" spans="3:3">
      <c r="C1307" s="6"/>
    </row>
    <row r="1308" spans="3:3">
      <c r="C1308" s="6"/>
    </row>
    <row r="1309" spans="3:3">
      <c r="C1309" s="6"/>
    </row>
    <row r="1310" spans="3:3">
      <c r="C1310" s="6"/>
    </row>
    <row r="1311" spans="3:3">
      <c r="C1311" s="6"/>
    </row>
    <row r="1312" spans="3:3">
      <c r="C1312" s="6"/>
    </row>
    <row r="1313" spans="3:3">
      <c r="C1313" s="6"/>
    </row>
    <row r="1314" spans="3:3">
      <c r="C1314" s="6"/>
    </row>
    <row r="1315" spans="3:3">
      <c r="C1315" s="6"/>
    </row>
    <row r="1316" spans="3:3">
      <c r="C1316" s="6"/>
    </row>
    <row r="1317" spans="3:3">
      <c r="C1317" s="6"/>
    </row>
    <row r="1318" spans="3:3">
      <c r="C1318" s="6"/>
    </row>
    <row r="1319" spans="3:3">
      <c r="C1319" s="6"/>
    </row>
    <row r="1320" spans="3:3">
      <c r="C1320" s="6"/>
    </row>
    <row r="1321" spans="3:3">
      <c r="C1321" s="6"/>
    </row>
    <row r="1322" spans="3:3">
      <c r="C1322" s="6"/>
    </row>
    <row r="1323" spans="3:3">
      <c r="C1323" s="6"/>
    </row>
    <row r="1324" spans="3:3">
      <c r="C1324" s="6"/>
    </row>
    <row r="1325" spans="3:3">
      <c r="C1325" s="6"/>
    </row>
    <row r="1326" spans="3:3">
      <c r="C1326" s="6"/>
    </row>
    <row r="1327" spans="3:3">
      <c r="C1327" s="6"/>
    </row>
    <row r="1328" spans="3:3">
      <c r="C1328" s="6"/>
    </row>
    <row r="1329" spans="3:3">
      <c r="C1329" s="6"/>
    </row>
    <row r="1330" spans="3:3">
      <c r="C1330" s="6"/>
    </row>
    <row r="1331" spans="3:3">
      <c r="C1331" s="6"/>
    </row>
    <row r="1332" spans="3:3">
      <c r="C1332" s="6"/>
    </row>
    <row r="1333" spans="3:3">
      <c r="C1333" s="6"/>
    </row>
    <row r="1334" spans="3:3">
      <c r="C1334" s="6"/>
    </row>
    <row r="1335" spans="3:3">
      <c r="C1335" s="6"/>
    </row>
    <row r="1336" spans="3:3">
      <c r="C1336" s="6"/>
    </row>
    <row r="1337" spans="3:3">
      <c r="C1337" s="6"/>
    </row>
    <row r="1338" spans="3:3">
      <c r="C1338" s="6"/>
    </row>
    <row r="1339" spans="3:3">
      <c r="C1339" s="6"/>
    </row>
    <row r="1340" spans="3:3">
      <c r="C1340" s="6"/>
    </row>
    <row r="1341" spans="3:3">
      <c r="C1341" s="6"/>
    </row>
    <row r="1342" spans="3:3">
      <c r="C1342" s="6"/>
    </row>
    <row r="1343" spans="3:3">
      <c r="C1343" s="6"/>
    </row>
    <row r="1344" spans="3:3">
      <c r="C1344" s="6"/>
    </row>
    <row r="1345" spans="3:3">
      <c r="C1345" s="6"/>
    </row>
    <row r="1346" spans="3:3">
      <c r="C1346" s="6"/>
    </row>
    <row r="1347" spans="3:3">
      <c r="C1347" s="6"/>
    </row>
    <row r="1348" spans="3:3">
      <c r="C1348" s="6"/>
    </row>
    <row r="1349" spans="3:3">
      <c r="C1349" s="6"/>
    </row>
    <row r="1350" spans="3:3">
      <c r="C1350" s="6"/>
    </row>
    <row r="1351" spans="3:3">
      <c r="C1351" s="6"/>
    </row>
    <row r="1352" spans="3:3">
      <c r="C1352" s="6"/>
    </row>
    <row r="1353" spans="3:3">
      <c r="C1353" s="6"/>
    </row>
    <row r="1354" spans="3:3">
      <c r="C1354" s="6"/>
    </row>
    <row r="1355" spans="3:3">
      <c r="C1355" s="6"/>
    </row>
    <row r="1356" spans="3:3">
      <c r="C1356" s="6"/>
    </row>
    <row r="1357" spans="3:3">
      <c r="C1357" s="6"/>
    </row>
    <row r="1358" spans="3:3">
      <c r="C1358" s="6"/>
    </row>
    <row r="1359" spans="3:3">
      <c r="C1359" s="6"/>
    </row>
    <row r="1360" spans="3:3">
      <c r="C1360" s="6"/>
    </row>
    <row r="1361" spans="3:3">
      <c r="C1361" s="6"/>
    </row>
    <row r="1362" spans="3:3">
      <c r="C1362" s="6"/>
    </row>
    <row r="1363" spans="3:3">
      <c r="C1363" s="6"/>
    </row>
    <row r="1364" spans="3:3">
      <c r="C1364" s="6"/>
    </row>
    <row r="1365" spans="3:3">
      <c r="C1365" s="6"/>
    </row>
    <row r="1366" spans="3:3">
      <c r="C1366" s="6"/>
    </row>
    <row r="1367" spans="3:3">
      <c r="C1367" s="6"/>
    </row>
    <row r="1368" spans="3:3">
      <c r="C1368" s="6"/>
    </row>
    <row r="1369" spans="3:3">
      <c r="C1369" s="6"/>
    </row>
    <row r="1370" spans="3:3">
      <c r="C1370" s="6"/>
    </row>
    <row r="1371" spans="3:3">
      <c r="C1371" s="6"/>
    </row>
    <row r="1372" spans="3:3">
      <c r="C1372" s="6"/>
    </row>
    <row r="1373" spans="3:3">
      <c r="C1373" s="6"/>
    </row>
    <row r="1374" spans="3:3">
      <c r="C1374" s="6"/>
    </row>
    <row r="1375" spans="3:3">
      <c r="C1375" s="6"/>
    </row>
    <row r="1376" spans="3:3">
      <c r="C1376" s="6"/>
    </row>
    <row r="1377" spans="3:3">
      <c r="C1377" s="6"/>
    </row>
    <row r="1378" spans="3:3">
      <c r="C1378" s="6"/>
    </row>
    <row r="1379" spans="3:3">
      <c r="C1379" s="6"/>
    </row>
    <row r="1380" spans="3:3">
      <c r="C1380" s="6"/>
    </row>
    <row r="1381" spans="3:3">
      <c r="C1381" s="6"/>
    </row>
    <row r="1382" spans="3:3">
      <c r="C1382" s="6"/>
    </row>
    <row r="1383" spans="3:3">
      <c r="C1383" s="6"/>
    </row>
    <row r="1384" spans="3:3">
      <c r="C1384" s="6"/>
    </row>
    <row r="1385" spans="3:3">
      <c r="C1385" s="6"/>
    </row>
    <row r="1386" spans="3:3">
      <c r="C1386" s="6"/>
    </row>
    <row r="1387" spans="3:3">
      <c r="C1387" s="6"/>
    </row>
    <row r="1388" spans="3:3">
      <c r="C1388" s="6"/>
    </row>
    <row r="1389" spans="3:3">
      <c r="C1389" s="6"/>
    </row>
    <row r="1390" spans="3:3">
      <c r="C1390" s="6"/>
    </row>
    <row r="1391" spans="3:3">
      <c r="C1391" s="6"/>
    </row>
    <row r="1392" spans="3:3">
      <c r="C1392" s="6"/>
    </row>
    <row r="1393" spans="3:3">
      <c r="C1393" s="6"/>
    </row>
    <row r="1394" spans="3:3">
      <c r="C1394" s="6"/>
    </row>
    <row r="1395" spans="3:3">
      <c r="C1395" s="6"/>
    </row>
    <row r="1396" spans="3:3">
      <c r="C1396" s="6"/>
    </row>
    <row r="1397" spans="3:3">
      <c r="C1397" s="6"/>
    </row>
    <row r="1398" spans="3:3">
      <c r="C1398" s="6"/>
    </row>
    <row r="1399" spans="3:3">
      <c r="C1399" s="6"/>
    </row>
    <row r="1400" spans="3:3">
      <c r="C1400" s="6"/>
    </row>
    <row r="1401" spans="3:3">
      <c r="C1401" s="6"/>
    </row>
    <row r="1402" spans="3:3">
      <c r="C1402" s="6"/>
    </row>
    <row r="1403" spans="3:3">
      <c r="C1403" s="6"/>
    </row>
    <row r="1404" spans="3:3">
      <c r="C1404" s="6"/>
    </row>
    <row r="1405" spans="3:3">
      <c r="C1405" s="6"/>
    </row>
    <row r="1406" spans="3:3">
      <c r="C1406" s="6"/>
    </row>
    <row r="1407" spans="3:3">
      <c r="C1407" s="6"/>
    </row>
    <row r="1408" spans="3:3">
      <c r="C1408" s="6"/>
    </row>
    <row r="1409" spans="3:3">
      <c r="C1409" s="6"/>
    </row>
    <row r="1410" spans="3:3">
      <c r="C1410" s="6"/>
    </row>
    <row r="1411" spans="3:3">
      <c r="C1411" s="6"/>
    </row>
    <row r="1412" spans="3:3">
      <c r="C1412" s="6"/>
    </row>
    <row r="1413" spans="3:3">
      <c r="C1413" s="6"/>
    </row>
    <row r="1414" spans="3:3">
      <c r="C1414" s="6"/>
    </row>
    <row r="1415" spans="3:3">
      <c r="C1415" s="6"/>
    </row>
    <row r="1416" spans="3:3">
      <c r="C1416" s="6"/>
    </row>
    <row r="1417" spans="3:3">
      <c r="C1417" s="6"/>
    </row>
    <row r="1418" spans="3:3">
      <c r="C1418" s="6"/>
    </row>
    <row r="1419" spans="3:3">
      <c r="C1419" s="6"/>
    </row>
    <row r="1420" spans="3:3">
      <c r="C1420" s="6"/>
    </row>
    <row r="1421" spans="3:3">
      <c r="C1421" s="6"/>
    </row>
    <row r="1422" spans="3:3">
      <c r="C1422" s="6"/>
    </row>
    <row r="1423" spans="3:3">
      <c r="C1423" s="6"/>
    </row>
    <row r="1424" spans="3:3">
      <c r="C1424" s="6"/>
    </row>
    <row r="1425" spans="3:3">
      <c r="C1425" s="6"/>
    </row>
    <row r="1426" spans="3:3">
      <c r="C1426" s="6"/>
    </row>
    <row r="1427" spans="3:3">
      <c r="C1427" s="6"/>
    </row>
    <row r="1428" spans="3:3">
      <c r="C1428" s="6"/>
    </row>
    <row r="1429" spans="3:3">
      <c r="C1429" s="6"/>
    </row>
    <row r="1430" spans="3:3">
      <c r="C1430" s="6"/>
    </row>
    <row r="1431" spans="3:3">
      <c r="C1431" s="6"/>
    </row>
    <row r="1432" spans="3:3">
      <c r="C1432" s="6"/>
    </row>
    <row r="1433" spans="3:3">
      <c r="C1433" s="6"/>
    </row>
    <row r="1434" spans="3:3">
      <c r="C1434" s="6"/>
    </row>
    <row r="1435" spans="3:3">
      <c r="C1435" s="6"/>
    </row>
    <row r="1436" spans="3:3">
      <c r="C1436" s="6"/>
    </row>
    <row r="1437" spans="3:3">
      <c r="C1437" s="6"/>
    </row>
    <row r="1438" spans="3:3">
      <c r="C1438" s="6"/>
    </row>
    <row r="1439" spans="3:3">
      <c r="C1439" s="6"/>
    </row>
    <row r="1440" spans="3:3">
      <c r="C1440" s="6"/>
    </row>
    <row r="1441" spans="3:3">
      <c r="C1441" s="6"/>
    </row>
    <row r="1442" spans="3:3">
      <c r="C1442" s="6"/>
    </row>
    <row r="1443" spans="3:3">
      <c r="C1443" s="6"/>
    </row>
    <row r="1444" spans="3:3">
      <c r="C1444" s="6"/>
    </row>
    <row r="1445" spans="3:3">
      <c r="C1445" s="6"/>
    </row>
    <row r="1446" spans="3:3">
      <c r="C1446" s="6"/>
    </row>
    <row r="1447" spans="3:3">
      <c r="C1447" s="6"/>
    </row>
    <row r="1448" spans="3:3">
      <c r="C1448" s="6"/>
    </row>
    <row r="1449" spans="3:3">
      <c r="C1449" s="6"/>
    </row>
    <row r="1450" spans="3:3">
      <c r="C1450" s="6"/>
    </row>
    <row r="1451" spans="3:3">
      <c r="C1451" s="6"/>
    </row>
    <row r="1452" spans="3:3">
      <c r="C1452" s="6"/>
    </row>
    <row r="1453" spans="3:3">
      <c r="C1453" s="6"/>
    </row>
    <row r="1454" spans="3:3">
      <c r="C1454" s="6"/>
    </row>
    <row r="1455" spans="3:3">
      <c r="C1455" s="6"/>
    </row>
    <row r="1456" spans="3:3">
      <c r="C1456" s="6"/>
    </row>
    <row r="1457" spans="3:3">
      <c r="C1457" s="6"/>
    </row>
    <row r="1458" spans="3:3">
      <c r="C1458" s="6"/>
    </row>
    <row r="1459" spans="3:3">
      <c r="C1459" s="6"/>
    </row>
    <row r="1460" spans="3:3">
      <c r="C1460" s="6"/>
    </row>
    <row r="1461" spans="3:3">
      <c r="C1461" s="6"/>
    </row>
    <row r="1462" spans="3:3">
      <c r="C1462" s="6"/>
    </row>
    <row r="1463" spans="3:3">
      <c r="C1463" s="6"/>
    </row>
    <row r="1464" spans="3:3">
      <c r="C1464" s="6"/>
    </row>
    <row r="1465" spans="3:3">
      <c r="C1465" s="6"/>
    </row>
    <row r="1466" spans="3:3">
      <c r="C1466" s="6"/>
    </row>
    <row r="1467" spans="3:3">
      <c r="C1467" s="6"/>
    </row>
    <row r="1468" spans="3:3">
      <c r="C1468" s="6"/>
    </row>
    <row r="1469" spans="3:3">
      <c r="C1469" s="6"/>
    </row>
    <row r="1470" spans="3:3">
      <c r="C1470" s="6"/>
    </row>
    <row r="1471" spans="3:3">
      <c r="C1471" s="6"/>
    </row>
    <row r="1472" spans="3:3">
      <c r="C1472" s="6"/>
    </row>
    <row r="1473" spans="3:3">
      <c r="C1473" s="6"/>
    </row>
    <row r="1474" spans="3:3">
      <c r="C1474" s="6"/>
    </row>
    <row r="1475" spans="3:3">
      <c r="C1475" s="6"/>
    </row>
    <row r="1476" spans="3:3">
      <c r="C1476" s="6"/>
    </row>
    <row r="1477" spans="3:3">
      <c r="C1477" s="6"/>
    </row>
    <row r="1478" spans="3:3">
      <c r="C1478" s="6"/>
    </row>
    <row r="1479" spans="3:3">
      <c r="C1479" s="6"/>
    </row>
    <row r="1480" spans="3:3">
      <c r="C1480" s="6"/>
    </row>
    <row r="1481" spans="3:3">
      <c r="C1481" s="6"/>
    </row>
    <row r="1482" spans="3:3">
      <c r="C1482" s="6"/>
    </row>
    <row r="1483" spans="3:3">
      <c r="C1483" s="6"/>
    </row>
    <row r="1484" spans="3:3">
      <c r="C1484" s="6"/>
    </row>
    <row r="1485" spans="3:3">
      <c r="C1485" s="6"/>
    </row>
    <row r="1486" spans="3:3">
      <c r="C1486" s="6"/>
    </row>
    <row r="1487" spans="3:3">
      <c r="C1487" s="6"/>
    </row>
    <row r="1488" spans="3:3">
      <c r="C1488" s="6"/>
    </row>
    <row r="1489" spans="3:3">
      <c r="C1489" s="6"/>
    </row>
    <row r="1490" spans="3:3">
      <c r="C1490" s="6"/>
    </row>
    <row r="1491" spans="3:3">
      <c r="C1491" s="6"/>
    </row>
    <row r="1492" spans="3:3">
      <c r="C1492" s="6"/>
    </row>
    <row r="1493" spans="3:3">
      <c r="C1493" s="6"/>
    </row>
    <row r="1494" spans="3:3">
      <c r="C1494" s="6"/>
    </row>
    <row r="1495" spans="3:3">
      <c r="C1495" s="6"/>
    </row>
    <row r="1496" spans="3:3">
      <c r="C1496" s="6"/>
    </row>
    <row r="1497" spans="3:3">
      <c r="C1497" s="6"/>
    </row>
    <row r="1498" spans="3:3">
      <c r="C1498" s="6"/>
    </row>
    <row r="1499" spans="3:3">
      <c r="C1499" s="6"/>
    </row>
    <row r="1500" spans="3:3">
      <c r="C1500" s="6"/>
    </row>
    <row r="1501" spans="3:3">
      <c r="C1501" s="6"/>
    </row>
    <row r="1502" spans="3:3">
      <c r="C1502" s="6"/>
    </row>
    <row r="1503" spans="3:3">
      <c r="C1503" s="6"/>
    </row>
    <row r="1504" spans="3:3">
      <c r="C1504" s="6"/>
    </row>
    <row r="1505" spans="3:3">
      <c r="C1505" s="6"/>
    </row>
    <row r="1506" spans="3:3">
      <c r="C1506" s="6"/>
    </row>
    <row r="1507" spans="3:3">
      <c r="C1507" s="6"/>
    </row>
    <row r="1508" spans="3:3">
      <c r="C1508" s="6"/>
    </row>
    <row r="1509" spans="3:3">
      <c r="C1509" s="6"/>
    </row>
    <row r="1510" spans="3:3">
      <c r="C1510" s="6"/>
    </row>
    <row r="1511" spans="3:3">
      <c r="C1511" s="6"/>
    </row>
    <row r="1512" spans="3:3">
      <c r="C1512" s="6"/>
    </row>
    <row r="1513" spans="3:3">
      <c r="C1513" s="6"/>
    </row>
    <row r="1514" spans="3:3">
      <c r="C1514" s="6"/>
    </row>
    <row r="1515" spans="3:3">
      <c r="C1515" s="6"/>
    </row>
    <row r="1516" spans="3:3">
      <c r="C1516" s="6"/>
    </row>
    <row r="1517" spans="3:3">
      <c r="C1517" s="6"/>
    </row>
    <row r="1518" spans="3:3">
      <c r="C1518" s="6"/>
    </row>
    <row r="1519" spans="3:3">
      <c r="C1519" s="6"/>
    </row>
    <row r="1520" spans="3:3">
      <c r="C1520" s="6"/>
    </row>
    <row r="1521" spans="3:3">
      <c r="C1521" s="6"/>
    </row>
    <row r="1522" spans="3:3">
      <c r="C1522" s="6"/>
    </row>
    <row r="1523" spans="3:3">
      <c r="C1523" s="6"/>
    </row>
    <row r="1524" spans="3:3">
      <c r="C1524" s="6"/>
    </row>
    <row r="1525" spans="3:3">
      <c r="C1525" s="6"/>
    </row>
    <row r="1526" spans="3:3">
      <c r="C1526" s="6"/>
    </row>
    <row r="1527" spans="3:3">
      <c r="C1527" s="6"/>
    </row>
    <row r="1528" spans="3:3">
      <c r="C1528" s="6"/>
    </row>
    <row r="1529" spans="3:3">
      <c r="C1529" s="6"/>
    </row>
    <row r="1530" spans="3:3">
      <c r="C1530" s="6"/>
    </row>
    <row r="1531" spans="3:3">
      <c r="C1531" s="6"/>
    </row>
    <row r="1532" spans="3:3">
      <c r="C1532" s="6"/>
    </row>
    <row r="1533" spans="3:3">
      <c r="C1533" s="6"/>
    </row>
    <row r="1534" spans="3:3">
      <c r="C1534" s="6"/>
    </row>
    <row r="1535" spans="3:3">
      <c r="C1535" s="6"/>
    </row>
    <row r="1536" spans="3:3">
      <c r="C1536" s="6"/>
    </row>
    <row r="1537" spans="3:3">
      <c r="C1537" s="6"/>
    </row>
    <row r="1538" spans="3:3">
      <c r="C1538" s="6"/>
    </row>
    <row r="1539" spans="3:3">
      <c r="C1539" s="6"/>
    </row>
    <row r="1540" spans="3:3">
      <c r="C1540" s="6"/>
    </row>
    <row r="1541" spans="3:3">
      <c r="C1541" s="6"/>
    </row>
    <row r="1542" spans="3:3">
      <c r="C1542" s="6"/>
    </row>
    <row r="1543" spans="3:3">
      <c r="C1543" s="6"/>
    </row>
    <row r="1544" spans="3:3">
      <c r="C1544" s="6"/>
    </row>
    <row r="1545" spans="3:3">
      <c r="C1545" s="6"/>
    </row>
    <row r="1546" spans="3:3">
      <c r="C1546" s="6"/>
    </row>
    <row r="1547" spans="3:3">
      <c r="C1547" s="6"/>
    </row>
    <row r="1548" spans="3:3">
      <c r="C1548" s="6"/>
    </row>
    <row r="1549" spans="3:3">
      <c r="C1549" s="6"/>
    </row>
    <row r="1550" spans="3:3">
      <c r="C1550" s="6"/>
    </row>
    <row r="1551" spans="3:3">
      <c r="C1551" s="6"/>
    </row>
    <row r="1552" spans="3:3">
      <c r="C1552" s="6"/>
    </row>
    <row r="1553" spans="3:3">
      <c r="C1553" s="6"/>
    </row>
    <row r="1554" spans="3:3">
      <c r="C1554" s="6"/>
    </row>
    <row r="1555" spans="3:3">
      <c r="C1555" s="6"/>
    </row>
    <row r="1556" spans="3:3">
      <c r="C1556" s="6"/>
    </row>
    <row r="1557" spans="3:3">
      <c r="C1557" s="6"/>
    </row>
    <row r="1558" spans="3:3">
      <c r="C1558" s="6"/>
    </row>
    <row r="1559" spans="3:3">
      <c r="C1559" s="6"/>
    </row>
    <row r="1560" spans="3:3">
      <c r="C1560" s="6"/>
    </row>
    <row r="1561" spans="3:3">
      <c r="C1561" s="6"/>
    </row>
    <row r="1562" spans="3:3">
      <c r="C1562" s="6"/>
    </row>
    <row r="1563" spans="3:3">
      <c r="C1563" s="6"/>
    </row>
    <row r="1564" spans="3:3">
      <c r="C1564" s="6"/>
    </row>
    <row r="1565" spans="3:3">
      <c r="C1565" s="6"/>
    </row>
    <row r="1566" spans="3:3">
      <c r="C1566" s="6"/>
    </row>
    <row r="1567" spans="3:3">
      <c r="C1567" s="6"/>
    </row>
    <row r="1568" spans="3:3">
      <c r="C1568" s="6"/>
    </row>
    <row r="1569" spans="3:3">
      <c r="C1569" s="6"/>
    </row>
    <row r="1570" spans="3:3">
      <c r="C1570" s="6"/>
    </row>
    <row r="1571" spans="3:3">
      <c r="C1571" s="6"/>
    </row>
    <row r="1572" spans="3:3">
      <c r="C1572" s="6"/>
    </row>
    <row r="1573" spans="3:3">
      <c r="C1573" s="6"/>
    </row>
    <row r="1574" spans="3:3">
      <c r="C1574" s="6"/>
    </row>
    <row r="1575" spans="3:3">
      <c r="C1575" s="6"/>
    </row>
    <row r="1576" spans="3:3">
      <c r="C1576" s="6"/>
    </row>
    <row r="1577" spans="3:3">
      <c r="C1577" s="6"/>
    </row>
    <row r="1578" spans="3:3">
      <c r="C1578" s="6"/>
    </row>
    <row r="1579" spans="3:3">
      <c r="C1579" s="6"/>
    </row>
    <row r="1580" spans="3:3">
      <c r="C1580" s="6"/>
    </row>
    <row r="1581" spans="3:3">
      <c r="C1581" s="6"/>
    </row>
    <row r="1582" spans="3:3">
      <c r="C1582" s="6"/>
    </row>
    <row r="1583" spans="3:3">
      <c r="C1583" s="6"/>
    </row>
    <row r="1584" spans="3:3">
      <c r="C1584" s="6"/>
    </row>
    <row r="1585" spans="3:3">
      <c r="C1585" s="6"/>
    </row>
    <row r="1586" spans="3:3">
      <c r="C1586" s="6"/>
    </row>
    <row r="1587" spans="3:3">
      <c r="C1587" s="6"/>
    </row>
    <row r="1588" spans="3:3">
      <c r="C1588" s="6"/>
    </row>
    <row r="1589" spans="3:3">
      <c r="C1589" s="6"/>
    </row>
    <row r="1590" spans="3:3">
      <c r="C1590" s="6"/>
    </row>
    <row r="1591" spans="3:3">
      <c r="C1591" s="6"/>
    </row>
    <row r="1592" spans="3:3">
      <c r="C1592" s="6"/>
    </row>
    <row r="1593" spans="3:3">
      <c r="C1593" s="6"/>
    </row>
    <row r="1594" spans="3:3">
      <c r="C1594" s="6"/>
    </row>
    <row r="1595" spans="3:3">
      <c r="C1595" s="6"/>
    </row>
    <row r="1596" spans="3:3">
      <c r="C1596" s="6"/>
    </row>
    <row r="1597" spans="3:3">
      <c r="C1597" s="6"/>
    </row>
    <row r="1598" spans="3:3">
      <c r="C1598" s="6"/>
    </row>
    <row r="1599" spans="3:3">
      <c r="C1599" s="6"/>
    </row>
    <row r="1600" spans="3:3">
      <c r="C1600" s="6"/>
    </row>
    <row r="1601" spans="3:3">
      <c r="C1601" s="6"/>
    </row>
    <row r="1602" spans="3:3">
      <c r="C1602" s="6"/>
    </row>
    <row r="1603" spans="3:3">
      <c r="C1603" s="6"/>
    </row>
    <row r="1604" spans="3:3">
      <c r="C1604" s="6"/>
    </row>
    <row r="1605" spans="3:3">
      <c r="C1605" s="6"/>
    </row>
    <row r="1606" spans="3:3">
      <c r="C1606" s="6"/>
    </row>
    <row r="1607" spans="3:3">
      <c r="C1607" s="6"/>
    </row>
    <row r="1608" spans="3:3">
      <c r="C1608" s="6"/>
    </row>
    <row r="1609" spans="3:3">
      <c r="C1609" s="6"/>
    </row>
    <row r="1610" spans="3:3">
      <c r="C1610" s="6"/>
    </row>
    <row r="1611" spans="3:3">
      <c r="C1611" s="6"/>
    </row>
    <row r="1612" spans="3:3">
      <c r="C1612" s="6"/>
    </row>
    <row r="1613" spans="3:3">
      <c r="C1613" s="6"/>
    </row>
    <row r="1614" spans="3:3">
      <c r="C1614" s="6"/>
    </row>
    <row r="1615" spans="3:3">
      <c r="C1615" s="6"/>
    </row>
    <row r="1616" spans="3:3">
      <c r="C1616" s="6"/>
    </row>
    <row r="1617" spans="3:3">
      <c r="C1617" s="6"/>
    </row>
    <row r="1618" spans="3:3">
      <c r="C1618" s="6"/>
    </row>
    <row r="1619" spans="3:3">
      <c r="C1619" s="6"/>
    </row>
    <row r="1620" spans="3:3">
      <c r="C1620" s="6"/>
    </row>
    <row r="1621" spans="3:3">
      <c r="C1621" s="6"/>
    </row>
    <row r="1622" spans="3:3">
      <c r="C1622" s="6"/>
    </row>
    <row r="1623" spans="3:3">
      <c r="C1623" s="6"/>
    </row>
    <row r="1624" spans="3:3">
      <c r="C1624" s="6"/>
    </row>
    <row r="1625" spans="3:3">
      <c r="C1625" s="6"/>
    </row>
    <row r="1626" spans="3:3">
      <c r="C1626" s="6"/>
    </row>
    <row r="1627" spans="3:3">
      <c r="C1627" s="6"/>
    </row>
    <row r="1628" spans="3:3">
      <c r="C1628" s="6"/>
    </row>
    <row r="1629" spans="3:3">
      <c r="C1629" s="6"/>
    </row>
    <row r="1630" spans="3:3">
      <c r="C1630" s="6"/>
    </row>
    <row r="1631" spans="3:3">
      <c r="C1631" s="6"/>
    </row>
    <row r="1632" spans="3:3">
      <c r="C1632" s="6"/>
    </row>
    <row r="1633" spans="3:3">
      <c r="C1633" s="6"/>
    </row>
    <row r="1634" spans="3:3">
      <c r="C1634" s="6"/>
    </row>
    <row r="1635" spans="3:3">
      <c r="C1635" s="6"/>
    </row>
    <row r="1636" spans="3:3">
      <c r="C1636" s="6"/>
    </row>
    <row r="1637" spans="3:3">
      <c r="C1637" s="6"/>
    </row>
    <row r="1638" spans="3:3">
      <c r="C1638" s="6"/>
    </row>
    <row r="1639" spans="3:3">
      <c r="C1639" s="6"/>
    </row>
    <row r="1640" spans="3:3">
      <c r="C1640" s="6"/>
    </row>
    <row r="1641" spans="3:3">
      <c r="C1641" s="6"/>
    </row>
    <row r="1642" spans="3:3">
      <c r="C1642" s="6"/>
    </row>
    <row r="1643" spans="3:3">
      <c r="C1643" s="6"/>
    </row>
    <row r="1644" spans="3:3">
      <c r="C1644" s="6"/>
    </row>
    <row r="1645" spans="3:3">
      <c r="C1645" s="6"/>
    </row>
    <row r="1646" spans="3:3">
      <c r="C1646" s="6"/>
    </row>
    <row r="1647" spans="3:3">
      <c r="C1647" s="6"/>
    </row>
    <row r="1648" spans="3:3">
      <c r="C1648" s="6"/>
    </row>
    <row r="1649" spans="3:3">
      <c r="C1649" s="6"/>
    </row>
    <row r="1650" spans="3:3">
      <c r="C1650" s="6"/>
    </row>
    <row r="1651" spans="3:3">
      <c r="C1651" s="6"/>
    </row>
    <row r="1652" spans="3:3">
      <c r="C1652" s="6"/>
    </row>
    <row r="1653" spans="3:3">
      <c r="C1653" s="6"/>
    </row>
    <row r="1654" spans="3:3">
      <c r="C1654" s="6"/>
    </row>
    <row r="1655" spans="3:3">
      <c r="C1655" s="6"/>
    </row>
    <row r="1656" spans="3:3">
      <c r="C1656" s="6"/>
    </row>
    <row r="1657" spans="3:3">
      <c r="C1657" s="6"/>
    </row>
    <row r="1658" spans="3:3">
      <c r="C1658" s="6"/>
    </row>
    <row r="1659" spans="3:3">
      <c r="C1659" s="6"/>
    </row>
    <row r="1660" spans="3:3">
      <c r="C1660" s="6"/>
    </row>
    <row r="1661" spans="3:3">
      <c r="C1661" s="6"/>
    </row>
    <row r="1662" spans="3:3">
      <c r="C1662" s="6"/>
    </row>
    <row r="1663" spans="3:3">
      <c r="C1663" s="6"/>
    </row>
    <row r="1664" spans="3:3">
      <c r="C1664" s="6"/>
    </row>
    <row r="1665" spans="3:3">
      <c r="C1665" s="6"/>
    </row>
    <row r="1666" spans="3:3">
      <c r="C1666" s="6"/>
    </row>
    <row r="1667" spans="3:3">
      <c r="C1667" s="6"/>
    </row>
    <row r="1668" spans="3:3">
      <c r="C1668" s="6"/>
    </row>
    <row r="1669" spans="3:3">
      <c r="C1669" s="6"/>
    </row>
    <row r="1670" spans="3:3">
      <c r="C1670" s="6"/>
    </row>
    <row r="1671" spans="3:3">
      <c r="C1671" s="6"/>
    </row>
    <row r="1672" spans="3:3">
      <c r="C1672" s="6"/>
    </row>
    <row r="1673" spans="3:3">
      <c r="C1673" s="6"/>
    </row>
    <row r="1674" spans="3:3">
      <c r="C1674" s="6"/>
    </row>
    <row r="1675" spans="3:3">
      <c r="C1675" s="6"/>
    </row>
    <row r="1676" spans="3:3">
      <c r="C1676" s="6"/>
    </row>
    <row r="1677" spans="3:3">
      <c r="C1677" s="6"/>
    </row>
    <row r="1678" spans="3:3">
      <c r="C1678" s="6"/>
    </row>
    <row r="1679" spans="3:3">
      <c r="C1679" s="6"/>
    </row>
    <row r="1680" spans="3:3">
      <c r="C1680" s="6"/>
    </row>
    <row r="1681" spans="3:3">
      <c r="C1681" s="6"/>
    </row>
    <row r="1682" spans="3:3">
      <c r="C1682" s="6"/>
    </row>
    <row r="1683" spans="3:3">
      <c r="C1683" s="6"/>
    </row>
    <row r="1684" spans="3:3">
      <c r="C1684" s="6"/>
    </row>
    <row r="1685" spans="3:3">
      <c r="C1685" s="6"/>
    </row>
    <row r="1686" spans="3:3">
      <c r="C1686" s="6"/>
    </row>
    <row r="1687" spans="3:3">
      <c r="C1687" s="6"/>
    </row>
    <row r="1688" spans="3:3">
      <c r="C1688" s="6"/>
    </row>
    <row r="1689" spans="3:3">
      <c r="C1689" s="6"/>
    </row>
    <row r="1690" spans="3:3">
      <c r="C1690" s="6"/>
    </row>
    <row r="1691" spans="3:3">
      <c r="C1691" s="6"/>
    </row>
    <row r="1692" spans="3:3">
      <c r="C1692" s="6"/>
    </row>
    <row r="1693" spans="3:3">
      <c r="C1693" s="6"/>
    </row>
    <row r="1694" spans="3:3">
      <c r="C1694" s="6"/>
    </row>
    <row r="1695" spans="3:3">
      <c r="C1695" s="6"/>
    </row>
    <row r="1696" spans="3:3">
      <c r="C1696" s="6"/>
    </row>
    <row r="1697" spans="3:3">
      <c r="C1697" s="6"/>
    </row>
    <row r="1698" spans="3:3">
      <c r="C1698" s="6"/>
    </row>
    <row r="1699" spans="3:3">
      <c r="C1699" s="6"/>
    </row>
    <row r="1700" spans="3:3">
      <c r="C1700" s="6"/>
    </row>
    <row r="1701" spans="3:3">
      <c r="C1701" s="6"/>
    </row>
    <row r="1702" spans="3:3">
      <c r="C1702" s="6"/>
    </row>
    <row r="1703" spans="3:3">
      <c r="C1703" s="6"/>
    </row>
    <row r="1704" spans="3:3">
      <c r="C1704" s="6"/>
    </row>
    <row r="1705" spans="3:3">
      <c r="C1705" s="6"/>
    </row>
    <row r="1706" spans="3:3">
      <c r="C1706" s="6"/>
    </row>
    <row r="1707" spans="3:3">
      <c r="C1707" s="6"/>
    </row>
    <row r="1708" spans="3:3">
      <c r="C1708" s="6"/>
    </row>
    <row r="1709" spans="3:3">
      <c r="C1709" s="6"/>
    </row>
    <row r="1710" spans="3:3">
      <c r="C1710" s="6"/>
    </row>
    <row r="1711" spans="3:3">
      <c r="C1711" s="6"/>
    </row>
    <row r="1712" spans="3:3">
      <c r="C1712" s="6"/>
    </row>
    <row r="1713" spans="3:3">
      <c r="C1713" s="6"/>
    </row>
    <row r="1714" spans="3:3">
      <c r="C1714" s="6"/>
    </row>
    <row r="1715" spans="3:3">
      <c r="C1715" s="6"/>
    </row>
    <row r="1716" spans="3:3">
      <c r="C1716" s="6"/>
    </row>
    <row r="1717" spans="3:3">
      <c r="C1717" s="6"/>
    </row>
    <row r="1718" spans="3:3">
      <c r="C1718" s="6"/>
    </row>
    <row r="1719" spans="3:3">
      <c r="C1719" s="6"/>
    </row>
    <row r="1720" spans="3:3">
      <c r="C1720" s="6"/>
    </row>
    <row r="1721" spans="3:3">
      <c r="C1721" s="6"/>
    </row>
    <row r="1722" spans="3:3">
      <c r="C1722" s="6"/>
    </row>
    <row r="1723" spans="3:3">
      <c r="C1723" s="6"/>
    </row>
    <row r="1724" spans="3:3">
      <c r="C1724" s="6"/>
    </row>
    <row r="1725" spans="3:3">
      <c r="C1725" s="6"/>
    </row>
    <row r="1726" spans="3:3">
      <c r="C1726" s="6"/>
    </row>
    <row r="1727" spans="3:3">
      <c r="C1727" s="6"/>
    </row>
    <row r="1728" spans="3:3">
      <c r="C1728" s="6"/>
    </row>
    <row r="1729" spans="3:3">
      <c r="C1729" s="6"/>
    </row>
    <row r="1730" spans="3:3">
      <c r="C1730" s="6"/>
    </row>
    <row r="1731" spans="3:3">
      <c r="C1731" s="6"/>
    </row>
    <row r="1732" spans="3:3">
      <c r="C1732" s="6"/>
    </row>
    <row r="1733" spans="3:3">
      <c r="C1733" s="6"/>
    </row>
    <row r="1734" spans="3:3">
      <c r="C1734" s="6"/>
    </row>
    <row r="1735" spans="3:3">
      <c r="C1735" s="6"/>
    </row>
    <row r="1736" spans="3:3">
      <c r="C1736" s="6"/>
    </row>
    <row r="1737" spans="3:3">
      <c r="C1737" s="6"/>
    </row>
    <row r="1738" spans="3:3">
      <c r="C1738" s="6"/>
    </row>
    <row r="1739" spans="3:3">
      <c r="C1739" s="6"/>
    </row>
    <row r="1740" spans="3:3">
      <c r="C1740" s="6"/>
    </row>
    <row r="1741" spans="3:3">
      <c r="C1741" s="6"/>
    </row>
    <row r="1742" spans="3:3">
      <c r="C1742" s="6"/>
    </row>
    <row r="1743" spans="3:3">
      <c r="C1743" s="6"/>
    </row>
    <row r="1744" spans="3:3">
      <c r="C1744" s="6"/>
    </row>
    <row r="1745" spans="3:3">
      <c r="C1745" s="6"/>
    </row>
    <row r="1746" spans="3:3">
      <c r="C1746" s="6"/>
    </row>
    <row r="1747" spans="3:3">
      <c r="C1747" s="6"/>
    </row>
    <row r="1748" spans="3:3">
      <c r="C1748" s="6"/>
    </row>
    <row r="1749" spans="3:3">
      <c r="C1749" s="6"/>
    </row>
    <row r="1750" spans="3:3">
      <c r="C1750" s="6"/>
    </row>
    <row r="1751" spans="3:3">
      <c r="C1751" s="6"/>
    </row>
    <row r="1752" spans="3:3">
      <c r="C1752" s="6"/>
    </row>
    <row r="1753" spans="3:3">
      <c r="C1753" s="6"/>
    </row>
    <row r="1754" spans="3:3">
      <c r="C1754" s="6"/>
    </row>
    <row r="1755" spans="3:3">
      <c r="C1755" s="6"/>
    </row>
    <row r="1756" spans="3:3">
      <c r="C1756" s="6"/>
    </row>
    <row r="1757" spans="3:3">
      <c r="C1757" s="6"/>
    </row>
    <row r="1758" spans="3:3">
      <c r="C1758" s="6"/>
    </row>
    <row r="1759" spans="3:3">
      <c r="C1759" s="6"/>
    </row>
    <row r="1760" spans="3:3">
      <c r="C1760" s="6"/>
    </row>
    <row r="1761" spans="3:3">
      <c r="C1761" s="6"/>
    </row>
    <row r="1762" spans="3:3">
      <c r="C1762" s="6"/>
    </row>
    <row r="1763" spans="3:3">
      <c r="C1763" s="6"/>
    </row>
    <row r="1764" spans="3:3">
      <c r="C1764" s="6"/>
    </row>
    <row r="1765" spans="3:3">
      <c r="C1765" s="6"/>
    </row>
    <row r="1766" spans="3:3">
      <c r="C1766" s="6"/>
    </row>
    <row r="1767" spans="3:3">
      <c r="C1767" s="6"/>
    </row>
    <row r="1768" spans="3:3">
      <c r="C1768" s="6"/>
    </row>
    <row r="1769" spans="3:3">
      <c r="C1769" s="6"/>
    </row>
    <row r="1770" spans="3:3">
      <c r="C1770" s="6"/>
    </row>
    <row r="1771" spans="3:3">
      <c r="C1771" s="6"/>
    </row>
    <row r="1772" spans="3:3">
      <c r="C1772" s="6"/>
    </row>
    <row r="1773" spans="3:3">
      <c r="C1773" s="6"/>
    </row>
    <row r="1774" spans="3:3">
      <c r="C1774" s="6"/>
    </row>
    <row r="1775" spans="3:3">
      <c r="C1775" s="6"/>
    </row>
    <row r="1776" spans="3:3">
      <c r="C1776" s="6"/>
    </row>
    <row r="1777" spans="3:3">
      <c r="C1777" s="6"/>
    </row>
    <row r="1778" spans="3:3">
      <c r="C1778" s="6"/>
    </row>
    <row r="1779" spans="3:3">
      <c r="C1779" s="6"/>
    </row>
    <row r="1780" spans="3:3">
      <c r="C1780" s="6"/>
    </row>
    <row r="1781" spans="3:3">
      <c r="C1781" s="6"/>
    </row>
    <row r="1782" spans="3:3">
      <c r="C1782" s="6"/>
    </row>
    <row r="1783" spans="3:3">
      <c r="C1783" s="6"/>
    </row>
    <row r="1784" spans="3:3">
      <c r="C1784" s="6"/>
    </row>
    <row r="1785" spans="3:3">
      <c r="C1785" s="6"/>
    </row>
    <row r="1786" spans="3:3">
      <c r="C1786" s="6"/>
    </row>
    <row r="1787" spans="3:3">
      <c r="C1787" s="6"/>
    </row>
    <row r="1788" spans="3:3">
      <c r="C1788" s="6"/>
    </row>
    <row r="1789" spans="3:3">
      <c r="C1789" s="6"/>
    </row>
    <row r="1790" spans="3:3">
      <c r="C1790" s="6"/>
    </row>
    <row r="1791" spans="3:3">
      <c r="C1791" s="6"/>
    </row>
    <row r="1792" spans="3:3">
      <c r="C1792" s="6"/>
    </row>
    <row r="1793" spans="3:3">
      <c r="C1793" s="6"/>
    </row>
    <row r="1794" spans="3:3">
      <c r="C1794" s="6"/>
    </row>
    <row r="1795" spans="3:3">
      <c r="C1795" s="6"/>
    </row>
    <row r="1796" spans="3:3">
      <c r="C1796" s="6"/>
    </row>
    <row r="1797" spans="3:3">
      <c r="C1797" s="6"/>
    </row>
    <row r="1798" spans="3:3">
      <c r="C1798" s="6"/>
    </row>
    <row r="1799" spans="3:3">
      <c r="C1799" s="6"/>
    </row>
    <row r="1800" spans="3:3">
      <c r="C1800" s="6"/>
    </row>
    <row r="1801" spans="3:3">
      <c r="C1801" s="6"/>
    </row>
    <row r="1802" spans="3:3">
      <c r="C1802" s="6"/>
    </row>
    <row r="1803" spans="3:3">
      <c r="C1803" s="6"/>
    </row>
    <row r="1804" spans="3:3">
      <c r="C1804" s="6"/>
    </row>
    <row r="1805" spans="3:3">
      <c r="C1805" s="6"/>
    </row>
    <row r="1806" spans="3:3">
      <c r="C1806" s="6"/>
    </row>
    <row r="1807" spans="3:3">
      <c r="C1807" s="6"/>
    </row>
    <row r="1808" spans="3:3">
      <c r="C1808" s="6"/>
    </row>
    <row r="1809" spans="3:3">
      <c r="C1809" s="6"/>
    </row>
    <row r="1810" spans="3:3">
      <c r="C1810" s="6"/>
    </row>
    <row r="1811" spans="3:3">
      <c r="C1811" s="6"/>
    </row>
    <row r="1812" spans="3:3">
      <c r="C1812" s="6"/>
    </row>
    <row r="1813" spans="3:3">
      <c r="C1813" s="6"/>
    </row>
    <row r="1814" spans="3:3">
      <c r="C1814" s="6"/>
    </row>
    <row r="1815" spans="3:3">
      <c r="C1815" s="6"/>
    </row>
    <row r="1816" spans="3:3">
      <c r="C1816" s="6"/>
    </row>
    <row r="1817" spans="3:3">
      <c r="C1817" s="6"/>
    </row>
    <row r="1818" spans="3:3">
      <c r="C1818" s="6"/>
    </row>
    <row r="1819" spans="3:3">
      <c r="C1819" s="6"/>
    </row>
    <row r="1820" spans="3:3">
      <c r="C1820" s="6"/>
    </row>
    <row r="1821" spans="3:3">
      <c r="C1821" s="6"/>
    </row>
    <row r="1822" spans="3:3">
      <c r="C1822" s="6"/>
    </row>
    <row r="1823" spans="3:3">
      <c r="C1823" s="6"/>
    </row>
    <row r="1824" spans="3:3">
      <c r="C1824" s="6"/>
    </row>
    <row r="1825" spans="3:3">
      <c r="C1825" s="6"/>
    </row>
    <row r="1826" spans="3:3">
      <c r="C1826" s="6"/>
    </row>
    <row r="1827" spans="3:3">
      <c r="C1827" s="6"/>
    </row>
    <row r="1828" spans="3:3">
      <c r="C1828" s="6"/>
    </row>
    <row r="1829" spans="3:3">
      <c r="C1829" s="6"/>
    </row>
    <row r="1830" spans="3:3">
      <c r="C1830" s="6"/>
    </row>
    <row r="1831" spans="3:3">
      <c r="C1831" s="6"/>
    </row>
    <row r="1832" spans="3:3">
      <c r="C1832" s="6"/>
    </row>
    <row r="1833" spans="3:3">
      <c r="C1833" s="6"/>
    </row>
    <row r="1834" spans="3:3">
      <c r="C1834" s="6"/>
    </row>
    <row r="1835" spans="3:3">
      <c r="C1835" s="6"/>
    </row>
    <row r="1836" spans="3:3">
      <c r="C1836" s="6"/>
    </row>
    <row r="1837" spans="3:3">
      <c r="C1837" s="6"/>
    </row>
    <row r="1838" spans="3:3">
      <c r="C1838" s="6"/>
    </row>
    <row r="1839" spans="3:3">
      <c r="C1839" s="6"/>
    </row>
    <row r="1840" spans="3:3">
      <c r="C1840" s="6"/>
    </row>
    <row r="1841" spans="3:3">
      <c r="C1841" s="6"/>
    </row>
    <row r="1842" spans="3:3">
      <c r="C1842" s="6"/>
    </row>
    <row r="1843" spans="3:3">
      <c r="C1843" s="6"/>
    </row>
    <row r="1844" spans="3:3">
      <c r="C1844" s="6"/>
    </row>
    <row r="1845" spans="3:3">
      <c r="C1845" s="6"/>
    </row>
    <row r="1846" spans="3:3">
      <c r="C1846" s="6"/>
    </row>
    <row r="1847" spans="3:3">
      <c r="C1847" s="6"/>
    </row>
    <row r="1848" spans="3:3">
      <c r="C1848" s="6"/>
    </row>
    <row r="1849" spans="3:3">
      <c r="C1849" s="6"/>
    </row>
    <row r="1850" spans="3:3">
      <c r="C1850" s="6"/>
    </row>
    <row r="1851" spans="3:3">
      <c r="C1851" s="6"/>
    </row>
    <row r="1852" spans="3:3">
      <c r="C1852" s="6"/>
    </row>
    <row r="1853" spans="3:3">
      <c r="C1853" s="6"/>
    </row>
    <row r="1854" spans="3:3">
      <c r="C1854" s="6"/>
    </row>
    <row r="1855" spans="3:3">
      <c r="C1855" s="6"/>
    </row>
    <row r="1856" spans="3:3">
      <c r="C1856" s="6"/>
    </row>
    <row r="1857" spans="3:3">
      <c r="C1857" s="6"/>
    </row>
    <row r="1858" spans="3:3">
      <c r="C1858" s="6"/>
    </row>
    <row r="1859" spans="3:3">
      <c r="C1859" s="6"/>
    </row>
    <row r="1860" spans="3:3">
      <c r="C1860" s="6"/>
    </row>
    <row r="1861" spans="3:3">
      <c r="C1861" s="6"/>
    </row>
    <row r="1862" spans="3:3">
      <c r="C1862" s="6"/>
    </row>
    <row r="1863" spans="3:3">
      <c r="C1863" s="6"/>
    </row>
    <row r="1864" spans="3:3">
      <c r="C1864" s="6"/>
    </row>
    <row r="1865" spans="3:3">
      <c r="C1865" s="6"/>
    </row>
    <row r="1866" spans="3:3">
      <c r="C1866" s="6"/>
    </row>
    <row r="1867" spans="3:3">
      <c r="C1867" s="6"/>
    </row>
    <row r="1868" spans="3:3">
      <c r="C1868" s="6"/>
    </row>
    <row r="1869" spans="3:3">
      <c r="C1869" s="6"/>
    </row>
    <row r="1870" spans="3:3">
      <c r="C1870" s="6"/>
    </row>
    <row r="1871" spans="3:3">
      <c r="C1871" s="6"/>
    </row>
    <row r="1872" spans="3:3">
      <c r="C1872" s="6"/>
    </row>
    <row r="1873" spans="3:3">
      <c r="C1873" s="6"/>
    </row>
    <row r="1874" spans="3:3">
      <c r="C1874" s="6"/>
    </row>
    <row r="1875" spans="3:3">
      <c r="C1875" s="6"/>
    </row>
    <row r="1876" spans="3:3">
      <c r="C1876" s="6"/>
    </row>
    <row r="1877" spans="3:3">
      <c r="C1877" s="6"/>
    </row>
    <row r="1878" spans="3:3">
      <c r="C1878" s="6"/>
    </row>
    <row r="1879" spans="3:3">
      <c r="C1879" s="6"/>
    </row>
    <row r="1880" spans="3:3">
      <c r="C1880" s="6"/>
    </row>
    <row r="1881" spans="3:3">
      <c r="C1881" s="6"/>
    </row>
    <row r="1882" spans="3:3">
      <c r="C1882" s="6"/>
    </row>
    <row r="1883" spans="3:3">
      <c r="C1883" s="6"/>
    </row>
    <row r="1884" spans="3:3">
      <c r="C1884" s="6"/>
    </row>
    <row r="1885" spans="3:3">
      <c r="C1885" s="6"/>
    </row>
    <row r="1886" spans="3:3">
      <c r="C1886" s="6"/>
    </row>
    <row r="1887" spans="3:3">
      <c r="C1887" s="6"/>
    </row>
    <row r="1888" spans="3:3">
      <c r="C1888" s="6"/>
    </row>
    <row r="1889" spans="3:3">
      <c r="C1889" s="6"/>
    </row>
    <row r="1890" spans="3:3">
      <c r="C1890" s="6"/>
    </row>
    <row r="1891" spans="3:3">
      <c r="C1891" s="6"/>
    </row>
    <row r="1892" spans="3:3">
      <c r="C1892" s="6"/>
    </row>
    <row r="1893" spans="3:3">
      <c r="C1893" s="6"/>
    </row>
    <row r="1894" spans="3:3">
      <c r="C1894" s="6"/>
    </row>
    <row r="1895" spans="3:3">
      <c r="C1895" s="6"/>
    </row>
    <row r="1896" spans="3:3">
      <c r="C1896" s="6"/>
    </row>
    <row r="1897" spans="3:3">
      <c r="C1897" s="6"/>
    </row>
    <row r="1898" spans="3:3">
      <c r="C1898" s="6"/>
    </row>
    <row r="1899" spans="3:3">
      <c r="C1899" s="6"/>
    </row>
    <row r="1900" spans="3:3">
      <c r="C1900" s="6"/>
    </row>
    <row r="1901" spans="3:3">
      <c r="C1901" s="6"/>
    </row>
    <row r="1902" spans="3:3">
      <c r="C1902" s="6"/>
    </row>
    <row r="1903" spans="3:3">
      <c r="C1903" s="6"/>
    </row>
    <row r="1904" spans="3:3">
      <c r="C1904" s="6"/>
    </row>
    <row r="1905" spans="3:3">
      <c r="C1905" s="6"/>
    </row>
    <row r="1906" spans="3:3">
      <c r="C1906" s="6"/>
    </row>
    <row r="1907" spans="3:3">
      <c r="C1907" s="6"/>
    </row>
    <row r="1908" spans="3:3">
      <c r="C1908" s="6"/>
    </row>
    <row r="1909" spans="3:3">
      <c r="C1909" s="6"/>
    </row>
    <row r="1910" spans="3:3">
      <c r="C1910" s="6"/>
    </row>
    <row r="1911" spans="3:3">
      <c r="C1911" s="6"/>
    </row>
    <row r="1912" spans="3:3">
      <c r="C1912" s="6"/>
    </row>
    <row r="1913" spans="3:3">
      <c r="C1913" s="6"/>
    </row>
    <row r="1914" spans="3:3">
      <c r="C1914" s="6"/>
    </row>
    <row r="1915" spans="3:3">
      <c r="C1915" s="6"/>
    </row>
    <row r="1916" spans="3:3">
      <c r="C1916" s="6"/>
    </row>
    <row r="1917" spans="3:3">
      <c r="C1917" s="6"/>
    </row>
    <row r="1918" spans="3:3">
      <c r="C1918" s="6"/>
    </row>
    <row r="1919" spans="3:3">
      <c r="C1919" s="6"/>
    </row>
    <row r="1920" spans="3:3">
      <c r="C1920" s="6"/>
    </row>
    <row r="1921" spans="3:3">
      <c r="C1921" s="6"/>
    </row>
    <row r="1922" spans="3:3">
      <c r="C1922" s="6"/>
    </row>
    <row r="1923" spans="3:3">
      <c r="C1923" s="6"/>
    </row>
    <row r="1924" spans="3:3">
      <c r="C1924" s="6"/>
    </row>
    <row r="1925" spans="3:3">
      <c r="C1925" s="6"/>
    </row>
    <row r="1926" spans="3:3">
      <c r="C1926" s="6"/>
    </row>
    <row r="1927" spans="3:3">
      <c r="C1927" s="6"/>
    </row>
    <row r="1928" spans="3:3">
      <c r="C1928" s="6"/>
    </row>
    <row r="1929" spans="3:3">
      <c r="C1929" s="6"/>
    </row>
    <row r="1930" spans="3:3">
      <c r="C1930" s="6"/>
    </row>
    <row r="1931" spans="3:3">
      <c r="C1931" s="6"/>
    </row>
    <row r="1932" spans="3:3">
      <c r="C1932" s="6"/>
    </row>
    <row r="1933" spans="3:3">
      <c r="C1933" s="6"/>
    </row>
    <row r="1934" spans="3:3">
      <c r="C1934" s="6"/>
    </row>
    <row r="1935" spans="3:3">
      <c r="C1935" s="6"/>
    </row>
    <row r="1936" spans="3:3">
      <c r="C1936" s="6"/>
    </row>
    <row r="1937" spans="3:3">
      <c r="C1937" s="6"/>
    </row>
    <row r="1938" spans="3:3">
      <c r="C1938" s="6"/>
    </row>
    <row r="1939" spans="3:3">
      <c r="C1939" s="6"/>
    </row>
    <row r="1940" spans="3:3">
      <c r="C1940" s="6"/>
    </row>
    <row r="1941" spans="3:3">
      <c r="C1941" s="6"/>
    </row>
    <row r="1942" spans="3:3">
      <c r="C1942" s="6"/>
    </row>
    <row r="1943" spans="3:3">
      <c r="C1943" s="6"/>
    </row>
    <row r="1944" spans="3:3">
      <c r="C1944" s="6"/>
    </row>
    <row r="1945" spans="3:3">
      <c r="C1945" s="6"/>
    </row>
    <row r="1946" spans="3:3">
      <c r="C1946" s="6"/>
    </row>
    <row r="1947" spans="3:3">
      <c r="C1947" s="6"/>
    </row>
    <row r="1948" spans="3:3">
      <c r="C1948" s="6"/>
    </row>
    <row r="1949" spans="3:3">
      <c r="C1949" s="6"/>
    </row>
    <row r="1950" spans="3:3">
      <c r="C1950" s="6"/>
    </row>
    <row r="1951" spans="3:3">
      <c r="C1951" s="6"/>
    </row>
    <row r="1952" spans="3:3">
      <c r="C1952" s="6"/>
    </row>
    <row r="1953" spans="3:3">
      <c r="C1953" s="6"/>
    </row>
    <row r="1954" spans="3:3">
      <c r="C1954" s="6"/>
    </row>
    <row r="1955" spans="3:3">
      <c r="C1955" s="6"/>
    </row>
    <row r="1956" spans="3:3">
      <c r="C1956" s="6"/>
    </row>
    <row r="1957" spans="3:3">
      <c r="C1957" s="6"/>
    </row>
    <row r="1958" spans="3:3">
      <c r="C1958" s="6"/>
    </row>
    <row r="1959" spans="3:3">
      <c r="C1959" s="6"/>
    </row>
    <row r="1960" spans="3:3">
      <c r="C1960" s="6"/>
    </row>
    <row r="1961" spans="3:3">
      <c r="C1961" s="6"/>
    </row>
    <row r="1962" spans="3:3">
      <c r="C1962" s="6"/>
    </row>
    <row r="1963" spans="3:3">
      <c r="C1963" s="6"/>
    </row>
    <row r="1964" spans="3:3">
      <c r="C1964" s="6"/>
    </row>
    <row r="1965" spans="3:3">
      <c r="C1965" s="6"/>
    </row>
    <row r="1966" spans="3:3">
      <c r="C1966" s="6"/>
    </row>
    <row r="1967" spans="3:3">
      <c r="C1967" s="6"/>
    </row>
    <row r="1968" spans="3:3">
      <c r="C1968" s="6"/>
    </row>
    <row r="1969" spans="3:3">
      <c r="C1969" s="6"/>
    </row>
    <row r="1970" spans="3:3">
      <c r="C1970" s="6"/>
    </row>
    <row r="1971" spans="3:3">
      <c r="C1971" s="6"/>
    </row>
    <row r="1972" spans="3:3">
      <c r="C1972" s="6"/>
    </row>
    <row r="1973" spans="3:3">
      <c r="C1973" s="6"/>
    </row>
    <row r="1974" spans="3:3">
      <c r="C1974" s="6"/>
    </row>
    <row r="1975" spans="3:3">
      <c r="C1975" s="6"/>
    </row>
    <row r="1976" spans="3:3">
      <c r="C1976" s="6"/>
    </row>
    <row r="1977" spans="3:3">
      <c r="C1977" s="6"/>
    </row>
    <row r="1978" spans="3:3">
      <c r="C1978" s="6"/>
    </row>
    <row r="1979" spans="3:3">
      <c r="C1979" s="6"/>
    </row>
    <row r="1980" spans="3:3">
      <c r="C1980" s="6"/>
    </row>
    <row r="1981" spans="3:3">
      <c r="C1981" s="6"/>
    </row>
    <row r="1982" spans="3:3">
      <c r="C1982" s="6"/>
    </row>
    <row r="1983" spans="3:3">
      <c r="C1983" s="6"/>
    </row>
    <row r="1984" spans="3:3">
      <c r="C1984" s="6"/>
    </row>
    <row r="1985" spans="3:3">
      <c r="C1985" s="6"/>
    </row>
    <row r="1986" spans="3:3">
      <c r="C1986" s="6"/>
    </row>
    <row r="1987" spans="3:3">
      <c r="C1987" s="6"/>
    </row>
    <row r="1988" spans="3:3">
      <c r="C1988" s="6"/>
    </row>
    <row r="1989" spans="3:3">
      <c r="C1989" s="6"/>
    </row>
    <row r="1990" spans="3:3">
      <c r="C1990" s="6"/>
    </row>
    <row r="1991" spans="3:3">
      <c r="C1991" s="6"/>
    </row>
    <row r="1992" spans="3:3">
      <c r="C1992" s="6"/>
    </row>
    <row r="1993" spans="3:3">
      <c r="C1993" s="6"/>
    </row>
    <row r="1994" spans="3:3">
      <c r="C1994" s="6"/>
    </row>
    <row r="1995" spans="3:3">
      <c r="C1995" s="6"/>
    </row>
    <row r="1996" spans="3:3">
      <c r="C1996" s="6"/>
    </row>
    <row r="1997" spans="3:3">
      <c r="C1997" s="6"/>
    </row>
    <row r="1998" spans="3:3">
      <c r="C1998" s="6"/>
    </row>
    <row r="1999" spans="3:3">
      <c r="C1999" s="6"/>
    </row>
    <row r="2000" spans="3:3">
      <c r="C2000" s="6"/>
    </row>
    <row r="2001" spans="3:3">
      <c r="C2001" s="6"/>
    </row>
    <row r="2002" spans="3:3">
      <c r="C2002" s="6"/>
    </row>
    <row r="2003" spans="3:3">
      <c r="C2003" s="6"/>
    </row>
    <row r="2004" spans="3:3">
      <c r="C2004" s="6"/>
    </row>
    <row r="2005" spans="3:3">
      <c r="C2005" s="6"/>
    </row>
    <row r="2006" spans="3:3">
      <c r="C2006" s="6"/>
    </row>
    <row r="2007" spans="3:3">
      <c r="C2007" s="6"/>
    </row>
    <row r="2008" spans="3:3">
      <c r="C2008" s="6"/>
    </row>
    <row r="2009" spans="3:3">
      <c r="C2009" s="6"/>
    </row>
    <row r="2010" spans="3:3">
      <c r="C2010" s="6"/>
    </row>
    <row r="2011" spans="3:3">
      <c r="C2011" s="6"/>
    </row>
    <row r="2012" spans="3:3">
      <c r="C2012" s="6"/>
    </row>
    <row r="2013" spans="3:3">
      <c r="C2013" s="6"/>
    </row>
    <row r="2014" spans="3:3">
      <c r="C2014" s="6"/>
    </row>
    <row r="2015" spans="3:3">
      <c r="C2015" s="6"/>
    </row>
    <row r="2016" spans="3:3">
      <c r="C2016" s="6"/>
    </row>
    <row r="2017" spans="3:3">
      <c r="C2017" s="6"/>
    </row>
    <row r="2018" spans="3:3">
      <c r="C2018" s="6"/>
    </row>
    <row r="2019" spans="3:3">
      <c r="C2019" s="6"/>
    </row>
    <row r="2020" spans="3:3">
      <c r="C2020" s="6"/>
    </row>
    <row r="2021" spans="3:3">
      <c r="C2021" s="6"/>
    </row>
    <row r="2022" spans="3:3">
      <c r="C2022" s="6"/>
    </row>
    <row r="2023" spans="3:3">
      <c r="C2023" s="6"/>
    </row>
    <row r="2024" spans="3:3">
      <c r="C2024" s="6"/>
    </row>
    <row r="2025" spans="3:3">
      <c r="C2025" s="6"/>
    </row>
    <row r="2026" spans="3:3">
      <c r="C2026" s="6"/>
    </row>
    <row r="2027" spans="3:3">
      <c r="C2027" s="6"/>
    </row>
    <row r="2028" spans="3:3">
      <c r="C2028" s="6"/>
    </row>
    <row r="2029" spans="3:3">
      <c r="C2029" s="6"/>
    </row>
    <row r="2030" spans="3:3">
      <c r="C2030" s="6"/>
    </row>
    <row r="2031" spans="3:3">
      <c r="C2031" s="6"/>
    </row>
    <row r="2032" spans="3:3">
      <c r="C2032" s="6"/>
    </row>
    <row r="2033" spans="3:3">
      <c r="C2033" s="6"/>
    </row>
    <row r="2034" spans="3:3">
      <c r="C2034" s="6"/>
    </row>
    <row r="2035" spans="3:3">
      <c r="C2035" s="6"/>
    </row>
    <row r="2036" spans="3:3">
      <c r="C2036" s="6"/>
    </row>
    <row r="2037" spans="3:3">
      <c r="C2037" s="6"/>
    </row>
    <row r="2038" spans="3:3">
      <c r="C2038" s="6"/>
    </row>
    <row r="2039" spans="3:3">
      <c r="C2039" s="6"/>
    </row>
    <row r="2040" spans="3:3">
      <c r="C2040" s="6"/>
    </row>
    <row r="2041" spans="3:3">
      <c r="C2041" s="6"/>
    </row>
    <row r="2042" spans="3:3">
      <c r="C2042" s="6"/>
    </row>
    <row r="2043" spans="3:3">
      <c r="C2043" s="6"/>
    </row>
    <row r="2044" spans="3:3">
      <c r="C2044" s="6"/>
    </row>
    <row r="2045" spans="3:3">
      <c r="C2045" s="6"/>
    </row>
    <row r="2046" spans="3:3">
      <c r="C2046" s="6"/>
    </row>
    <row r="2047" spans="3:3">
      <c r="C2047" s="6"/>
    </row>
    <row r="2048" spans="3:3">
      <c r="C2048" s="6"/>
    </row>
    <row r="2049" spans="3:3">
      <c r="C2049" s="6"/>
    </row>
    <row r="2050" spans="3:3">
      <c r="C2050" s="6"/>
    </row>
    <row r="2051" spans="3:3">
      <c r="C2051" s="6"/>
    </row>
    <row r="2052" spans="3:3">
      <c r="C2052" s="6"/>
    </row>
    <row r="2053" spans="3:3">
      <c r="C2053" s="6"/>
    </row>
    <row r="2054" spans="3:3">
      <c r="C2054" s="6"/>
    </row>
    <row r="2055" spans="3:3">
      <c r="C2055" s="6"/>
    </row>
    <row r="2056" spans="3:3">
      <c r="C2056" s="6"/>
    </row>
    <row r="2057" spans="3:3">
      <c r="C2057" s="6"/>
    </row>
    <row r="2058" spans="3:3">
      <c r="C2058" s="6"/>
    </row>
    <row r="2059" spans="3:3">
      <c r="C2059" s="6"/>
    </row>
    <row r="2060" spans="3:3">
      <c r="C2060" s="6"/>
    </row>
    <row r="2061" spans="3:3">
      <c r="C2061" s="6"/>
    </row>
    <row r="2062" spans="3:3">
      <c r="C2062" s="6"/>
    </row>
    <row r="2063" spans="3:3">
      <c r="C2063" s="6"/>
    </row>
    <row r="2064" spans="3:3">
      <c r="C2064" s="6"/>
    </row>
    <row r="2065" spans="3:3">
      <c r="C2065" s="6"/>
    </row>
    <row r="2066" spans="3:3">
      <c r="C2066" s="6"/>
    </row>
    <row r="2067" spans="3:3">
      <c r="C2067" s="6"/>
    </row>
    <row r="2068" spans="3:3">
      <c r="C2068" s="6"/>
    </row>
    <row r="2069" spans="3:3">
      <c r="C2069" s="6"/>
    </row>
    <row r="2070" spans="3:3">
      <c r="C2070" s="6"/>
    </row>
    <row r="2071" spans="3:3">
      <c r="C2071" s="6"/>
    </row>
    <row r="2072" spans="3:3">
      <c r="C2072" s="6"/>
    </row>
    <row r="2073" spans="3:3">
      <c r="C2073" s="6"/>
    </row>
    <row r="2074" spans="3:3">
      <c r="C2074" s="6"/>
    </row>
    <row r="2075" spans="3:3">
      <c r="C2075" s="6"/>
    </row>
    <row r="2076" spans="3:3">
      <c r="C2076" s="6"/>
    </row>
    <row r="2077" spans="3:3">
      <c r="C2077" s="6"/>
    </row>
    <row r="2078" spans="3:3">
      <c r="C2078" s="6"/>
    </row>
    <row r="2079" spans="3:3">
      <c r="C2079" s="6"/>
    </row>
    <row r="2080" spans="3:3">
      <c r="C2080" s="6"/>
    </row>
    <row r="2081" spans="3:3">
      <c r="C2081" s="6"/>
    </row>
    <row r="2082" spans="3:3">
      <c r="C2082" s="6"/>
    </row>
    <row r="2083" spans="3:3">
      <c r="C2083" s="6"/>
    </row>
    <row r="2084" spans="3:3">
      <c r="C2084" s="6"/>
    </row>
    <row r="2085" spans="3:3">
      <c r="C2085" s="6"/>
    </row>
    <row r="2086" spans="3:3">
      <c r="C2086" s="6"/>
    </row>
    <row r="2087" spans="3:3">
      <c r="C2087" s="6"/>
    </row>
    <row r="2088" spans="3:3">
      <c r="C2088" s="6"/>
    </row>
    <row r="2089" spans="3:3">
      <c r="C2089" s="6"/>
    </row>
    <row r="2090" spans="3:3">
      <c r="C2090" s="6"/>
    </row>
    <row r="2091" spans="3:3">
      <c r="C2091" s="6"/>
    </row>
    <row r="2092" spans="3:3">
      <c r="C2092" s="6"/>
    </row>
    <row r="2093" spans="3:3">
      <c r="C2093" s="6"/>
    </row>
    <row r="2094" spans="3:3">
      <c r="C2094" s="6"/>
    </row>
    <row r="2095" spans="3:3">
      <c r="C2095" s="6"/>
    </row>
    <row r="2096" spans="3:3">
      <c r="C2096" s="6"/>
    </row>
    <row r="2097" spans="3:3">
      <c r="C2097" s="6"/>
    </row>
    <row r="2098" spans="3:3">
      <c r="C2098" s="6"/>
    </row>
    <row r="2099" spans="3:3">
      <c r="C2099" s="6"/>
    </row>
    <row r="2100" spans="3:3">
      <c r="C2100" s="6"/>
    </row>
    <row r="2101" spans="3:3">
      <c r="C2101" s="6"/>
    </row>
    <row r="2102" spans="3:3">
      <c r="C2102" s="6"/>
    </row>
    <row r="2103" spans="3:3">
      <c r="C2103" s="6"/>
    </row>
    <row r="2104" spans="3:3">
      <c r="C2104" s="6"/>
    </row>
    <row r="2105" spans="3:3">
      <c r="C2105" s="6"/>
    </row>
    <row r="2106" spans="3:3">
      <c r="C2106" s="6"/>
    </row>
    <row r="2107" spans="3:3">
      <c r="C2107" s="6"/>
    </row>
    <row r="2108" spans="3:3">
      <c r="C2108" s="6"/>
    </row>
    <row r="2109" spans="3:3">
      <c r="C2109" s="6"/>
    </row>
    <row r="2110" spans="3:3">
      <c r="C2110" s="6"/>
    </row>
    <row r="2111" spans="3:3">
      <c r="C2111" s="6"/>
    </row>
    <row r="2112" spans="3:3">
      <c r="C2112" s="6"/>
    </row>
    <row r="2113" spans="3:3">
      <c r="C2113" s="6"/>
    </row>
    <row r="2114" spans="3:3">
      <c r="C2114" s="6"/>
    </row>
    <row r="2115" spans="3:3">
      <c r="C2115" s="6"/>
    </row>
    <row r="2116" spans="3:3">
      <c r="C2116" s="6"/>
    </row>
    <row r="2117" spans="3:3">
      <c r="C2117" s="6"/>
    </row>
    <row r="2118" spans="3:3">
      <c r="C2118" s="6"/>
    </row>
    <row r="2119" spans="3:3">
      <c r="C2119" s="6"/>
    </row>
    <row r="2120" spans="3:3">
      <c r="C2120" s="6"/>
    </row>
    <row r="2121" spans="3:3">
      <c r="C2121" s="6"/>
    </row>
    <row r="2122" spans="3:3">
      <c r="C2122" s="6"/>
    </row>
    <row r="2123" spans="3:3">
      <c r="C2123" s="6"/>
    </row>
    <row r="2124" spans="3:3">
      <c r="C2124" s="6"/>
    </row>
    <row r="2125" spans="3:3">
      <c r="C2125" s="6"/>
    </row>
    <row r="2126" spans="3:3">
      <c r="C2126" s="6"/>
    </row>
    <row r="2127" spans="3:3">
      <c r="C2127" s="6"/>
    </row>
    <row r="2128" spans="3:3">
      <c r="C2128" s="6"/>
    </row>
    <row r="2129" spans="3:3">
      <c r="C2129" s="6"/>
    </row>
    <row r="2130" spans="3:3">
      <c r="C2130" s="6"/>
    </row>
    <row r="2131" spans="3:3">
      <c r="C2131" s="6"/>
    </row>
    <row r="2132" spans="3:3">
      <c r="C2132" s="6"/>
    </row>
    <row r="2133" spans="3:3">
      <c r="C2133" s="6"/>
    </row>
    <row r="2134" spans="3:3">
      <c r="C2134" s="6"/>
    </row>
    <row r="2135" spans="3:3">
      <c r="C2135" s="6"/>
    </row>
    <row r="2136" spans="3:3">
      <c r="C2136" s="6"/>
    </row>
    <row r="2137" spans="3:3">
      <c r="C2137" s="6"/>
    </row>
    <row r="2138" spans="3:3">
      <c r="C2138" s="6"/>
    </row>
    <row r="2139" spans="3:3">
      <c r="C2139" s="6"/>
    </row>
    <row r="2140" spans="3:3">
      <c r="C2140" s="6"/>
    </row>
    <row r="2141" spans="3:3">
      <c r="C2141" s="6"/>
    </row>
    <row r="2142" spans="3:3">
      <c r="C2142" s="6"/>
    </row>
    <row r="2143" spans="3:3">
      <c r="C2143" s="6"/>
    </row>
    <row r="2144" spans="3:3">
      <c r="C2144" s="6"/>
    </row>
    <row r="2145" spans="3:3">
      <c r="C2145" s="6"/>
    </row>
    <row r="2146" spans="3:3">
      <c r="C2146" s="6"/>
    </row>
    <row r="2147" spans="3:3">
      <c r="C2147" s="6"/>
    </row>
    <row r="2148" spans="3:3">
      <c r="C2148" s="6"/>
    </row>
    <row r="2149" spans="3:3">
      <c r="C2149" s="6"/>
    </row>
    <row r="2150" spans="3:3">
      <c r="C2150" s="6"/>
    </row>
    <row r="2151" spans="3:3">
      <c r="C2151" s="6"/>
    </row>
    <row r="2152" spans="3:3">
      <c r="C2152" s="6"/>
    </row>
    <row r="2153" spans="3:3">
      <c r="C2153" s="6"/>
    </row>
    <row r="2154" spans="3:3">
      <c r="C2154" s="6"/>
    </row>
    <row r="2155" spans="3:3">
      <c r="C2155" s="6"/>
    </row>
    <row r="2156" spans="3:3">
      <c r="C2156" s="6"/>
    </row>
    <row r="2157" spans="3:3">
      <c r="C2157" s="6"/>
    </row>
    <row r="2158" spans="3:3">
      <c r="C2158" s="6"/>
    </row>
    <row r="2159" spans="3:3">
      <c r="C2159" s="6"/>
    </row>
    <row r="2160" spans="3:3">
      <c r="C2160" s="6"/>
    </row>
    <row r="2161" spans="3:3">
      <c r="C2161" s="6"/>
    </row>
    <row r="2162" spans="3:3">
      <c r="C2162" s="6"/>
    </row>
    <row r="2163" spans="3:3">
      <c r="C2163" s="6"/>
    </row>
    <row r="2164" spans="3:3">
      <c r="C2164" s="6"/>
    </row>
    <row r="2165" spans="3:3">
      <c r="C2165" s="6"/>
    </row>
    <row r="2166" spans="3:3">
      <c r="C2166" s="6"/>
    </row>
    <row r="2167" spans="3:3">
      <c r="C2167" s="6"/>
    </row>
    <row r="2168" spans="3:3">
      <c r="C2168" s="6"/>
    </row>
    <row r="2169" spans="3:3">
      <c r="C2169" s="6"/>
    </row>
    <row r="2170" spans="3:3">
      <c r="C2170" s="6"/>
    </row>
    <row r="2171" spans="3:3">
      <c r="C2171" s="6"/>
    </row>
    <row r="2172" spans="3:3">
      <c r="C2172" s="6"/>
    </row>
    <row r="2173" spans="3:3">
      <c r="C2173" s="6"/>
    </row>
    <row r="2174" spans="3:3">
      <c r="C2174" s="6"/>
    </row>
    <row r="2175" spans="3:3">
      <c r="C2175" s="6"/>
    </row>
    <row r="2176" spans="3:3">
      <c r="C2176" s="6"/>
    </row>
    <row r="2177" spans="3:3">
      <c r="C2177" s="6"/>
    </row>
    <row r="2178" spans="3:3">
      <c r="C2178" s="6"/>
    </row>
    <row r="2179" spans="3:3">
      <c r="C2179" s="6"/>
    </row>
    <row r="2180" spans="3:3">
      <c r="C2180" s="6"/>
    </row>
    <row r="2181" spans="3:3">
      <c r="C2181" s="6"/>
    </row>
    <row r="2182" spans="3:3">
      <c r="C2182" s="6"/>
    </row>
    <row r="2183" spans="3:3">
      <c r="C2183" s="6"/>
    </row>
    <row r="2184" spans="3:3">
      <c r="C2184" s="6"/>
    </row>
    <row r="2185" spans="3:3">
      <c r="C2185" s="6"/>
    </row>
    <row r="2186" spans="3:3">
      <c r="C2186" s="6"/>
    </row>
    <row r="2187" spans="3:3">
      <c r="C2187" s="6"/>
    </row>
    <row r="2188" spans="3:3">
      <c r="C2188" s="6"/>
    </row>
    <row r="2189" spans="3:3">
      <c r="C2189" s="6"/>
    </row>
    <row r="2190" spans="3:3">
      <c r="C2190" s="6"/>
    </row>
    <row r="2191" spans="3:3">
      <c r="C2191" s="6"/>
    </row>
    <row r="2192" spans="3:3">
      <c r="C2192" s="6"/>
    </row>
    <row r="2193" spans="3:3">
      <c r="C2193" s="6"/>
    </row>
    <row r="2194" spans="3:3">
      <c r="C2194" s="6"/>
    </row>
    <row r="2195" spans="3:3">
      <c r="C2195" s="6"/>
    </row>
    <row r="2196" spans="3:3">
      <c r="C2196" s="6"/>
    </row>
    <row r="2197" spans="3:3">
      <c r="C2197" s="6"/>
    </row>
    <row r="2198" spans="3:3">
      <c r="C2198" s="6"/>
    </row>
    <row r="2199" spans="3:3">
      <c r="C2199" s="6"/>
    </row>
    <row r="2200" spans="3:3">
      <c r="C2200" s="6"/>
    </row>
    <row r="2201" spans="3:3">
      <c r="C2201" s="6"/>
    </row>
    <row r="2202" spans="3:3">
      <c r="C2202" s="6"/>
    </row>
    <row r="2203" spans="3:3">
      <c r="C2203" s="6"/>
    </row>
    <row r="2204" spans="3:3">
      <c r="C2204" s="6"/>
    </row>
    <row r="2205" spans="3:3">
      <c r="C2205" s="6"/>
    </row>
    <row r="2206" spans="3:3">
      <c r="C2206" s="6"/>
    </row>
    <row r="2207" spans="3:3">
      <c r="C2207" s="6"/>
    </row>
    <row r="2208" spans="3:3">
      <c r="C2208" s="6"/>
    </row>
    <row r="2209" spans="3:3">
      <c r="C2209" s="6"/>
    </row>
    <row r="2210" spans="3:3">
      <c r="C2210" s="6"/>
    </row>
    <row r="2211" spans="3:3">
      <c r="C2211" s="6"/>
    </row>
    <row r="2212" spans="3:3">
      <c r="C2212" s="6"/>
    </row>
    <row r="2213" spans="3:3">
      <c r="C2213" s="6"/>
    </row>
    <row r="2214" spans="3:3">
      <c r="C2214" s="6"/>
    </row>
    <row r="2215" spans="3:3">
      <c r="C2215" s="6"/>
    </row>
    <row r="2216" spans="3:3">
      <c r="C2216" s="6"/>
    </row>
    <row r="2217" spans="3:3">
      <c r="C2217" s="6"/>
    </row>
    <row r="2218" spans="3:3">
      <c r="C2218" s="6"/>
    </row>
    <row r="2219" spans="3:3">
      <c r="C2219" s="6"/>
    </row>
    <row r="2220" spans="3:3">
      <c r="C2220" s="6"/>
    </row>
    <row r="2221" spans="3:3">
      <c r="C2221" s="6"/>
    </row>
    <row r="2222" spans="3:3">
      <c r="C2222" s="6"/>
    </row>
    <row r="2223" spans="3:3">
      <c r="C2223" s="6"/>
    </row>
    <row r="2224" spans="3:3">
      <c r="C2224" s="6"/>
    </row>
    <row r="2225" spans="3:3">
      <c r="C2225" s="6"/>
    </row>
    <row r="2226" spans="3:3">
      <c r="C2226" s="6"/>
    </row>
    <row r="2227" spans="3:3">
      <c r="C2227" s="6"/>
    </row>
    <row r="2228" spans="3:3">
      <c r="C2228" s="6"/>
    </row>
    <row r="2229" spans="3:3">
      <c r="C2229" s="6"/>
    </row>
    <row r="2230" spans="3:3">
      <c r="C2230" s="6"/>
    </row>
    <row r="2231" spans="3:3">
      <c r="C2231" s="6"/>
    </row>
    <row r="2232" spans="3:3">
      <c r="C2232" s="6"/>
    </row>
    <row r="2233" spans="3:3">
      <c r="C2233" s="6"/>
    </row>
    <row r="2234" spans="3:3">
      <c r="C2234" s="6"/>
    </row>
    <row r="2235" spans="3:3">
      <c r="C2235" s="6"/>
    </row>
    <row r="2236" spans="3:3">
      <c r="C2236" s="6"/>
    </row>
    <row r="2237" spans="3:3">
      <c r="C2237" s="6"/>
    </row>
    <row r="2238" spans="3:3">
      <c r="C2238" s="6"/>
    </row>
    <row r="2239" spans="3:3">
      <c r="C2239" s="6"/>
    </row>
    <row r="2240" spans="3:3">
      <c r="C2240" s="6"/>
    </row>
    <row r="2241" spans="3:3">
      <c r="C2241" s="6"/>
    </row>
    <row r="2242" spans="3:3">
      <c r="C2242" s="6"/>
    </row>
    <row r="2243" spans="3:3">
      <c r="C2243" s="6"/>
    </row>
    <row r="2244" spans="3:3">
      <c r="C2244" s="6"/>
    </row>
    <row r="2245" spans="3:3">
      <c r="C2245" s="6"/>
    </row>
    <row r="2246" spans="3:3">
      <c r="C2246" s="6"/>
    </row>
    <row r="2247" spans="3:3">
      <c r="C2247" s="6"/>
    </row>
    <row r="2248" spans="3:3">
      <c r="C2248" s="6"/>
    </row>
    <row r="2249" spans="3:3">
      <c r="C2249" s="6"/>
    </row>
    <row r="2250" spans="3:3">
      <c r="C2250" s="6"/>
    </row>
    <row r="2251" spans="3:3">
      <c r="C2251" s="6"/>
    </row>
    <row r="2252" spans="3:3">
      <c r="C2252" s="6"/>
    </row>
    <row r="2253" spans="3:3">
      <c r="C2253" s="6"/>
    </row>
    <row r="2254" spans="3:3">
      <c r="C2254" s="6"/>
    </row>
    <row r="2255" spans="3:3">
      <c r="C2255" s="6"/>
    </row>
    <row r="2256" spans="3:3">
      <c r="C2256" s="6"/>
    </row>
    <row r="2257" spans="3:3">
      <c r="C2257" s="6"/>
    </row>
    <row r="2258" spans="3:3">
      <c r="C2258" s="6"/>
    </row>
    <row r="2259" spans="3:3">
      <c r="C2259" s="6"/>
    </row>
    <row r="2260" spans="3:3">
      <c r="C2260" s="6"/>
    </row>
    <row r="2261" spans="3:3">
      <c r="C2261" s="6"/>
    </row>
    <row r="2262" spans="3:3">
      <c r="C2262" s="6"/>
    </row>
    <row r="2263" spans="3:3">
      <c r="C2263" s="6"/>
    </row>
    <row r="2264" spans="3:3">
      <c r="C2264" s="6"/>
    </row>
    <row r="2265" spans="3:3">
      <c r="C2265" s="6"/>
    </row>
    <row r="2266" spans="3:3">
      <c r="C2266" s="6"/>
    </row>
    <row r="2267" spans="3:3">
      <c r="C2267" s="6"/>
    </row>
    <row r="2268" spans="3:3">
      <c r="C2268" s="6"/>
    </row>
    <row r="2269" spans="3:3">
      <c r="C2269" s="6"/>
    </row>
    <row r="2270" spans="3:3">
      <c r="C2270" s="6"/>
    </row>
    <row r="2271" spans="3:3">
      <c r="C2271" s="6"/>
    </row>
    <row r="2272" spans="3:3">
      <c r="C2272" s="6"/>
    </row>
    <row r="2273" spans="3:3">
      <c r="C2273" s="6"/>
    </row>
    <row r="2274" spans="3:3">
      <c r="C2274" s="6"/>
    </row>
    <row r="2275" spans="3:3">
      <c r="C2275" s="6"/>
    </row>
    <row r="2276" spans="3:3">
      <c r="C2276" s="6"/>
    </row>
    <row r="2277" spans="3:3">
      <c r="C2277" s="6"/>
    </row>
    <row r="2278" spans="3:3">
      <c r="C2278" s="6"/>
    </row>
    <row r="2279" spans="3:3">
      <c r="C2279" s="6"/>
    </row>
    <row r="2280" spans="3:3">
      <c r="C2280" s="6"/>
    </row>
    <row r="2281" spans="3:3">
      <c r="C2281" s="6"/>
    </row>
    <row r="2282" spans="3:3">
      <c r="C2282" s="6"/>
    </row>
    <row r="2283" spans="3:3">
      <c r="C2283" s="6"/>
    </row>
    <row r="2284" spans="3:3">
      <c r="C2284" s="6"/>
    </row>
    <row r="2285" spans="3:3">
      <c r="C2285" s="6"/>
    </row>
    <row r="2286" spans="3:3">
      <c r="C2286" s="6"/>
    </row>
    <row r="2287" spans="3:3">
      <c r="C2287" s="6"/>
    </row>
    <row r="2288" spans="3:3">
      <c r="C2288" s="6"/>
    </row>
    <row r="2289" spans="3:3">
      <c r="C2289" s="6"/>
    </row>
    <row r="2290" spans="3:3">
      <c r="C2290" s="6"/>
    </row>
    <row r="2291" spans="3:3">
      <c r="C2291" s="6"/>
    </row>
    <row r="2292" spans="3:3">
      <c r="C2292" s="6"/>
    </row>
    <row r="2293" spans="3:3">
      <c r="C2293" s="6"/>
    </row>
    <row r="2294" spans="3:3">
      <c r="C2294" s="6"/>
    </row>
    <row r="2295" spans="3:3">
      <c r="C2295" s="6"/>
    </row>
    <row r="2296" spans="3:3">
      <c r="C2296" s="6"/>
    </row>
    <row r="2297" spans="3:3">
      <c r="C2297" s="6"/>
    </row>
    <row r="2298" spans="3:3">
      <c r="C2298" s="6"/>
    </row>
    <row r="2299" spans="3:3">
      <c r="C2299" s="6"/>
    </row>
    <row r="2300" spans="3:3">
      <c r="C2300" s="6"/>
    </row>
    <row r="2301" spans="3:3">
      <c r="C2301" s="6"/>
    </row>
    <row r="2302" spans="3:3">
      <c r="C2302" s="6"/>
    </row>
    <row r="2303" spans="3:3">
      <c r="C2303" s="6"/>
    </row>
    <row r="2304" spans="3:3">
      <c r="C2304" s="6"/>
    </row>
    <row r="2305" spans="3:3">
      <c r="C2305" s="6"/>
    </row>
    <row r="2306" spans="3:3">
      <c r="C2306" s="6"/>
    </row>
    <row r="2307" spans="3:3">
      <c r="C2307" s="6"/>
    </row>
    <row r="2308" spans="3:3">
      <c r="C2308" s="6"/>
    </row>
    <row r="2309" spans="3:3">
      <c r="C2309" s="6"/>
    </row>
    <row r="2310" spans="3:3">
      <c r="C2310" s="6"/>
    </row>
    <row r="2311" spans="3:3">
      <c r="C2311" s="6"/>
    </row>
    <row r="2312" spans="3:3">
      <c r="C2312" s="6"/>
    </row>
    <row r="2313" spans="3:3">
      <c r="C2313" s="6"/>
    </row>
    <row r="2314" spans="3:3">
      <c r="C2314" s="6"/>
    </row>
    <row r="2315" spans="3:3">
      <c r="C2315" s="6"/>
    </row>
    <row r="2316" spans="3:3">
      <c r="C2316" s="6"/>
    </row>
    <row r="2317" spans="3:3">
      <c r="C2317" s="6"/>
    </row>
    <row r="2318" spans="3:3">
      <c r="C2318" s="6"/>
    </row>
    <row r="2319" spans="3:3">
      <c r="C2319" s="6"/>
    </row>
    <row r="2320" spans="3:3">
      <c r="C2320" s="6"/>
    </row>
    <row r="2321" spans="3:3">
      <c r="C2321" s="6"/>
    </row>
    <row r="2322" spans="3:3">
      <c r="C2322" s="6"/>
    </row>
    <row r="2323" spans="3:3">
      <c r="C2323" s="6"/>
    </row>
    <row r="2324" spans="3:3">
      <c r="C2324" s="6"/>
    </row>
    <row r="2325" spans="3:3">
      <c r="C2325" s="6"/>
    </row>
    <row r="2326" spans="3:3">
      <c r="C2326" s="6"/>
    </row>
    <row r="2327" spans="3:3">
      <c r="C2327" s="6"/>
    </row>
    <row r="2328" spans="3:3">
      <c r="C2328" s="6"/>
    </row>
    <row r="2329" spans="3:3">
      <c r="C2329" s="6"/>
    </row>
    <row r="2330" spans="3:3">
      <c r="C2330" s="6"/>
    </row>
    <row r="2331" spans="3:3">
      <c r="C2331" s="6"/>
    </row>
    <row r="2332" spans="3:3">
      <c r="C2332" s="6"/>
    </row>
    <row r="2333" spans="3:3">
      <c r="C2333" s="6"/>
    </row>
    <row r="2334" spans="3:3">
      <c r="C2334" s="6"/>
    </row>
    <row r="2335" spans="3:3">
      <c r="C2335" s="6"/>
    </row>
    <row r="2336" spans="3:3">
      <c r="C2336" s="6"/>
    </row>
    <row r="2337" spans="3:3">
      <c r="C2337" s="6"/>
    </row>
    <row r="2338" spans="3:3">
      <c r="C2338" s="6"/>
    </row>
    <row r="2339" spans="3:3">
      <c r="C2339" s="6"/>
    </row>
    <row r="2340" spans="3:3">
      <c r="C2340" s="6"/>
    </row>
    <row r="2341" spans="3:3">
      <c r="C2341" s="6"/>
    </row>
    <row r="2342" spans="3:3">
      <c r="C2342" s="6"/>
    </row>
    <row r="2343" spans="3:3">
      <c r="C2343" s="6"/>
    </row>
    <row r="2344" spans="3:3">
      <c r="C2344" s="6"/>
    </row>
    <row r="2345" spans="3:3">
      <c r="C2345" s="6"/>
    </row>
    <row r="2346" spans="3:3">
      <c r="C2346" s="6"/>
    </row>
    <row r="2347" spans="3:3">
      <c r="C2347" s="6"/>
    </row>
    <row r="2348" spans="3:3">
      <c r="C2348" s="6"/>
    </row>
    <row r="2349" spans="3:3">
      <c r="C2349" s="6"/>
    </row>
    <row r="2350" spans="3:3">
      <c r="C2350" s="6"/>
    </row>
    <row r="2351" spans="3:3">
      <c r="C2351" s="6"/>
    </row>
    <row r="2352" spans="3:3">
      <c r="C2352" s="6"/>
    </row>
    <row r="2353" spans="3:3">
      <c r="C2353" s="6"/>
    </row>
    <row r="2354" spans="3:3">
      <c r="C2354" s="6"/>
    </row>
    <row r="2355" spans="3:3">
      <c r="C2355" s="6"/>
    </row>
    <row r="2356" spans="3:3">
      <c r="C2356" s="6"/>
    </row>
    <row r="2357" spans="3:3">
      <c r="C2357" s="6"/>
    </row>
    <row r="2358" spans="3:3">
      <c r="C2358" s="6"/>
    </row>
    <row r="2359" spans="3:3">
      <c r="C2359" s="6"/>
    </row>
    <row r="2360" spans="3:3">
      <c r="C2360" s="6"/>
    </row>
    <row r="2361" spans="3:3">
      <c r="C2361" s="6"/>
    </row>
    <row r="2362" spans="3:3">
      <c r="C2362" s="6"/>
    </row>
    <row r="2363" spans="3:3">
      <c r="C2363" s="6"/>
    </row>
    <row r="2364" spans="3:3">
      <c r="C2364" s="6"/>
    </row>
    <row r="2365" spans="3:3">
      <c r="C2365" s="6"/>
    </row>
    <row r="2366" spans="3:3">
      <c r="C2366" s="6"/>
    </row>
    <row r="2367" spans="3:3">
      <c r="C2367" s="6"/>
    </row>
    <row r="2368" spans="3:3">
      <c r="C2368" s="6"/>
    </row>
    <row r="2369" spans="3:3">
      <c r="C2369" s="6"/>
    </row>
    <row r="2370" spans="3:3">
      <c r="C2370" s="6"/>
    </row>
    <row r="2371" spans="3:3">
      <c r="C2371" s="6"/>
    </row>
    <row r="2372" spans="3:3">
      <c r="C2372" s="6"/>
    </row>
    <row r="2373" spans="3:3">
      <c r="C2373" s="6"/>
    </row>
    <row r="2374" spans="3:3">
      <c r="C2374" s="6"/>
    </row>
    <row r="2375" spans="3:3">
      <c r="C2375" s="6"/>
    </row>
    <row r="2376" spans="3:3">
      <c r="C2376" s="6"/>
    </row>
    <row r="2377" spans="3:3">
      <c r="C2377" s="6"/>
    </row>
    <row r="2378" spans="3:3">
      <c r="C2378" s="6"/>
    </row>
    <row r="2379" spans="3:3">
      <c r="C2379" s="6"/>
    </row>
    <row r="2380" spans="3:3">
      <c r="C2380" s="6"/>
    </row>
    <row r="2381" spans="3:3">
      <c r="C2381" s="6"/>
    </row>
    <row r="2382" spans="3:3">
      <c r="C2382" s="6"/>
    </row>
    <row r="2383" spans="3:3">
      <c r="C2383" s="6"/>
    </row>
    <row r="2384" spans="3:3">
      <c r="C2384" s="6"/>
    </row>
    <row r="2385" spans="3:3">
      <c r="C2385" s="6"/>
    </row>
    <row r="2386" spans="3:3">
      <c r="C2386" s="6"/>
    </row>
    <row r="2387" spans="3:3">
      <c r="C2387" s="6"/>
    </row>
    <row r="2388" spans="3:3">
      <c r="C2388" s="6"/>
    </row>
    <row r="2389" spans="3:3">
      <c r="C2389" s="6"/>
    </row>
    <row r="2390" spans="3:3">
      <c r="C2390" s="6"/>
    </row>
    <row r="2391" spans="3:3">
      <c r="C2391" s="6"/>
    </row>
    <row r="2392" spans="3:3">
      <c r="C2392" s="6"/>
    </row>
    <row r="2393" spans="3:3">
      <c r="C2393" s="6"/>
    </row>
    <row r="2394" spans="3:3">
      <c r="C2394" s="6"/>
    </row>
    <row r="2395" spans="3:3">
      <c r="C2395" s="6"/>
    </row>
    <row r="2396" spans="3:3">
      <c r="C2396" s="6"/>
    </row>
    <row r="2397" spans="3:3">
      <c r="C2397" s="6"/>
    </row>
    <row r="2398" spans="3:3">
      <c r="C2398" s="6"/>
    </row>
    <row r="2399" spans="3:3">
      <c r="C2399" s="6"/>
    </row>
    <row r="2400" spans="3:3">
      <c r="C2400" s="6"/>
    </row>
    <row r="2401" spans="3:3">
      <c r="C2401" s="6"/>
    </row>
    <row r="2402" spans="3:3">
      <c r="C2402" s="6"/>
    </row>
    <row r="2403" spans="3:3">
      <c r="C2403" s="6"/>
    </row>
    <row r="2404" spans="3:3">
      <c r="C2404" s="6"/>
    </row>
    <row r="2405" spans="3:3">
      <c r="C2405" s="6"/>
    </row>
    <row r="2406" spans="3:3">
      <c r="C2406" s="6"/>
    </row>
    <row r="2407" spans="3:3">
      <c r="C2407" s="6"/>
    </row>
    <row r="2408" spans="3:3">
      <c r="C2408" s="6"/>
    </row>
    <row r="2409" spans="3:3">
      <c r="C2409" s="6"/>
    </row>
    <row r="2410" spans="3:3">
      <c r="C2410" s="6"/>
    </row>
    <row r="2411" spans="3:3">
      <c r="C2411" s="6"/>
    </row>
    <row r="2412" spans="3:3">
      <c r="C2412" s="6"/>
    </row>
    <row r="2413" spans="3:3">
      <c r="C2413" s="6"/>
    </row>
    <row r="2414" spans="3:3">
      <c r="C2414" s="6"/>
    </row>
    <row r="2415" spans="3:3">
      <c r="C2415" s="6"/>
    </row>
    <row r="2416" spans="3:3">
      <c r="C2416" s="6"/>
    </row>
    <row r="2417" spans="3:3">
      <c r="C2417" s="6"/>
    </row>
    <row r="2418" spans="3:3">
      <c r="C2418" s="6"/>
    </row>
    <row r="2419" spans="3:3">
      <c r="C2419" s="6"/>
    </row>
    <row r="2420" spans="3:3">
      <c r="C2420" s="6"/>
    </row>
    <row r="2421" spans="3:3">
      <c r="C2421" s="6"/>
    </row>
    <row r="2422" spans="3:3">
      <c r="C2422" s="6"/>
    </row>
    <row r="2423" spans="3:3">
      <c r="C2423" s="6"/>
    </row>
    <row r="2424" spans="3:3">
      <c r="C2424" s="6"/>
    </row>
    <row r="2425" spans="3:3">
      <c r="C2425" s="6"/>
    </row>
    <row r="2426" spans="3:3">
      <c r="C2426" s="6"/>
    </row>
    <row r="2427" spans="3:3">
      <c r="C2427" s="6"/>
    </row>
    <row r="2428" spans="3:3">
      <c r="C2428" s="6"/>
    </row>
    <row r="2429" spans="3:3">
      <c r="C2429" s="6"/>
    </row>
    <row r="2430" spans="3:3">
      <c r="C2430" s="6"/>
    </row>
    <row r="2431" spans="3:3">
      <c r="C2431" s="6"/>
    </row>
    <row r="2432" spans="3:3">
      <c r="C2432" s="6"/>
    </row>
    <row r="2433" spans="3:3">
      <c r="C2433" s="6"/>
    </row>
    <row r="2434" spans="3:3">
      <c r="C2434" s="6"/>
    </row>
    <row r="2435" spans="3:3">
      <c r="C2435" s="6"/>
    </row>
    <row r="2436" spans="3:3">
      <c r="C2436" s="6"/>
    </row>
    <row r="2437" spans="3:3">
      <c r="C2437" s="6"/>
    </row>
    <row r="2438" spans="3:3">
      <c r="C2438" s="6"/>
    </row>
    <row r="2439" spans="3:3">
      <c r="C2439" s="6"/>
    </row>
    <row r="2440" spans="3:3">
      <c r="C2440" s="6"/>
    </row>
    <row r="2441" spans="3:3">
      <c r="C2441" s="6"/>
    </row>
    <row r="2442" spans="3:3">
      <c r="C2442" s="6"/>
    </row>
    <row r="2443" spans="3:3">
      <c r="C2443" s="6"/>
    </row>
    <row r="2444" spans="3:3">
      <c r="C2444" s="6"/>
    </row>
    <row r="2445" spans="3:3">
      <c r="C2445" s="6"/>
    </row>
    <row r="2446" spans="3:3">
      <c r="C2446" s="6"/>
    </row>
    <row r="2447" spans="3:3">
      <c r="C2447" s="6"/>
    </row>
    <row r="2448" spans="3:3">
      <c r="C2448" s="6"/>
    </row>
    <row r="2449" spans="3:3">
      <c r="C2449" s="6"/>
    </row>
    <row r="2450" spans="3:3">
      <c r="C2450" s="6"/>
    </row>
    <row r="2451" spans="3:3">
      <c r="C2451" s="6"/>
    </row>
    <row r="2452" spans="3:3">
      <c r="C2452" s="6"/>
    </row>
    <row r="2453" spans="3:3">
      <c r="C2453" s="6"/>
    </row>
    <row r="2454" spans="3:3">
      <c r="C2454" s="6"/>
    </row>
    <row r="2455" spans="3:3">
      <c r="C2455" s="6"/>
    </row>
    <row r="2456" spans="3:3">
      <c r="C2456" s="6"/>
    </row>
    <row r="2457" spans="3:3">
      <c r="C2457" s="6"/>
    </row>
    <row r="2458" spans="3:3">
      <c r="C2458" s="6"/>
    </row>
    <row r="2459" spans="3:3">
      <c r="C2459" s="6"/>
    </row>
    <row r="2460" spans="3:3">
      <c r="C2460" s="6"/>
    </row>
    <row r="2461" spans="3:3">
      <c r="C2461" s="6"/>
    </row>
    <row r="2462" spans="3:3">
      <c r="C2462" s="6"/>
    </row>
    <row r="2463" spans="3:3">
      <c r="C2463" s="6"/>
    </row>
    <row r="2464" spans="3:3">
      <c r="C2464" s="6"/>
    </row>
    <row r="2465" spans="3:3">
      <c r="C2465" s="6"/>
    </row>
    <row r="2466" spans="3:3">
      <c r="C2466" s="6"/>
    </row>
    <row r="2467" spans="3:3">
      <c r="C2467" s="6"/>
    </row>
    <row r="2468" spans="3:3">
      <c r="C2468" s="6"/>
    </row>
    <row r="2469" spans="3:3">
      <c r="C2469" s="6"/>
    </row>
    <row r="2470" spans="3:3">
      <c r="C2470" s="6"/>
    </row>
    <row r="2471" spans="3:3">
      <c r="C2471" s="6"/>
    </row>
    <row r="2472" spans="3:3">
      <c r="C2472" s="6"/>
    </row>
    <row r="2473" spans="3:3">
      <c r="C2473" s="6"/>
    </row>
    <row r="2474" spans="3:3">
      <c r="C2474" s="6"/>
    </row>
    <row r="2475" spans="3:3">
      <c r="C2475" s="6"/>
    </row>
    <row r="2476" spans="3:3">
      <c r="C2476" s="6"/>
    </row>
    <row r="2477" spans="3:3">
      <c r="C2477" s="6"/>
    </row>
    <row r="2478" spans="3:3">
      <c r="C2478" s="6"/>
    </row>
    <row r="2479" spans="3:3">
      <c r="C2479" s="6"/>
    </row>
    <row r="2480" spans="3:3">
      <c r="C2480" s="6"/>
    </row>
    <row r="2481" spans="3:3">
      <c r="C2481" s="6"/>
    </row>
    <row r="2482" spans="3:3">
      <c r="C2482" s="6"/>
    </row>
    <row r="2483" spans="3:3">
      <c r="C2483" s="6"/>
    </row>
    <row r="2484" spans="3:3">
      <c r="C2484" s="6"/>
    </row>
    <row r="2485" spans="3:3">
      <c r="C2485" s="6"/>
    </row>
    <row r="2486" spans="3:3">
      <c r="C2486" s="6"/>
    </row>
    <row r="2487" spans="3:3">
      <c r="C2487" s="6"/>
    </row>
    <row r="2488" spans="3:3">
      <c r="C2488" s="6"/>
    </row>
    <row r="2489" spans="3:3">
      <c r="C2489" s="6"/>
    </row>
    <row r="2490" spans="3:3">
      <c r="C2490" s="6"/>
    </row>
    <row r="2491" spans="3:3">
      <c r="C2491" s="6"/>
    </row>
    <row r="2492" spans="3:3">
      <c r="C2492" s="6"/>
    </row>
    <row r="2493" spans="3:3">
      <c r="C2493" s="6"/>
    </row>
    <row r="2494" spans="3:3">
      <c r="C2494" s="6"/>
    </row>
    <row r="2495" spans="3:3">
      <c r="C2495" s="6"/>
    </row>
    <row r="2496" spans="3:3">
      <c r="C2496" s="6"/>
    </row>
    <row r="2497" spans="3:3">
      <c r="C2497" s="6"/>
    </row>
    <row r="2498" spans="3:3">
      <c r="C2498" s="6"/>
    </row>
    <row r="2499" spans="3:3">
      <c r="C2499" s="6"/>
    </row>
    <row r="2500" spans="3:3">
      <c r="C2500" s="6"/>
    </row>
    <row r="2501" spans="3:3">
      <c r="C2501" s="6"/>
    </row>
    <row r="2502" spans="3:3">
      <c r="C2502" s="6"/>
    </row>
    <row r="2503" spans="3:3">
      <c r="C2503" s="6"/>
    </row>
    <row r="2504" spans="3:3">
      <c r="C2504" s="6"/>
    </row>
    <row r="2505" spans="3:3">
      <c r="C2505" s="6"/>
    </row>
    <row r="2506" spans="3:3">
      <c r="C2506" s="6"/>
    </row>
    <row r="2507" spans="3:3">
      <c r="C2507" s="6"/>
    </row>
    <row r="2508" spans="3:3">
      <c r="C2508" s="6"/>
    </row>
    <row r="2509" spans="3:3">
      <c r="C2509" s="6"/>
    </row>
    <row r="2510" spans="3:3">
      <c r="C2510" s="6"/>
    </row>
    <row r="2511" spans="3:3">
      <c r="C2511" s="6"/>
    </row>
    <row r="2512" spans="3:3">
      <c r="C2512" s="6"/>
    </row>
    <row r="2513" spans="3:3">
      <c r="C2513" s="6"/>
    </row>
    <row r="2514" spans="3:3">
      <c r="C2514" s="6"/>
    </row>
    <row r="2515" spans="3:3">
      <c r="C2515" s="6"/>
    </row>
    <row r="2516" spans="3:3">
      <c r="C2516" s="6"/>
    </row>
    <row r="2517" spans="3:3">
      <c r="C2517" s="6"/>
    </row>
    <row r="2518" spans="3:3">
      <c r="C2518" s="6"/>
    </row>
    <row r="2519" spans="3:3">
      <c r="C2519" s="6"/>
    </row>
    <row r="2520" spans="3:3">
      <c r="C2520" s="6"/>
    </row>
    <row r="2521" spans="3:3">
      <c r="C2521" s="6"/>
    </row>
    <row r="2522" spans="3:3">
      <c r="C2522" s="6"/>
    </row>
    <row r="2523" spans="3:3">
      <c r="C2523" s="6"/>
    </row>
    <row r="2524" spans="3:3">
      <c r="C2524" s="6"/>
    </row>
    <row r="2525" spans="3:3">
      <c r="C2525" s="6"/>
    </row>
    <row r="2526" spans="3:3">
      <c r="C2526" s="6"/>
    </row>
    <row r="2527" spans="3:3">
      <c r="C2527" s="6"/>
    </row>
    <row r="2528" spans="3:3">
      <c r="C2528" s="6"/>
    </row>
    <row r="2529" spans="3:3">
      <c r="C2529" s="6"/>
    </row>
    <row r="2530" spans="3:3">
      <c r="C2530" s="6"/>
    </row>
    <row r="2531" spans="3:3">
      <c r="C2531" s="6"/>
    </row>
    <row r="2532" spans="3:3">
      <c r="C2532" s="6"/>
    </row>
    <row r="2533" spans="3:3">
      <c r="C2533" s="6"/>
    </row>
    <row r="2534" spans="3:3">
      <c r="C2534" s="6"/>
    </row>
    <row r="2535" spans="3:3">
      <c r="C2535" s="6"/>
    </row>
    <row r="2536" spans="3:3">
      <c r="C2536" s="6"/>
    </row>
    <row r="2537" spans="3:3">
      <c r="C2537" s="6"/>
    </row>
    <row r="2538" spans="3:3">
      <c r="C2538" s="6"/>
    </row>
    <row r="2539" spans="3:3">
      <c r="C2539" s="6"/>
    </row>
    <row r="2540" spans="3:3">
      <c r="C2540" s="6"/>
    </row>
    <row r="2541" spans="3:3">
      <c r="C2541" s="6"/>
    </row>
    <row r="2542" spans="3:3">
      <c r="C2542" s="6"/>
    </row>
    <row r="2543" spans="3:3">
      <c r="C2543" s="6"/>
    </row>
    <row r="2544" spans="3:3">
      <c r="C2544" s="6"/>
    </row>
    <row r="2545" spans="3:3">
      <c r="C2545" s="6"/>
    </row>
    <row r="2546" spans="3:3">
      <c r="C2546" s="6"/>
    </row>
    <row r="2547" spans="3:3">
      <c r="C2547" s="6"/>
    </row>
    <row r="2548" spans="3:3">
      <c r="C2548" s="6"/>
    </row>
    <row r="2549" spans="3:3">
      <c r="C2549" s="6"/>
    </row>
    <row r="2550" spans="3:3">
      <c r="C2550" s="6"/>
    </row>
    <row r="2551" spans="3:3">
      <c r="C2551" s="6"/>
    </row>
    <row r="2552" spans="3:3">
      <c r="C2552" s="6"/>
    </row>
    <row r="2553" spans="3:3">
      <c r="C2553" s="6"/>
    </row>
    <row r="2554" spans="3:3">
      <c r="C2554" s="6"/>
    </row>
    <row r="2555" spans="3:3">
      <c r="C2555" s="6"/>
    </row>
    <row r="2556" spans="3:3">
      <c r="C2556" s="6"/>
    </row>
    <row r="2557" spans="3:3">
      <c r="C2557" s="6"/>
    </row>
    <row r="2558" spans="3:3">
      <c r="C2558" s="6"/>
    </row>
    <row r="2559" spans="3:3">
      <c r="C2559" s="6"/>
    </row>
    <row r="2560" spans="3:3">
      <c r="C2560" s="6"/>
    </row>
    <row r="2561" spans="3:3">
      <c r="C2561" s="6"/>
    </row>
    <row r="2562" spans="3:3">
      <c r="C2562" s="6"/>
    </row>
    <row r="2563" spans="3:3">
      <c r="C2563" s="6"/>
    </row>
    <row r="2564" spans="3:3">
      <c r="C2564" s="6"/>
    </row>
    <row r="2565" spans="3:3">
      <c r="C2565" s="6"/>
    </row>
    <row r="2566" spans="3:3">
      <c r="C2566" s="6"/>
    </row>
    <row r="2567" spans="3:3">
      <c r="C2567" s="6"/>
    </row>
    <row r="2568" spans="3:3">
      <c r="C2568" s="6"/>
    </row>
    <row r="2569" spans="3:3">
      <c r="C2569" s="6"/>
    </row>
    <row r="2570" spans="3:3">
      <c r="C2570" s="6"/>
    </row>
    <row r="2571" spans="3:3">
      <c r="C2571" s="6"/>
    </row>
    <row r="2572" spans="3:3">
      <c r="C2572" s="6"/>
    </row>
    <row r="2573" spans="3:3">
      <c r="C2573" s="6"/>
    </row>
    <row r="2574" spans="3:3">
      <c r="C2574" s="6"/>
    </row>
    <row r="2575" spans="3:3">
      <c r="C2575" s="6"/>
    </row>
    <row r="2576" spans="3:3">
      <c r="C2576" s="6"/>
    </row>
    <row r="2577" spans="3:3">
      <c r="C2577" s="6"/>
    </row>
    <row r="2578" spans="3:3">
      <c r="C2578" s="6"/>
    </row>
    <row r="2579" spans="3:3">
      <c r="C2579" s="6"/>
    </row>
    <row r="2580" spans="3:3">
      <c r="C2580" s="6"/>
    </row>
    <row r="2581" spans="3:3">
      <c r="C2581" s="6"/>
    </row>
    <row r="2582" spans="3:3">
      <c r="C2582" s="6"/>
    </row>
    <row r="2583" spans="3:3">
      <c r="C2583" s="6"/>
    </row>
    <row r="2584" spans="3:3">
      <c r="C2584" s="6"/>
    </row>
    <row r="2585" spans="3:3">
      <c r="C2585" s="6"/>
    </row>
    <row r="2586" spans="3:3">
      <c r="C2586" s="6"/>
    </row>
    <row r="2587" spans="3:3">
      <c r="C2587" s="6"/>
    </row>
    <row r="2588" spans="3:3">
      <c r="C2588" s="6"/>
    </row>
    <row r="2589" spans="3:3">
      <c r="C2589" s="6"/>
    </row>
    <row r="2590" spans="3:3">
      <c r="C2590" s="6"/>
    </row>
    <row r="2591" spans="3:3">
      <c r="C2591" s="6"/>
    </row>
    <row r="2592" spans="3:3">
      <c r="C2592" s="6"/>
    </row>
    <row r="2593" spans="3:3">
      <c r="C2593" s="6"/>
    </row>
    <row r="2594" spans="3:3">
      <c r="C2594" s="6"/>
    </row>
    <row r="2595" spans="3:3">
      <c r="C2595" s="6"/>
    </row>
    <row r="2596" spans="3:3">
      <c r="C2596" s="6"/>
    </row>
    <row r="2597" spans="3:3">
      <c r="C2597" s="6"/>
    </row>
    <row r="2598" spans="3:3">
      <c r="C2598" s="6"/>
    </row>
    <row r="2599" spans="3:3">
      <c r="C2599" s="6"/>
    </row>
    <row r="2600" spans="3:3">
      <c r="C2600" s="6"/>
    </row>
    <row r="2601" spans="3:3">
      <c r="C2601" s="6"/>
    </row>
    <row r="2602" spans="3:3">
      <c r="C2602" s="6"/>
    </row>
    <row r="2603" spans="3:3">
      <c r="C2603" s="6"/>
    </row>
    <row r="2604" spans="3:3">
      <c r="C2604" s="6"/>
    </row>
    <row r="2605" spans="3:3">
      <c r="C2605" s="6"/>
    </row>
    <row r="2606" spans="3:3">
      <c r="C2606" s="6"/>
    </row>
    <row r="2607" spans="3:3">
      <c r="C2607" s="6"/>
    </row>
    <row r="2608" spans="3:3">
      <c r="C2608" s="6"/>
    </row>
    <row r="2609" spans="3:3">
      <c r="C2609" s="6"/>
    </row>
    <row r="2610" spans="3:3">
      <c r="C2610" s="6"/>
    </row>
    <row r="2611" spans="3:3">
      <c r="C2611" s="6"/>
    </row>
    <row r="2612" spans="3:3">
      <c r="C2612" s="6"/>
    </row>
    <row r="2613" spans="3:3">
      <c r="C2613" s="6"/>
    </row>
    <row r="2614" spans="3:3">
      <c r="C2614" s="6"/>
    </row>
    <row r="2615" spans="3:3">
      <c r="C2615" s="6"/>
    </row>
    <row r="2616" spans="3:3">
      <c r="C2616" s="6"/>
    </row>
    <row r="2617" spans="3:3">
      <c r="C2617" s="6"/>
    </row>
    <row r="2618" spans="3:3">
      <c r="C2618" s="6"/>
    </row>
    <row r="2619" spans="3:3">
      <c r="C2619" s="6"/>
    </row>
    <row r="2620" spans="3:3">
      <c r="C2620" s="6"/>
    </row>
    <row r="2621" spans="3:3">
      <c r="C2621" s="6"/>
    </row>
    <row r="2622" spans="3:3">
      <c r="C2622" s="6"/>
    </row>
    <row r="2623" spans="3:3">
      <c r="C2623" s="6"/>
    </row>
    <row r="2624" spans="3:3">
      <c r="C2624" s="6"/>
    </row>
    <row r="2625" spans="3:3">
      <c r="C2625" s="6"/>
    </row>
    <row r="2626" spans="3:3">
      <c r="C2626" s="6"/>
    </row>
    <row r="2627" spans="3:3">
      <c r="C2627" s="6"/>
    </row>
    <row r="2628" spans="3:3">
      <c r="C2628" s="6"/>
    </row>
    <row r="2629" spans="3:3">
      <c r="C2629" s="6"/>
    </row>
    <row r="2630" spans="3:3">
      <c r="C2630" s="6"/>
    </row>
    <row r="2631" spans="3:3">
      <c r="C2631" s="6"/>
    </row>
    <row r="2632" spans="3:3">
      <c r="C2632" s="6"/>
    </row>
    <row r="2633" spans="3:3">
      <c r="C2633" s="6"/>
    </row>
    <row r="2634" spans="3:3">
      <c r="C2634" s="6"/>
    </row>
    <row r="2635" spans="3:3">
      <c r="C2635" s="6"/>
    </row>
    <row r="2636" spans="3:3">
      <c r="C2636" s="6"/>
    </row>
    <row r="2637" spans="3:3">
      <c r="C2637" s="6"/>
    </row>
    <row r="2638" spans="3:3">
      <c r="C2638" s="6"/>
    </row>
    <row r="2639" spans="3:3">
      <c r="C2639" s="6"/>
    </row>
    <row r="2640" spans="3:3">
      <c r="C2640" s="6"/>
    </row>
    <row r="2641" spans="3:3">
      <c r="C2641" s="6"/>
    </row>
    <row r="2642" spans="3:3">
      <c r="C2642" s="6"/>
    </row>
    <row r="2643" spans="3:3">
      <c r="C2643" s="6"/>
    </row>
    <row r="2644" spans="3:3">
      <c r="C2644" s="6"/>
    </row>
    <row r="2645" spans="3:3">
      <c r="C2645" s="6"/>
    </row>
    <row r="2646" spans="3:3">
      <c r="C2646" s="6"/>
    </row>
    <row r="2647" spans="3:3">
      <c r="C2647" s="6"/>
    </row>
    <row r="2648" spans="3:3">
      <c r="C2648" s="6"/>
    </row>
    <row r="2649" spans="3:3">
      <c r="C2649" s="6"/>
    </row>
    <row r="2650" spans="3:3">
      <c r="C2650" s="6"/>
    </row>
    <row r="2651" spans="3:3">
      <c r="C2651" s="6"/>
    </row>
    <row r="2652" spans="3:3">
      <c r="C2652" s="6"/>
    </row>
    <row r="2653" spans="3:3">
      <c r="C2653" s="6"/>
    </row>
    <row r="2654" spans="3:3">
      <c r="C2654" s="6"/>
    </row>
    <row r="2655" spans="3:3">
      <c r="C2655" s="6"/>
    </row>
    <row r="2656" spans="3:3">
      <c r="C2656" s="6"/>
    </row>
    <row r="2657" spans="3:3">
      <c r="C2657" s="6"/>
    </row>
    <row r="2658" spans="3:3">
      <c r="C2658" s="6"/>
    </row>
    <row r="2659" spans="3:3">
      <c r="C2659" s="6"/>
    </row>
    <row r="2660" spans="3:3">
      <c r="C2660" s="6"/>
    </row>
    <row r="2661" spans="3:3">
      <c r="C2661" s="6"/>
    </row>
    <row r="2662" spans="3:3">
      <c r="C2662" s="6"/>
    </row>
    <row r="2663" spans="3:3">
      <c r="C2663" s="6"/>
    </row>
    <row r="2664" spans="3:3">
      <c r="C2664" s="6"/>
    </row>
    <row r="2665" spans="3:3">
      <c r="C2665" s="6"/>
    </row>
    <row r="2666" spans="3:3">
      <c r="C2666" s="6"/>
    </row>
    <row r="2667" spans="3:3">
      <c r="C2667" s="6"/>
    </row>
    <row r="2668" spans="3:3">
      <c r="C2668" s="6"/>
    </row>
    <row r="2669" spans="3:3">
      <c r="C2669" s="6"/>
    </row>
    <row r="2670" spans="3:3">
      <c r="C2670" s="6"/>
    </row>
    <row r="2671" spans="3:3">
      <c r="C2671" s="6"/>
    </row>
    <row r="2672" spans="3:3">
      <c r="C2672" s="6"/>
    </row>
    <row r="2673" spans="3:3">
      <c r="C2673" s="6"/>
    </row>
    <row r="2674" spans="3:3">
      <c r="C2674" s="6"/>
    </row>
    <row r="2675" spans="3:3">
      <c r="C2675" s="6"/>
    </row>
    <row r="2676" spans="3:3">
      <c r="C2676" s="6"/>
    </row>
    <row r="2677" spans="3:3">
      <c r="C2677" s="6"/>
    </row>
    <row r="2678" spans="3:3">
      <c r="C2678" s="6"/>
    </row>
    <row r="2679" spans="3:3">
      <c r="C2679" s="6"/>
    </row>
    <row r="2680" spans="3:3">
      <c r="C2680" s="6"/>
    </row>
    <row r="2681" spans="3:3">
      <c r="C2681" s="6"/>
    </row>
    <row r="2682" spans="3:3">
      <c r="C2682" s="6"/>
    </row>
    <row r="2683" spans="3:3">
      <c r="C2683" s="6"/>
    </row>
    <row r="2684" spans="3:3">
      <c r="C2684" s="6"/>
    </row>
    <row r="2685" spans="3:3">
      <c r="C2685" s="6"/>
    </row>
    <row r="2686" spans="3:3">
      <c r="C2686" s="6"/>
    </row>
    <row r="2687" spans="3:3">
      <c r="C2687" s="6"/>
    </row>
    <row r="2688" spans="3:3">
      <c r="C2688" s="6"/>
    </row>
    <row r="2689" spans="3:3">
      <c r="C2689" s="6"/>
    </row>
    <row r="2690" spans="3:3">
      <c r="C2690" s="6"/>
    </row>
    <row r="2691" spans="3:3">
      <c r="C2691" s="6"/>
    </row>
    <row r="2692" spans="3:3">
      <c r="C2692" s="6"/>
    </row>
    <row r="2693" spans="3:3">
      <c r="C2693" s="6"/>
    </row>
    <row r="2694" spans="3:3">
      <c r="C2694" s="6"/>
    </row>
    <row r="2695" spans="3:3">
      <c r="C2695" s="6"/>
    </row>
    <row r="2696" spans="3:3">
      <c r="C2696" s="6"/>
    </row>
    <row r="2697" spans="3:3">
      <c r="C2697" s="6"/>
    </row>
    <row r="2698" spans="3:3">
      <c r="C2698" s="6"/>
    </row>
    <row r="2699" spans="3:3">
      <c r="C2699" s="6"/>
    </row>
    <row r="2700" spans="3:3">
      <c r="C2700" s="6"/>
    </row>
    <row r="2701" spans="3:3">
      <c r="C2701" s="6"/>
    </row>
    <row r="2702" spans="3:3">
      <c r="C2702" s="6"/>
    </row>
    <row r="2703" spans="3:3">
      <c r="C2703" s="6"/>
    </row>
    <row r="2704" spans="3:3">
      <c r="C2704" s="6"/>
    </row>
    <row r="2705" spans="3:3">
      <c r="C2705" s="6"/>
    </row>
    <row r="2706" spans="3:3">
      <c r="C2706" s="6"/>
    </row>
    <row r="2707" spans="3:3">
      <c r="C2707" s="6"/>
    </row>
    <row r="2708" spans="3:3">
      <c r="C2708" s="6"/>
    </row>
    <row r="2709" spans="3:3">
      <c r="C2709" s="6"/>
    </row>
    <row r="2710" spans="3:3">
      <c r="C2710" s="6"/>
    </row>
    <row r="2711" spans="3:3">
      <c r="C2711" s="6"/>
    </row>
    <row r="2712" spans="3:3">
      <c r="C2712" s="6"/>
    </row>
    <row r="2713" spans="3:3">
      <c r="C2713" s="6"/>
    </row>
    <row r="2714" spans="3:3">
      <c r="C2714" s="6"/>
    </row>
    <row r="2715" spans="3:3">
      <c r="C2715" s="6"/>
    </row>
    <row r="2716" spans="3:3">
      <c r="C2716" s="6"/>
    </row>
    <row r="2717" spans="3:3">
      <c r="C2717" s="6"/>
    </row>
    <row r="2718" spans="3:3">
      <c r="C2718" s="6"/>
    </row>
    <row r="2719" spans="3:3">
      <c r="C2719" s="6"/>
    </row>
    <row r="2720" spans="3:3">
      <c r="C2720" s="6"/>
    </row>
    <row r="2721" spans="3:3">
      <c r="C2721" s="6"/>
    </row>
    <row r="2722" spans="3:3">
      <c r="C2722" s="6"/>
    </row>
    <row r="2723" spans="3:3">
      <c r="C2723" s="6"/>
    </row>
    <row r="2724" spans="3:3">
      <c r="C2724" s="6"/>
    </row>
    <row r="2725" spans="3:3">
      <c r="C2725" s="6"/>
    </row>
    <row r="2726" spans="3:3">
      <c r="C2726" s="6"/>
    </row>
    <row r="2727" spans="3:3">
      <c r="C2727" s="6"/>
    </row>
    <row r="2728" spans="3:3">
      <c r="C2728" s="6"/>
    </row>
    <row r="2729" spans="3:3">
      <c r="C2729" s="6"/>
    </row>
    <row r="2730" spans="3:3">
      <c r="C2730" s="6"/>
    </row>
    <row r="2731" spans="3:3">
      <c r="C2731" s="6"/>
    </row>
    <row r="2732" spans="3:3">
      <c r="C2732" s="6"/>
    </row>
    <row r="2733" spans="3:3">
      <c r="C2733" s="6"/>
    </row>
    <row r="2734" spans="3:3">
      <c r="C2734" s="6"/>
    </row>
    <row r="2735" spans="3:3">
      <c r="C2735" s="6"/>
    </row>
    <row r="2736" spans="3:3">
      <c r="C2736" s="6"/>
    </row>
    <row r="2737" spans="3:3">
      <c r="C2737" s="6"/>
    </row>
    <row r="2738" spans="3:3">
      <c r="C2738" s="6"/>
    </row>
    <row r="2739" spans="3:3">
      <c r="C2739" s="6"/>
    </row>
    <row r="2740" spans="3:3">
      <c r="C2740" s="6"/>
    </row>
    <row r="2741" spans="3:3">
      <c r="C2741" s="6"/>
    </row>
    <row r="2742" spans="3:3">
      <c r="C2742" s="6"/>
    </row>
    <row r="2743" spans="3:3">
      <c r="C2743" s="6"/>
    </row>
    <row r="2744" spans="3:3">
      <c r="C2744" s="6"/>
    </row>
    <row r="2745" spans="3:3">
      <c r="C2745" s="6"/>
    </row>
    <row r="2746" spans="3:3">
      <c r="C2746" s="6"/>
    </row>
    <row r="2747" spans="3:3">
      <c r="C2747" s="6"/>
    </row>
    <row r="2748" spans="3:3">
      <c r="C2748" s="6"/>
    </row>
    <row r="2749" spans="3:3">
      <c r="C2749" s="6"/>
    </row>
    <row r="2750" spans="3:3">
      <c r="C2750" s="6"/>
    </row>
    <row r="2751" spans="3:3">
      <c r="C2751" s="6"/>
    </row>
    <row r="2752" spans="3:3">
      <c r="C2752" s="6"/>
    </row>
    <row r="2753" spans="3:3">
      <c r="C2753" s="6"/>
    </row>
    <row r="2754" spans="3:3">
      <c r="C2754" s="6"/>
    </row>
    <row r="2755" spans="3:3">
      <c r="C2755" s="6"/>
    </row>
    <row r="2756" spans="3:3">
      <c r="C2756" s="6"/>
    </row>
    <row r="2757" spans="3:3">
      <c r="C2757" s="6"/>
    </row>
    <row r="2758" spans="3:3">
      <c r="C2758" s="6"/>
    </row>
    <row r="2759" spans="3:3">
      <c r="C2759" s="6"/>
    </row>
    <row r="2760" spans="3:3">
      <c r="C2760" s="6"/>
    </row>
    <row r="2761" spans="3:3">
      <c r="C2761" s="6"/>
    </row>
    <row r="2762" spans="3:3">
      <c r="C2762" s="6"/>
    </row>
    <row r="2763" spans="3:3">
      <c r="C2763" s="6"/>
    </row>
    <row r="2764" spans="3:3">
      <c r="C2764" s="6"/>
    </row>
    <row r="2765" spans="3:3">
      <c r="C2765" s="6"/>
    </row>
    <row r="2766" spans="3:3">
      <c r="C2766" s="6"/>
    </row>
    <row r="2767" spans="3:3">
      <c r="C2767" s="6"/>
    </row>
    <row r="2768" spans="3:3">
      <c r="C2768" s="6"/>
    </row>
    <row r="2769" spans="3:3">
      <c r="C2769" s="6"/>
    </row>
    <row r="2770" spans="3:3">
      <c r="C2770" s="6"/>
    </row>
    <row r="2771" spans="3:3">
      <c r="C2771" s="6"/>
    </row>
    <row r="2772" spans="3:3">
      <c r="C2772" s="6"/>
    </row>
    <row r="2773" spans="3:3">
      <c r="C2773" s="6"/>
    </row>
    <row r="2774" spans="3:3">
      <c r="C2774" s="6"/>
    </row>
    <row r="2775" spans="3:3">
      <c r="C2775" s="6"/>
    </row>
    <row r="2776" spans="3:3">
      <c r="C2776" s="6"/>
    </row>
    <row r="2777" spans="3:3">
      <c r="C2777" s="6"/>
    </row>
    <row r="2778" spans="3:3">
      <c r="C2778" s="6"/>
    </row>
    <row r="2779" spans="3:3">
      <c r="C2779" s="6"/>
    </row>
    <row r="2780" spans="3:3">
      <c r="C2780" s="6"/>
    </row>
    <row r="2781" spans="3:3">
      <c r="C2781" s="6"/>
    </row>
    <row r="2782" spans="3:3">
      <c r="C2782" s="6"/>
    </row>
    <row r="2783" spans="3:3">
      <c r="C2783" s="6"/>
    </row>
    <row r="2784" spans="3:3">
      <c r="C2784" s="6"/>
    </row>
    <row r="2785" spans="3:3">
      <c r="C2785" s="6"/>
    </row>
    <row r="2786" spans="3:3">
      <c r="C2786" s="6"/>
    </row>
    <row r="2787" spans="3:3">
      <c r="C2787" s="6"/>
    </row>
    <row r="2788" spans="3:3">
      <c r="C2788" s="6"/>
    </row>
    <row r="2789" spans="3:3">
      <c r="C2789" s="6"/>
    </row>
    <row r="2790" spans="3:3">
      <c r="C2790" s="6"/>
    </row>
    <row r="2791" spans="3:3">
      <c r="C2791" s="6"/>
    </row>
    <row r="2792" spans="3:3">
      <c r="C2792" s="6"/>
    </row>
    <row r="2793" spans="3:3">
      <c r="C2793" s="6"/>
    </row>
    <row r="2794" spans="3:3">
      <c r="C2794" s="6"/>
    </row>
    <row r="2795" spans="3:3">
      <c r="C2795" s="6"/>
    </row>
    <row r="2796" spans="3:3">
      <c r="C2796" s="6"/>
    </row>
    <row r="2797" spans="3:3">
      <c r="C2797" s="6"/>
    </row>
    <row r="2798" spans="3:3">
      <c r="C2798" s="6"/>
    </row>
    <row r="2799" spans="3:3">
      <c r="C2799" s="6"/>
    </row>
    <row r="2800" spans="3:3">
      <c r="C2800" s="6"/>
    </row>
    <row r="2801" spans="3:3">
      <c r="C2801" s="6"/>
    </row>
    <row r="2802" spans="3:3">
      <c r="C2802" s="6"/>
    </row>
    <row r="2803" spans="3:3">
      <c r="C2803" s="6"/>
    </row>
    <row r="2804" spans="3:3">
      <c r="C2804" s="6"/>
    </row>
    <row r="2805" spans="3:3">
      <c r="C2805" s="6"/>
    </row>
    <row r="2806" spans="3:3">
      <c r="C2806" s="6"/>
    </row>
    <row r="2807" spans="3:3">
      <c r="C2807" s="6"/>
    </row>
    <row r="2808" spans="3:3">
      <c r="C2808" s="6"/>
    </row>
    <row r="2809" spans="3:3">
      <c r="C2809" s="6"/>
    </row>
    <row r="2810" spans="3:3">
      <c r="C2810" s="6"/>
    </row>
    <row r="2811" spans="3:3">
      <c r="C2811" s="6"/>
    </row>
    <row r="2812" spans="3:3">
      <c r="C2812" s="6"/>
    </row>
    <row r="2813" spans="3:3">
      <c r="C2813" s="6"/>
    </row>
    <row r="2814" spans="3:3">
      <c r="C2814" s="6"/>
    </row>
    <row r="2815" spans="3:3">
      <c r="C2815" s="6"/>
    </row>
    <row r="2816" spans="3:3">
      <c r="C2816" s="6"/>
    </row>
    <row r="2817" spans="3:3">
      <c r="C2817" s="6"/>
    </row>
    <row r="2818" spans="3:3">
      <c r="C2818" s="6"/>
    </row>
    <row r="2819" spans="3:3">
      <c r="C2819" s="6"/>
    </row>
    <row r="2820" spans="3:3">
      <c r="C2820" s="6"/>
    </row>
    <row r="2821" spans="3:3">
      <c r="C2821" s="6"/>
    </row>
    <row r="2822" spans="3:3">
      <c r="C2822" s="6"/>
    </row>
    <row r="2823" spans="3:3">
      <c r="C2823" s="6"/>
    </row>
    <row r="2824" spans="3:3">
      <c r="C2824" s="6"/>
    </row>
    <row r="2825" spans="3:3">
      <c r="C2825" s="6"/>
    </row>
    <row r="2826" spans="3:3">
      <c r="C2826" s="6"/>
    </row>
    <row r="2827" spans="3:3">
      <c r="C2827" s="6"/>
    </row>
    <row r="2828" spans="3:3">
      <c r="C2828" s="6"/>
    </row>
    <row r="2829" spans="3:3">
      <c r="C2829" s="6"/>
    </row>
    <row r="2830" spans="3:3">
      <c r="C2830" s="6"/>
    </row>
    <row r="2831" spans="3:3">
      <c r="C2831" s="6"/>
    </row>
    <row r="2832" spans="3:3">
      <c r="C2832" s="6"/>
    </row>
    <row r="2833" spans="3:3">
      <c r="C2833" s="6"/>
    </row>
    <row r="2834" spans="3:3">
      <c r="C2834" s="6"/>
    </row>
    <row r="2835" spans="3:3">
      <c r="C2835" s="6"/>
    </row>
    <row r="2836" spans="3:3">
      <c r="C2836" s="6"/>
    </row>
    <row r="2837" spans="3:3">
      <c r="C2837" s="6"/>
    </row>
    <row r="2838" spans="3:3">
      <c r="C2838" s="6"/>
    </row>
    <row r="2839" spans="3:3">
      <c r="C2839" s="6"/>
    </row>
    <row r="2840" spans="3:3">
      <c r="C2840" s="6"/>
    </row>
    <row r="2841" spans="3:3">
      <c r="C2841" s="6"/>
    </row>
    <row r="2842" spans="3:3">
      <c r="C2842" s="6"/>
    </row>
    <row r="2843" spans="3:3">
      <c r="C2843" s="6"/>
    </row>
    <row r="2844" spans="3:3">
      <c r="C2844" s="6"/>
    </row>
    <row r="2845" spans="3:3">
      <c r="C2845" s="6"/>
    </row>
    <row r="2846" spans="3:3">
      <c r="C2846" s="6"/>
    </row>
    <row r="2847" spans="3:3">
      <c r="C2847" s="6"/>
    </row>
    <row r="2848" spans="3:3">
      <c r="C2848" s="6"/>
    </row>
    <row r="2849" spans="3:3">
      <c r="C2849" s="6"/>
    </row>
    <row r="2850" spans="3:3">
      <c r="C2850" s="6"/>
    </row>
    <row r="2851" spans="3:3">
      <c r="C2851" s="6"/>
    </row>
    <row r="2852" spans="3:3">
      <c r="C2852" s="6"/>
    </row>
    <row r="2853" spans="3:3">
      <c r="C2853" s="6"/>
    </row>
    <row r="2854" spans="3:3">
      <c r="C2854" s="6"/>
    </row>
    <row r="2855" spans="3:3">
      <c r="C2855" s="6"/>
    </row>
    <row r="2856" spans="3:3">
      <c r="C2856" s="6"/>
    </row>
    <row r="2857" spans="3:3">
      <c r="C2857" s="6"/>
    </row>
    <row r="2858" spans="3:3">
      <c r="C2858" s="6"/>
    </row>
    <row r="2859" spans="3:3">
      <c r="C2859" s="6"/>
    </row>
    <row r="2860" spans="3:3">
      <c r="C2860" s="6"/>
    </row>
    <row r="2861" spans="3:3">
      <c r="C2861" s="6"/>
    </row>
    <row r="2862" spans="3:3">
      <c r="C2862" s="6"/>
    </row>
    <row r="2863" spans="3:3">
      <c r="C2863" s="6"/>
    </row>
    <row r="2864" spans="3:3">
      <c r="C2864" s="6"/>
    </row>
    <row r="2865" spans="3:3">
      <c r="C2865" s="6"/>
    </row>
    <row r="2866" spans="3:3">
      <c r="C2866" s="6"/>
    </row>
    <row r="2867" spans="3:3">
      <c r="C2867" s="6"/>
    </row>
    <row r="2868" spans="3:3">
      <c r="C2868" s="6"/>
    </row>
    <row r="2869" spans="3:3">
      <c r="C2869" s="6"/>
    </row>
    <row r="2870" spans="3:3">
      <c r="C2870" s="6"/>
    </row>
    <row r="2871" spans="3:3">
      <c r="C2871" s="6"/>
    </row>
    <row r="2872" spans="3:3">
      <c r="C2872" s="6"/>
    </row>
    <row r="2873" spans="3:3">
      <c r="C2873" s="6"/>
    </row>
    <row r="2874" spans="3:3">
      <c r="C2874" s="6"/>
    </row>
    <row r="2875" spans="3:3">
      <c r="C2875" s="6"/>
    </row>
    <row r="2876" spans="3:3">
      <c r="C2876" s="6"/>
    </row>
    <row r="2877" spans="3:3">
      <c r="C2877" s="6"/>
    </row>
    <row r="2878" spans="3:3">
      <c r="C2878" s="6"/>
    </row>
    <row r="2879" spans="3:3">
      <c r="C2879" s="6"/>
    </row>
    <row r="2880" spans="3:3">
      <c r="C2880" s="6"/>
    </row>
    <row r="2881" spans="3:3">
      <c r="C2881" s="6"/>
    </row>
    <row r="2882" spans="3:3">
      <c r="C2882" s="6"/>
    </row>
    <row r="2883" spans="3:3">
      <c r="C2883" s="6"/>
    </row>
    <row r="2884" spans="3:3">
      <c r="C2884" s="6"/>
    </row>
    <row r="2885" spans="3:3">
      <c r="C2885" s="6"/>
    </row>
    <row r="2886" spans="3:3">
      <c r="C2886" s="6"/>
    </row>
    <row r="2887" spans="3:3">
      <c r="C2887" s="6"/>
    </row>
    <row r="2888" spans="3:3">
      <c r="C2888" s="6"/>
    </row>
    <row r="2889" spans="3:3">
      <c r="C2889" s="6"/>
    </row>
    <row r="2890" spans="3:3">
      <c r="C2890" s="6"/>
    </row>
    <row r="2891" spans="3:3">
      <c r="C2891" s="6"/>
    </row>
    <row r="2892" spans="3:3">
      <c r="C2892" s="6"/>
    </row>
    <row r="2893" spans="3:3">
      <c r="C2893" s="6"/>
    </row>
    <row r="2894" spans="3:3">
      <c r="C2894" s="6"/>
    </row>
    <row r="2895" spans="3:3">
      <c r="C2895" s="6"/>
    </row>
    <row r="2896" spans="3:3">
      <c r="C2896" s="6"/>
    </row>
    <row r="2897" spans="3:3">
      <c r="C2897" s="6"/>
    </row>
    <row r="2898" spans="3:3">
      <c r="C2898" s="6"/>
    </row>
    <row r="2899" spans="3:3">
      <c r="C2899" s="6"/>
    </row>
    <row r="2900" spans="3:3">
      <c r="C2900" s="6"/>
    </row>
    <row r="2901" spans="3:3">
      <c r="C2901" s="6"/>
    </row>
    <row r="2902" spans="3:3">
      <c r="C2902" s="6"/>
    </row>
    <row r="2903" spans="3:3">
      <c r="C2903" s="6"/>
    </row>
    <row r="2904" spans="3:3">
      <c r="C2904" s="6"/>
    </row>
    <row r="2905" spans="3:3">
      <c r="C2905" s="6"/>
    </row>
    <row r="2906" spans="3:3">
      <c r="C2906" s="6"/>
    </row>
    <row r="2907" spans="3:3">
      <c r="C2907" s="6"/>
    </row>
    <row r="2908" spans="3:3">
      <c r="C2908" s="6"/>
    </row>
    <row r="2909" spans="3:3">
      <c r="C2909" s="6"/>
    </row>
    <row r="2910" spans="3:3">
      <c r="C2910" s="6"/>
    </row>
    <row r="2911" spans="3:3">
      <c r="C2911" s="6"/>
    </row>
    <row r="2912" spans="3:3">
      <c r="C2912" s="6"/>
    </row>
    <row r="2913" spans="3:3">
      <c r="C2913" s="6"/>
    </row>
    <row r="2914" spans="3:3">
      <c r="C2914" s="6"/>
    </row>
    <row r="2915" spans="3:3">
      <c r="C2915" s="6"/>
    </row>
    <row r="2916" spans="3:3">
      <c r="C2916" s="6"/>
    </row>
    <row r="2917" spans="3:3">
      <c r="C2917" s="6"/>
    </row>
    <row r="2918" spans="3:3">
      <c r="C2918" s="6"/>
    </row>
    <row r="2919" spans="3:3">
      <c r="C2919" s="6"/>
    </row>
    <row r="2920" spans="3:3">
      <c r="C2920" s="6"/>
    </row>
    <row r="2921" spans="3:3">
      <c r="C2921" s="6"/>
    </row>
    <row r="2922" spans="3:3">
      <c r="C2922" s="6"/>
    </row>
    <row r="2923" spans="3:3">
      <c r="C2923" s="6"/>
    </row>
    <row r="2924" spans="3:3">
      <c r="C2924" s="6"/>
    </row>
    <row r="2925" spans="3:3">
      <c r="C2925" s="6"/>
    </row>
    <row r="2926" spans="3:3">
      <c r="C2926" s="6"/>
    </row>
    <row r="2927" spans="3:3">
      <c r="C2927" s="6"/>
    </row>
    <row r="2928" spans="3:3">
      <c r="C2928" s="6"/>
    </row>
    <row r="2929" spans="3:3">
      <c r="C2929" s="6"/>
    </row>
    <row r="2930" spans="3:3">
      <c r="C2930" s="6"/>
    </row>
    <row r="2931" spans="3:3">
      <c r="C2931" s="6"/>
    </row>
    <row r="2932" spans="3:3">
      <c r="C2932" s="6"/>
    </row>
    <row r="2933" spans="3:3">
      <c r="C2933" s="6"/>
    </row>
    <row r="2934" spans="3:3">
      <c r="C2934" s="6"/>
    </row>
    <row r="2935" spans="3:3">
      <c r="C2935" s="6"/>
    </row>
    <row r="2936" spans="3:3">
      <c r="C2936" s="6"/>
    </row>
    <row r="2937" spans="3:3">
      <c r="C2937" s="6"/>
    </row>
    <row r="2938" spans="3:3">
      <c r="C2938" s="6"/>
    </row>
    <row r="2939" spans="3:3">
      <c r="C2939" s="6"/>
    </row>
    <row r="2940" spans="3:3">
      <c r="C2940" s="6"/>
    </row>
    <row r="2941" spans="3:3">
      <c r="C2941" s="6"/>
    </row>
    <row r="2942" spans="3:3">
      <c r="C2942" s="6"/>
    </row>
    <row r="2943" spans="3:3">
      <c r="C2943" s="6"/>
    </row>
    <row r="2944" spans="3:3">
      <c r="C2944" s="6"/>
    </row>
    <row r="2945" spans="3:3">
      <c r="C2945" s="6"/>
    </row>
    <row r="2946" spans="3:3">
      <c r="C2946" s="6"/>
    </row>
    <row r="2947" spans="3:3">
      <c r="C2947" s="6"/>
    </row>
    <row r="2948" spans="3:3">
      <c r="C2948" s="6"/>
    </row>
    <row r="2949" spans="3:3">
      <c r="C2949" s="6"/>
    </row>
    <row r="2950" spans="3:3">
      <c r="C2950" s="6"/>
    </row>
    <row r="2951" spans="3:3">
      <c r="C2951" s="6"/>
    </row>
    <row r="2952" spans="3:3">
      <c r="C2952" s="6"/>
    </row>
    <row r="2953" spans="3:3">
      <c r="C2953" s="6"/>
    </row>
    <row r="2954" spans="3:3">
      <c r="C2954" s="6"/>
    </row>
    <row r="2955" spans="3:3">
      <c r="C2955" s="6"/>
    </row>
    <row r="2956" spans="3:3">
      <c r="C2956" s="6"/>
    </row>
    <row r="2957" spans="3:3">
      <c r="C2957" s="6"/>
    </row>
    <row r="2958" spans="3:3">
      <c r="C2958" s="6"/>
    </row>
    <row r="2959" spans="3:3">
      <c r="C2959" s="6"/>
    </row>
    <row r="2960" spans="3:3">
      <c r="C2960" s="6"/>
    </row>
    <row r="2961" spans="3:3">
      <c r="C2961" s="6"/>
    </row>
    <row r="2962" spans="3:3">
      <c r="C2962" s="6"/>
    </row>
    <row r="2963" spans="3:3">
      <c r="C2963" s="6"/>
    </row>
    <row r="2964" spans="3:3">
      <c r="C2964" s="6"/>
    </row>
    <row r="2965" spans="3:3">
      <c r="C2965" s="6"/>
    </row>
    <row r="2966" spans="3:3">
      <c r="C2966" s="6"/>
    </row>
    <row r="2967" spans="3:3">
      <c r="C2967" s="6"/>
    </row>
    <row r="2968" spans="3:3">
      <c r="C2968" s="6"/>
    </row>
    <row r="2969" spans="3:3">
      <c r="C2969" s="6"/>
    </row>
    <row r="2970" spans="3:3">
      <c r="C2970" s="6"/>
    </row>
    <row r="2971" spans="3:3">
      <c r="C2971" s="6"/>
    </row>
    <row r="2972" spans="3:3">
      <c r="C2972" s="6"/>
    </row>
    <row r="2973" spans="3:3">
      <c r="C2973" s="6"/>
    </row>
    <row r="2974" spans="3:3">
      <c r="C2974" s="6"/>
    </row>
    <row r="2975" spans="3:3">
      <c r="C2975" s="6"/>
    </row>
    <row r="2976" spans="3:3">
      <c r="C2976" s="6"/>
    </row>
    <row r="2977" spans="3:3">
      <c r="C2977" s="6"/>
    </row>
    <row r="2978" spans="3:3">
      <c r="C2978" s="6"/>
    </row>
    <row r="2979" spans="3:3">
      <c r="C2979" s="6"/>
    </row>
    <row r="2980" spans="3:3">
      <c r="C2980" s="6"/>
    </row>
    <row r="2981" spans="3:3">
      <c r="C2981" s="6"/>
    </row>
    <row r="2982" spans="3:3">
      <c r="C2982" s="6"/>
    </row>
    <row r="2983" spans="3:3">
      <c r="C2983" s="6"/>
    </row>
    <row r="2984" spans="3:3">
      <c r="C2984" s="6"/>
    </row>
    <row r="2985" spans="3:3">
      <c r="C2985" s="6"/>
    </row>
    <row r="2986" spans="3:3">
      <c r="C2986" s="6"/>
    </row>
    <row r="2987" spans="3:3">
      <c r="C2987" s="6"/>
    </row>
    <row r="2988" spans="3:3">
      <c r="C2988" s="6"/>
    </row>
    <row r="2989" spans="3:3">
      <c r="C2989" s="6"/>
    </row>
    <row r="2990" spans="3:3">
      <c r="C2990" s="6"/>
    </row>
    <row r="2991" spans="3:3">
      <c r="C2991" s="6"/>
    </row>
    <row r="2992" spans="3:3">
      <c r="C2992" s="6"/>
    </row>
    <row r="2993" spans="3:3">
      <c r="C2993" s="6"/>
    </row>
    <row r="2994" spans="3:3">
      <c r="C2994" s="6"/>
    </row>
    <row r="2995" spans="3:3">
      <c r="C2995" s="6"/>
    </row>
    <row r="2996" spans="3:3">
      <c r="C2996" s="6"/>
    </row>
    <row r="2997" spans="3:3">
      <c r="C2997" s="6"/>
    </row>
    <row r="2998" spans="3:3">
      <c r="C2998" s="6"/>
    </row>
    <row r="2999" spans="3:3">
      <c r="C2999" s="6"/>
    </row>
    <row r="3000" spans="3:3">
      <c r="C3000" s="6"/>
    </row>
    <row r="3001" spans="3:3">
      <c r="C3001" s="6"/>
    </row>
    <row r="3002" spans="3:3">
      <c r="C3002" s="6"/>
    </row>
    <row r="3003" spans="3:3">
      <c r="C3003" s="6"/>
    </row>
    <row r="3004" spans="3:3">
      <c r="C3004" s="6"/>
    </row>
    <row r="3005" spans="3:3">
      <c r="C3005" s="6"/>
    </row>
    <row r="3006" spans="3:3">
      <c r="C3006" s="6"/>
    </row>
    <row r="3007" spans="3:3">
      <c r="C3007" s="6"/>
    </row>
    <row r="3008" spans="3:3">
      <c r="C3008" s="6"/>
    </row>
    <row r="3009" spans="3:3">
      <c r="C3009" s="6"/>
    </row>
    <row r="3010" spans="3:3">
      <c r="C3010" s="6"/>
    </row>
    <row r="3011" spans="3:3">
      <c r="C3011" s="6"/>
    </row>
    <row r="3012" spans="3:3">
      <c r="C3012" s="6"/>
    </row>
    <row r="3013" spans="3:3">
      <c r="C3013" s="6"/>
    </row>
    <row r="3014" spans="3:3">
      <c r="C3014" s="6"/>
    </row>
    <row r="3015" spans="3:3">
      <c r="C3015" s="6"/>
    </row>
    <row r="3016" spans="3:3">
      <c r="C3016" s="6"/>
    </row>
    <row r="3017" spans="3:3">
      <c r="C3017" s="6"/>
    </row>
    <row r="3018" spans="3:3">
      <c r="C3018" s="6"/>
    </row>
    <row r="3019" spans="3:3">
      <c r="C3019" s="6"/>
    </row>
    <row r="3020" spans="3:3">
      <c r="C3020" s="6"/>
    </row>
    <row r="3021" spans="3:3">
      <c r="C3021" s="6"/>
    </row>
    <row r="3022" spans="3:3">
      <c r="C3022" s="6"/>
    </row>
    <row r="3023" spans="3:3">
      <c r="C3023" s="6"/>
    </row>
    <row r="3024" spans="3:3">
      <c r="C3024" s="6"/>
    </row>
    <row r="3025" spans="3:3">
      <c r="C3025" s="6"/>
    </row>
    <row r="3026" spans="3:3">
      <c r="C3026" s="6"/>
    </row>
    <row r="3027" spans="3:3">
      <c r="C3027" s="6"/>
    </row>
    <row r="3028" spans="3:3">
      <c r="C3028" s="6"/>
    </row>
    <row r="3029" spans="3:3">
      <c r="C3029" s="6"/>
    </row>
    <row r="3030" spans="3:3">
      <c r="C3030" s="6"/>
    </row>
    <row r="3031" spans="3:3">
      <c r="C3031" s="6"/>
    </row>
    <row r="3032" spans="3:3">
      <c r="C3032" s="6"/>
    </row>
    <row r="3033" spans="3:3">
      <c r="C3033" s="6"/>
    </row>
    <row r="3034" spans="3:3">
      <c r="C3034" s="6"/>
    </row>
    <row r="3035" spans="3:3">
      <c r="C3035" s="6"/>
    </row>
    <row r="3036" spans="3:3">
      <c r="C3036" s="6"/>
    </row>
    <row r="3037" spans="3:3">
      <c r="C3037" s="6"/>
    </row>
    <row r="3038" spans="3:3">
      <c r="C3038" s="6"/>
    </row>
    <row r="3039" spans="3:3">
      <c r="C3039" s="6"/>
    </row>
    <row r="3040" spans="3:3">
      <c r="C3040" s="6"/>
    </row>
    <row r="3041" spans="3:3">
      <c r="C3041" s="6"/>
    </row>
    <row r="3042" spans="3:3">
      <c r="C3042" s="6"/>
    </row>
    <row r="3043" spans="3:3">
      <c r="C3043" s="6"/>
    </row>
    <row r="3044" spans="3:3">
      <c r="C3044" s="6"/>
    </row>
    <row r="3045" spans="3:3">
      <c r="C3045" s="6"/>
    </row>
    <row r="3046" spans="3:3">
      <c r="C3046" s="6"/>
    </row>
    <row r="3047" spans="3:3">
      <c r="C3047" s="6"/>
    </row>
    <row r="3048" spans="3:3">
      <c r="C3048" s="6"/>
    </row>
    <row r="3049" spans="3:3">
      <c r="C3049" s="6"/>
    </row>
    <row r="3050" spans="3:3">
      <c r="C3050" s="6"/>
    </row>
    <row r="3051" spans="3:3">
      <c r="C3051" s="6"/>
    </row>
    <row r="3052" spans="3:3">
      <c r="C3052" s="6"/>
    </row>
    <row r="3053" spans="3:3">
      <c r="C3053" s="6"/>
    </row>
    <row r="3054" spans="3:3">
      <c r="C3054" s="6"/>
    </row>
    <row r="3055" spans="3:3">
      <c r="C3055" s="6"/>
    </row>
    <row r="3056" spans="3:3">
      <c r="C3056" s="6"/>
    </row>
    <row r="3057" spans="3:3">
      <c r="C3057" s="6"/>
    </row>
    <row r="3058" spans="3:3">
      <c r="C3058" s="6"/>
    </row>
    <row r="3059" spans="3:3">
      <c r="C3059" s="6"/>
    </row>
    <row r="3060" spans="3:3">
      <c r="C3060" s="6"/>
    </row>
    <row r="3061" spans="3:3">
      <c r="C3061" s="6"/>
    </row>
    <row r="3062" spans="3:3">
      <c r="C3062" s="6"/>
    </row>
    <row r="3063" spans="3:3">
      <c r="C3063" s="6"/>
    </row>
    <row r="3064" spans="3:3">
      <c r="C3064" s="6"/>
    </row>
    <row r="3065" spans="3:3">
      <c r="C3065" s="6"/>
    </row>
    <row r="3066" spans="3:3">
      <c r="C3066" s="6"/>
    </row>
    <row r="3067" spans="3:3">
      <c r="C3067" s="6"/>
    </row>
    <row r="3068" spans="3:3">
      <c r="C3068" s="6"/>
    </row>
    <row r="3069" spans="3:3">
      <c r="C3069" s="6"/>
    </row>
    <row r="3070" spans="3:3">
      <c r="C3070" s="6"/>
    </row>
    <row r="3071" spans="3:3">
      <c r="C3071" s="6"/>
    </row>
    <row r="3072" spans="3:3">
      <c r="C3072" s="6"/>
    </row>
    <row r="3073" spans="3:3">
      <c r="C3073" s="6"/>
    </row>
    <row r="3074" spans="3:3">
      <c r="C3074" s="6"/>
    </row>
    <row r="3075" spans="3:3">
      <c r="C3075" s="6"/>
    </row>
    <row r="3076" spans="3:3">
      <c r="C3076" s="6"/>
    </row>
    <row r="3077" spans="3:3">
      <c r="C3077" s="6"/>
    </row>
    <row r="3078" spans="3:3">
      <c r="C3078" s="6"/>
    </row>
    <row r="3079" spans="3:3">
      <c r="C3079" s="6"/>
    </row>
    <row r="3080" spans="3:3">
      <c r="C3080" s="6"/>
    </row>
    <row r="3081" spans="3:3">
      <c r="C3081" s="6"/>
    </row>
    <row r="3082" spans="3:3">
      <c r="C3082" s="6"/>
    </row>
    <row r="3083" spans="3:3">
      <c r="C3083" s="6"/>
    </row>
    <row r="3084" spans="3:3">
      <c r="C3084" s="6"/>
    </row>
    <row r="3085" spans="3:3">
      <c r="C3085" s="6"/>
    </row>
    <row r="3086" spans="3:3">
      <c r="C3086" s="6"/>
    </row>
    <row r="3087" spans="3:3">
      <c r="C3087" s="6"/>
    </row>
    <row r="3088" spans="3:3">
      <c r="C3088" s="6"/>
    </row>
    <row r="3089" spans="3:3">
      <c r="C3089" s="6"/>
    </row>
    <row r="3090" spans="3:3">
      <c r="C3090" s="6"/>
    </row>
    <row r="3091" spans="3:3">
      <c r="C3091" s="6"/>
    </row>
    <row r="3092" spans="3:3">
      <c r="C3092" s="6"/>
    </row>
    <row r="3093" spans="3:3">
      <c r="C3093" s="6"/>
    </row>
    <row r="3094" spans="3:3">
      <c r="C3094" s="6"/>
    </row>
    <row r="3095" spans="3:3">
      <c r="C3095" s="6"/>
    </row>
    <row r="3096" spans="3:3">
      <c r="C3096" s="6"/>
    </row>
    <row r="3097" spans="3:3">
      <c r="C3097" s="6"/>
    </row>
    <row r="3098" spans="3:3">
      <c r="C3098" s="6"/>
    </row>
    <row r="3099" spans="3:3">
      <c r="C3099" s="6"/>
    </row>
    <row r="3100" spans="3:3">
      <c r="C3100" s="6"/>
    </row>
    <row r="3101" spans="3:3">
      <c r="C3101" s="6"/>
    </row>
    <row r="3102" spans="3:3">
      <c r="C3102" s="6"/>
    </row>
    <row r="3103" spans="3:3">
      <c r="C3103" s="6"/>
    </row>
    <row r="3104" spans="3:3">
      <c r="C3104" s="6"/>
    </row>
    <row r="3105" spans="3:3">
      <c r="C3105" s="6"/>
    </row>
    <row r="3106" spans="3:3">
      <c r="C3106" s="6"/>
    </row>
    <row r="3107" spans="3:3">
      <c r="C3107" s="6"/>
    </row>
    <row r="3108" spans="3:3">
      <c r="C3108" s="6"/>
    </row>
    <row r="3109" spans="3:3">
      <c r="C3109" s="6"/>
    </row>
    <row r="3110" spans="3:3">
      <c r="C3110" s="6"/>
    </row>
    <row r="3111" spans="3:3">
      <c r="C3111" s="6"/>
    </row>
    <row r="3112" spans="3:3">
      <c r="C3112" s="6"/>
    </row>
    <row r="3113" spans="3:3">
      <c r="C3113" s="6"/>
    </row>
    <row r="3114" spans="3:3">
      <c r="C3114" s="6"/>
    </row>
    <row r="3115" spans="3:3">
      <c r="C3115" s="6"/>
    </row>
    <row r="3116" spans="3:3">
      <c r="C3116" s="6"/>
    </row>
    <row r="3117" spans="3:3">
      <c r="C3117" s="6"/>
    </row>
    <row r="3118" spans="3:3">
      <c r="C3118" s="6"/>
    </row>
    <row r="3119" spans="3:3">
      <c r="C3119" s="6"/>
    </row>
    <row r="3120" spans="3:3">
      <c r="C3120" s="6"/>
    </row>
    <row r="3121" spans="3:3">
      <c r="C3121" s="6"/>
    </row>
    <row r="3122" spans="3:3">
      <c r="C3122" s="6"/>
    </row>
    <row r="3123" spans="3:3">
      <c r="C3123" s="6"/>
    </row>
    <row r="3124" spans="3:3">
      <c r="C3124" s="6"/>
    </row>
    <row r="3125" spans="3:3">
      <c r="C3125" s="6"/>
    </row>
    <row r="3126" spans="3:3">
      <c r="C3126" s="6"/>
    </row>
    <row r="3127" spans="3:3">
      <c r="C3127" s="6"/>
    </row>
    <row r="3128" spans="3:3">
      <c r="C3128" s="6"/>
    </row>
    <row r="3129" spans="3:3">
      <c r="C3129" s="6"/>
    </row>
    <row r="3130" spans="3:3">
      <c r="C3130" s="6"/>
    </row>
    <row r="3131" spans="3:3">
      <c r="C3131" s="6"/>
    </row>
    <row r="3132" spans="3:3">
      <c r="C3132" s="6"/>
    </row>
    <row r="3133" spans="3:3">
      <c r="C3133" s="6"/>
    </row>
    <row r="3134" spans="3:3">
      <c r="C3134" s="6"/>
    </row>
    <row r="3135" spans="3:3">
      <c r="C3135" s="6"/>
    </row>
    <row r="3136" spans="3:3">
      <c r="C3136" s="6"/>
    </row>
    <row r="3137" spans="3:3">
      <c r="C3137" s="6"/>
    </row>
    <row r="3138" spans="3:3">
      <c r="C3138" s="6"/>
    </row>
    <row r="3139" spans="3:3">
      <c r="C3139" s="6"/>
    </row>
    <row r="3140" spans="3:3">
      <c r="C3140" s="6"/>
    </row>
    <row r="3141" spans="3:3">
      <c r="C3141" s="6"/>
    </row>
    <row r="3142" spans="3:3">
      <c r="C3142" s="6"/>
    </row>
    <row r="3143" spans="3:3">
      <c r="C3143" s="6"/>
    </row>
    <row r="3144" spans="3:3">
      <c r="C3144" s="6"/>
    </row>
    <row r="3145" spans="3:3">
      <c r="C3145" s="6"/>
    </row>
    <row r="3146" spans="3:3">
      <c r="C3146" s="6"/>
    </row>
    <row r="3147" spans="3:3">
      <c r="C3147" s="6"/>
    </row>
    <row r="3148" spans="3:3">
      <c r="C3148" s="6"/>
    </row>
    <row r="3149" spans="3:3">
      <c r="C3149" s="6"/>
    </row>
    <row r="3150" spans="3:3">
      <c r="C3150" s="6"/>
    </row>
    <row r="3151" spans="3:3">
      <c r="C3151" s="6"/>
    </row>
    <row r="3152" spans="3:3">
      <c r="C3152" s="6"/>
    </row>
    <row r="3153" spans="3:3">
      <c r="C3153" s="6"/>
    </row>
    <row r="3154" spans="3:3">
      <c r="C3154" s="6"/>
    </row>
    <row r="3155" spans="3:3">
      <c r="C3155" s="6"/>
    </row>
    <row r="3156" spans="3:3">
      <c r="C3156" s="6"/>
    </row>
    <row r="3157" spans="3:3">
      <c r="C3157" s="6"/>
    </row>
    <row r="3158" spans="3:3">
      <c r="C3158" s="6"/>
    </row>
    <row r="3159" spans="3:3">
      <c r="C3159" s="6"/>
    </row>
    <row r="3160" spans="3:3">
      <c r="C3160" s="6"/>
    </row>
    <row r="3161" spans="3:3">
      <c r="C3161" s="6"/>
    </row>
    <row r="3162" spans="3:3">
      <c r="C3162" s="6"/>
    </row>
    <row r="3163" spans="3:3">
      <c r="C3163" s="6"/>
    </row>
    <row r="3164" spans="3:3">
      <c r="C3164" s="6"/>
    </row>
    <row r="3165" spans="3:3">
      <c r="C3165" s="6"/>
    </row>
    <row r="3166" spans="3:3">
      <c r="C3166" s="6"/>
    </row>
    <row r="3167" spans="3:3">
      <c r="C3167" s="6"/>
    </row>
    <row r="3168" spans="3:3">
      <c r="C3168" s="6"/>
    </row>
    <row r="3169" spans="3:3">
      <c r="C3169" s="6"/>
    </row>
    <row r="3170" spans="3:3">
      <c r="C3170" s="6"/>
    </row>
    <row r="3171" spans="3:3">
      <c r="C3171" s="6"/>
    </row>
    <row r="3172" spans="3:3">
      <c r="C3172" s="6"/>
    </row>
    <row r="3173" spans="3:3">
      <c r="C3173" s="6"/>
    </row>
    <row r="3174" spans="3:3">
      <c r="C3174" s="6"/>
    </row>
    <row r="3175" spans="3:3">
      <c r="C3175" s="6"/>
    </row>
    <row r="3176" spans="3:3">
      <c r="C3176" s="6"/>
    </row>
    <row r="3177" spans="3:3">
      <c r="C3177" s="6"/>
    </row>
    <row r="3178" spans="3:3">
      <c r="C3178" s="6"/>
    </row>
    <row r="3179" spans="3:3">
      <c r="C3179" s="6"/>
    </row>
    <row r="3180" spans="3:3">
      <c r="C3180" s="6"/>
    </row>
    <row r="3181" spans="3:3">
      <c r="C3181" s="6"/>
    </row>
    <row r="3182" spans="3:3">
      <c r="C3182" s="6"/>
    </row>
    <row r="3183" spans="3:3">
      <c r="C3183" s="6"/>
    </row>
    <row r="3184" spans="3:3">
      <c r="C3184" s="6"/>
    </row>
    <row r="3185" spans="3:3">
      <c r="C3185" s="6"/>
    </row>
    <row r="3186" spans="3:3">
      <c r="C3186" s="6"/>
    </row>
    <row r="3187" spans="3:3">
      <c r="C3187" s="6"/>
    </row>
    <row r="3188" spans="3:3">
      <c r="C3188" s="6"/>
    </row>
    <row r="3189" spans="3:3">
      <c r="C3189" s="6"/>
    </row>
    <row r="3190" spans="3:3">
      <c r="C3190" s="6"/>
    </row>
    <row r="3191" spans="3:3">
      <c r="C3191" s="6"/>
    </row>
    <row r="3192" spans="3:3">
      <c r="C3192" s="6"/>
    </row>
    <row r="3193" spans="3:3">
      <c r="C3193" s="6"/>
    </row>
    <row r="3194" spans="3:3">
      <c r="C3194" s="6"/>
    </row>
    <row r="3195" spans="3:3">
      <c r="C3195" s="6"/>
    </row>
    <row r="3196" spans="3:3">
      <c r="C3196" s="6"/>
    </row>
    <row r="3197" spans="3:3">
      <c r="C3197" s="6"/>
    </row>
    <row r="3198" spans="3:3">
      <c r="C3198" s="6"/>
    </row>
    <row r="3199" spans="3:3">
      <c r="C3199" s="6"/>
    </row>
    <row r="3200" spans="3:3">
      <c r="C3200" s="6"/>
    </row>
    <row r="3201" spans="3:3">
      <c r="C3201" s="6"/>
    </row>
    <row r="3202" spans="3:3">
      <c r="C3202" s="6"/>
    </row>
    <row r="3203" spans="3:3">
      <c r="C3203" s="6"/>
    </row>
    <row r="3204" spans="3:3">
      <c r="C3204" s="6"/>
    </row>
    <row r="3205" spans="3:3">
      <c r="C3205" s="6"/>
    </row>
    <row r="3206" spans="3:3">
      <c r="C3206" s="6"/>
    </row>
    <row r="3207" spans="3:3">
      <c r="C3207" s="6"/>
    </row>
    <row r="3208" spans="3:3">
      <c r="C3208" s="6"/>
    </row>
    <row r="3209" spans="3:3">
      <c r="C3209" s="6"/>
    </row>
    <row r="3210" spans="3:3">
      <c r="C3210" s="6"/>
    </row>
    <row r="3211" spans="3:3">
      <c r="C3211" s="6"/>
    </row>
    <row r="3212" spans="3:3">
      <c r="C3212" s="6"/>
    </row>
    <row r="3213" spans="3:3">
      <c r="C3213" s="6"/>
    </row>
    <row r="3214" spans="3:3">
      <c r="C3214" s="6"/>
    </row>
    <row r="3215" spans="3:3">
      <c r="C3215" s="6"/>
    </row>
    <row r="3216" spans="3:3">
      <c r="C3216" s="6"/>
    </row>
    <row r="3217" spans="3:3">
      <c r="C3217" s="6"/>
    </row>
    <row r="3218" spans="3:3">
      <c r="C3218" s="6"/>
    </row>
    <row r="3219" spans="3:3">
      <c r="C3219" s="6"/>
    </row>
    <row r="3220" spans="3:3">
      <c r="C3220" s="6"/>
    </row>
    <row r="3221" spans="3:3">
      <c r="C3221" s="6"/>
    </row>
    <row r="3222" spans="3:3">
      <c r="C3222" s="6"/>
    </row>
    <row r="3223" spans="3:3">
      <c r="C3223" s="6"/>
    </row>
    <row r="3224" spans="3:3">
      <c r="C3224" s="6"/>
    </row>
    <row r="3225" spans="3:3">
      <c r="C3225" s="6"/>
    </row>
    <row r="3226" spans="3:3">
      <c r="C3226" s="6"/>
    </row>
    <row r="3227" spans="3:3">
      <c r="C3227" s="6"/>
    </row>
    <row r="3228" spans="3:3">
      <c r="C3228" s="6"/>
    </row>
    <row r="3229" spans="3:3">
      <c r="C3229" s="6"/>
    </row>
    <row r="3230" spans="3:3">
      <c r="C3230" s="6"/>
    </row>
    <row r="3231" spans="3:3">
      <c r="C3231" s="6"/>
    </row>
    <row r="3232" spans="3:3">
      <c r="C3232" s="6"/>
    </row>
    <row r="3233" spans="3:3">
      <c r="C3233" s="6"/>
    </row>
    <row r="3234" spans="3:3">
      <c r="C3234" s="6"/>
    </row>
    <row r="3235" spans="3:3">
      <c r="C3235" s="6"/>
    </row>
    <row r="3236" spans="3:3">
      <c r="C3236" s="6"/>
    </row>
    <row r="3237" spans="3:3">
      <c r="C3237" s="6"/>
    </row>
    <row r="3238" spans="3:3">
      <c r="C3238" s="6"/>
    </row>
    <row r="3239" spans="3:3">
      <c r="C3239" s="6"/>
    </row>
    <row r="3240" spans="3:3">
      <c r="C3240" s="6"/>
    </row>
    <row r="3241" spans="3:3">
      <c r="C3241" s="6"/>
    </row>
    <row r="3242" spans="3:3">
      <c r="C3242" s="6"/>
    </row>
    <row r="3243" spans="3:3">
      <c r="C3243" s="6"/>
    </row>
    <row r="3244" spans="3:3">
      <c r="C3244" s="6"/>
    </row>
    <row r="3245" spans="3:3">
      <c r="C3245" s="6"/>
    </row>
    <row r="3246" spans="3:3">
      <c r="C3246" s="6"/>
    </row>
    <row r="3247" spans="3:3">
      <c r="C3247" s="6"/>
    </row>
    <row r="3248" spans="3:3">
      <c r="C3248" s="6"/>
    </row>
    <row r="3249" spans="3:3">
      <c r="C3249" s="6"/>
    </row>
    <row r="3250" spans="3:3">
      <c r="C3250" s="6"/>
    </row>
    <row r="3251" spans="3:3">
      <c r="C3251" s="6"/>
    </row>
    <row r="3252" spans="3:3">
      <c r="C3252" s="6"/>
    </row>
    <row r="3253" spans="3:3">
      <c r="C3253" s="6"/>
    </row>
    <row r="3254" spans="3:3">
      <c r="C3254" s="6"/>
    </row>
    <row r="3255" spans="3:3">
      <c r="C3255" s="6"/>
    </row>
    <row r="3256" spans="3:3">
      <c r="C3256" s="6"/>
    </row>
    <row r="3257" spans="3:3">
      <c r="C3257" s="6"/>
    </row>
    <row r="3258" spans="3:3">
      <c r="C3258" s="6"/>
    </row>
    <row r="3259" spans="3:3">
      <c r="C3259" s="6"/>
    </row>
    <row r="3260" spans="3:3">
      <c r="C3260" s="6"/>
    </row>
    <row r="3261" spans="3:3">
      <c r="C3261" s="6"/>
    </row>
    <row r="3262" spans="3:3">
      <c r="C3262" s="6"/>
    </row>
    <row r="3263" spans="3:3">
      <c r="C3263" s="6"/>
    </row>
    <row r="3264" spans="3:3">
      <c r="C3264" s="6"/>
    </row>
    <row r="3265" spans="3:3">
      <c r="C3265" s="6"/>
    </row>
    <row r="3266" spans="3:3">
      <c r="C3266" s="6"/>
    </row>
    <row r="3267" spans="3:3">
      <c r="C3267" s="6"/>
    </row>
    <row r="3268" spans="3:3">
      <c r="C3268" s="6"/>
    </row>
    <row r="3269" spans="3:3">
      <c r="C3269" s="6"/>
    </row>
    <row r="3270" spans="3:3">
      <c r="C3270" s="6"/>
    </row>
    <row r="3271" spans="3:3">
      <c r="C3271" s="6"/>
    </row>
    <row r="3272" spans="3:3">
      <c r="C3272" s="6"/>
    </row>
    <row r="3273" spans="3:3">
      <c r="C3273" s="6"/>
    </row>
    <row r="3274" spans="3:3">
      <c r="C3274" s="6"/>
    </row>
    <row r="3275" spans="3:3">
      <c r="C3275" s="6"/>
    </row>
    <row r="3276" spans="3:3">
      <c r="C3276" s="6"/>
    </row>
    <row r="3277" spans="3:3">
      <c r="C3277" s="6"/>
    </row>
    <row r="3278" spans="3:3">
      <c r="C3278" s="6"/>
    </row>
    <row r="3279" spans="3:3">
      <c r="C3279" s="6"/>
    </row>
    <row r="3280" spans="3:3">
      <c r="C3280" s="6"/>
    </row>
    <row r="3281" spans="3:3">
      <c r="C3281" s="6"/>
    </row>
    <row r="3282" spans="3:3">
      <c r="C3282" s="6"/>
    </row>
    <row r="3283" spans="3:3">
      <c r="C3283" s="6"/>
    </row>
    <row r="3284" spans="3:3">
      <c r="C3284" s="6"/>
    </row>
    <row r="3285" spans="3:3">
      <c r="C3285" s="6"/>
    </row>
    <row r="3286" spans="3:3">
      <c r="C3286" s="6"/>
    </row>
    <row r="3287" spans="3:3">
      <c r="C3287" s="6"/>
    </row>
    <row r="3288" spans="3:3">
      <c r="C3288" s="6"/>
    </row>
    <row r="3289" spans="3:3">
      <c r="C3289" s="6"/>
    </row>
    <row r="3290" spans="3:3">
      <c r="C3290" s="6"/>
    </row>
    <row r="3291" spans="3:3">
      <c r="C3291" s="6"/>
    </row>
    <row r="3292" spans="3:3">
      <c r="C3292" s="6"/>
    </row>
    <row r="3293" spans="3:3">
      <c r="C3293" s="6"/>
    </row>
    <row r="3294" spans="3:3">
      <c r="C3294" s="6"/>
    </row>
    <row r="3295" spans="3:3">
      <c r="C3295" s="6"/>
    </row>
    <row r="3296" spans="3:3">
      <c r="C3296" s="6"/>
    </row>
    <row r="3297" spans="3:3">
      <c r="C3297" s="6"/>
    </row>
    <row r="3298" spans="3:3">
      <c r="C3298" s="6"/>
    </row>
    <row r="3299" spans="3:3">
      <c r="C3299" s="6"/>
    </row>
    <row r="3300" spans="3:3">
      <c r="C3300" s="6"/>
    </row>
    <row r="3301" spans="3:3">
      <c r="C3301" s="6"/>
    </row>
    <row r="3302" spans="3:3">
      <c r="C3302" s="6"/>
    </row>
    <row r="3303" spans="3:3">
      <c r="C3303" s="6"/>
    </row>
    <row r="3304" spans="3:3">
      <c r="C3304" s="6"/>
    </row>
    <row r="3305" spans="3:3">
      <c r="C3305" s="6"/>
    </row>
    <row r="3306" spans="3:3">
      <c r="C3306" s="6"/>
    </row>
    <row r="3307" spans="3:3">
      <c r="C3307" s="6"/>
    </row>
    <row r="3308" spans="3:3">
      <c r="C3308" s="6"/>
    </row>
    <row r="3309" spans="3:3">
      <c r="C3309" s="6"/>
    </row>
    <row r="3310" spans="3:3">
      <c r="C3310" s="6"/>
    </row>
    <row r="3311" spans="3:3">
      <c r="C3311" s="6"/>
    </row>
    <row r="3312" spans="3:3">
      <c r="C3312" s="6"/>
    </row>
    <row r="3313" spans="3:3">
      <c r="C3313" s="6"/>
    </row>
    <row r="3314" spans="3:3">
      <c r="C3314" s="6"/>
    </row>
    <row r="3315" spans="3:3">
      <c r="C3315" s="6"/>
    </row>
    <row r="3316" spans="3:3">
      <c r="C3316" s="6"/>
    </row>
    <row r="3317" spans="3:3">
      <c r="C3317" s="6"/>
    </row>
    <row r="3318" spans="3:3">
      <c r="C3318" s="6"/>
    </row>
    <row r="3319" spans="3:3">
      <c r="C3319" s="6"/>
    </row>
    <row r="3320" spans="3:3">
      <c r="C3320" s="6"/>
    </row>
    <row r="3321" spans="3:3">
      <c r="C3321" s="6"/>
    </row>
    <row r="3322" spans="3:3">
      <c r="C3322" s="6"/>
    </row>
    <row r="3323" spans="3:3">
      <c r="C3323" s="6"/>
    </row>
    <row r="3324" spans="3:3">
      <c r="C3324" s="6"/>
    </row>
    <row r="3325" spans="3:3">
      <c r="C3325" s="6"/>
    </row>
    <row r="3326" spans="3:3">
      <c r="C3326" s="6"/>
    </row>
    <row r="3327" spans="3:3">
      <c r="C3327" s="6"/>
    </row>
    <row r="3328" spans="3:3">
      <c r="C3328" s="6"/>
    </row>
    <row r="3329" spans="3:3">
      <c r="C3329" s="6"/>
    </row>
    <row r="3330" spans="3:3">
      <c r="C3330" s="6"/>
    </row>
    <row r="3331" spans="3:3">
      <c r="C3331" s="6"/>
    </row>
    <row r="3332" spans="3:3">
      <c r="C3332" s="6"/>
    </row>
    <row r="3333" spans="3:3">
      <c r="C3333" s="6"/>
    </row>
    <row r="3334" spans="3:3">
      <c r="C3334" s="6"/>
    </row>
    <row r="3335" spans="3:3">
      <c r="C3335" s="6"/>
    </row>
    <row r="3336" spans="3:3">
      <c r="C3336" s="6"/>
    </row>
    <row r="3337" spans="3:3">
      <c r="C3337" s="6"/>
    </row>
    <row r="3338" spans="3:3">
      <c r="C3338" s="6"/>
    </row>
    <row r="3339" spans="3:3">
      <c r="C3339" s="6"/>
    </row>
    <row r="3340" spans="3:3">
      <c r="C3340" s="6"/>
    </row>
    <row r="3341" spans="3:3">
      <c r="C3341" s="6"/>
    </row>
    <row r="3342" spans="3:3">
      <c r="C3342" s="6"/>
    </row>
    <row r="3343" spans="3:3">
      <c r="C3343" s="6"/>
    </row>
    <row r="3344" spans="3:3">
      <c r="C3344" s="6"/>
    </row>
    <row r="3345" spans="3:3">
      <c r="C3345" s="6"/>
    </row>
    <row r="3346" spans="3:3">
      <c r="C3346" s="6"/>
    </row>
    <row r="3347" spans="3:3">
      <c r="C3347" s="6"/>
    </row>
    <row r="3348" spans="3:3">
      <c r="C3348" s="6"/>
    </row>
    <row r="3349" spans="3:3">
      <c r="C3349" s="6"/>
    </row>
    <row r="3350" spans="3:3">
      <c r="C3350" s="6"/>
    </row>
    <row r="3351" spans="3:3">
      <c r="C3351" s="6"/>
    </row>
    <row r="3352" spans="3:3">
      <c r="C3352" s="6"/>
    </row>
    <row r="3353" spans="3:3">
      <c r="C3353" s="6"/>
    </row>
    <row r="3354" spans="3:3">
      <c r="C3354" s="6"/>
    </row>
    <row r="3355" spans="3:3">
      <c r="C3355" s="6"/>
    </row>
    <row r="3356" spans="3:3">
      <c r="C3356" s="6"/>
    </row>
    <row r="3357" spans="3:3">
      <c r="C3357" s="6"/>
    </row>
    <row r="3358" spans="3:3">
      <c r="C3358" s="6"/>
    </row>
    <row r="3359" spans="3:3">
      <c r="C3359" s="6"/>
    </row>
    <row r="3360" spans="3:3">
      <c r="C3360" s="6"/>
    </row>
    <row r="3361" spans="3:3">
      <c r="C3361" s="6"/>
    </row>
    <row r="3362" spans="3:3">
      <c r="C3362" s="6"/>
    </row>
    <row r="3363" spans="3:3">
      <c r="C3363" s="6"/>
    </row>
    <row r="3364" spans="3:3">
      <c r="C3364" s="6"/>
    </row>
    <row r="3365" spans="3:3">
      <c r="C3365" s="6"/>
    </row>
    <row r="3366" spans="3:3">
      <c r="C3366" s="6"/>
    </row>
    <row r="3367" spans="3:3">
      <c r="C3367" s="6"/>
    </row>
    <row r="3368" spans="3:3">
      <c r="C3368" s="6"/>
    </row>
    <row r="3369" spans="3:3">
      <c r="C3369" s="6"/>
    </row>
    <row r="3370" spans="3:3">
      <c r="C3370" s="6"/>
    </row>
    <row r="3371" spans="3:3">
      <c r="C3371" s="6"/>
    </row>
    <row r="3372" spans="3:3">
      <c r="C3372" s="6"/>
    </row>
    <row r="3373" spans="3:3">
      <c r="C3373" s="6"/>
    </row>
    <row r="3374" spans="3:3">
      <c r="C3374" s="6"/>
    </row>
    <row r="3375" spans="3:3">
      <c r="C3375" s="6"/>
    </row>
    <row r="3376" spans="3:3">
      <c r="C3376" s="6"/>
    </row>
    <row r="3377" spans="3:3">
      <c r="C3377" s="6"/>
    </row>
    <row r="3378" spans="3:3">
      <c r="C3378" s="6"/>
    </row>
    <row r="3379" spans="3:3">
      <c r="C3379" s="6"/>
    </row>
    <row r="3380" spans="3:3">
      <c r="C3380" s="6"/>
    </row>
    <row r="3381" spans="3:3">
      <c r="C3381" s="6"/>
    </row>
    <row r="3382" spans="3:3">
      <c r="C3382" s="6"/>
    </row>
    <row r="3383" spans="3:3">
      <c r="C3383" s="6"/>
    </row>
    <row r="3384" spans="3:3">
      <c r="C3384" s="6"/>
    </row>
    <row r="3385" spans="3:3">
      <c r="C3385" s="6"/>
    </row>
    <row r="3386" spans="3:3">
      <c r="C3386" s="6"/>
    </row>
    <row r="3387" spans="3:3">
      <c r="C3387" s="6"/>
    </row>
    <row r="3388" spans="3:3">
      <c r="C3388" s="6"/>
    </row>
    <row r="3389" spans="3:3">
      <c r="C3389" s="6"/>
    </row>
    <row r="3390" spans="3:3">
      <c r="C3390" s="6"/>
    </row>
    <row r="3391" spans="3:3">
      <c r="C3391" s="6"/>
    </row>
    <row r="3392" spans="3:3">
      <c r="C3392" s="6"/>
    </row>
    <row r="3393" spans="3:3">
      <c r="C3393" s="6"/>
    </row>
    <row r="3394" spans="3:3">
      <c r="C3394" s="6"/>
    </row>
    <row r="3395" spans="3:3">
      <c r="C3395" s="6"/>
    </row>
    <row r="3396" spans="3:3">
      <c r="C3396" s="6"/>
    </row>
    <row r="3397" spans="3:3">
      <c r="C3397" s="6"/>
    </row>
    <row r="3398" spans="3:3">
      <c r="C3398" s="6"/>
    </row>
    <row r="3399" spans="3:3">
      <c r="C3399" s="6"/>
    </row>
    <row r="3400" spans="3:3">
      <c r="C3400" s="6"/>
    </row>
    <row r="3401" spans="3:3">
      <c r="C3401" s="6"/>
    </row>
    <row r="3402" spans="3:3">
      <c r="C3402" s="6"/>
    </row>
    <row r="3403" spans="3:3">
      <c r="C3403" s="6"/>
    </row>
    <row r="3404" spans="3:3">
      <c r="C3404" s="6"/>
    </row>
    <row r="3405" spans="3:3">
      <c r="C3405" s="6"/>
    </row>
    <row r="3406" spans="3:3">
      <c r="C3406" s="6"/>
    </row>
    <row r="3407" spans="3:3">
      <c r="C3407" s="6"/>
    </row>
    <row r="3408" spans="3:3">
      <c r="C3408" s="6"/>
    </row>
    <row r="3409" spans="3:3">
      <c r="C3409" s="6"/>
    </row>
    <row r="3410" spans="3:3">
      <c r="C3410" s="6"/>
    </row>
    <row r="3411" spans="3:3">
      <c r="C3411" s="6"/>
    </row>
    <row r="3412" spans="3:3">
      <c r="C3412" s="6"/>
    </row>
    <row r="3413" spans="3:3">
      <c r="C3413" s="6"/>
    </row>
    <row r="3414" spans="3:3">
      <c r="C3414" s="6"/>
    </row>
    <row r="3415" spans="3:3">
      <c r="C3415" s="6"/>
    </row>
    <row r="3416" spans="3:3">
      <c r="C3416" s="6"/>
    </row>
    <row r="3417" spans="3:3">
      <c r="C3417" s="6"/>
    </row>
    <row r="3418" spans="3:3">
      <c r="C3418" s="6"/>
    </row>
    <row r="3419" spans="3:3">
      <c r="C3419" s="6"/>
    </row>
    <row r="3420" spans="3:3">
      <c r="C3420" s="6"/>
    </row>
    <row r="3421" spans="3:3">
      <c r="C3421" s="6"/>
    </row>
    <row r="3422" spans="3:3">
      <c r="C3422" s="6"/>
    </row>
    <row r="3423" spans="3:3">
      <c r="C3423" s="6"/>
    </row>
    <row r="3424" spans="3:3">
      <c r="C3424" s="6"/>
    </row>
    <row r="3425" spans="3:3">
      <c r="C3425" s="6"/>
    </row>
    <row r="3426" spans="3:3">
      <c r="C3426" s="6"/>
    </row>
    <row r="3427" spans="3:3">
      <c r="C3427" s="6"/>
    </row>
    <row r="3428" spans="3:3">
      <c r="C3428" s="6"/>
    </row>
    <row r="3429" spans="3:3">
      <c r="C3429" s="6"/>
    </row>
    <row r="3430" spans="3:3">
      <c r="C3430" s="6"/>
    </row>
    <row r="3431" spans="3:3">
      <c r="C3431" s="6"/>
    </row>
    <row r="3432" spans="3:3">
      <c r="C3432" s="6"/>
    </row>
    <row r="3433" spans="3:3">
      <c r="C3433" s="6"/>
    </row>
    <row r="3434" spans="3:3">
      <c r="C3434" s="6"/>
    </row>
    <row r="3435" spans="3:3">
      <c r="C3435" s="6"/>
    </row>
    <row r="3436" spans="3:3">
      <c r="C3436" s="6"/>
    </row>
    <row r="3437" spans="3:3">
      <c r="C3437" s="6"/>
    </row>
    <row r="3438" spans="3:3">
      <c r="C3438" s="6"/>
    </row>
    <row r="3439" spans="3:3">
      <c r="C3439" s="6"/>
    </row>
    <row r="3440" spans="3:3">
      <c r="C3440" s="6"/>
    </row>
    <row r="3441" spans="3:3">
      <c r="C3441" s="6"/>
    </row>
    <row r="3442" spans="3:3">
      <c r="C3442" s="6"/>
    </row>
    <row r="3443" spans="3:3">
      <c r="C3443" s="6"/>
    </row>
    <row r="3444" spans="3:3">
      <c r="C3444" s="6"/>
    </row>
    <row r="3445" spans="3:3">
      <c r="C3445" s="6"/>
    </row>
    <row r="3446" spans="3:3">
      <c r="C3446" s="6"/>
    </row>
    <row r="3447" spans="3:3">
      <c r="C3447" s="6"/>
    </row>
    <row r="3448" spans="3:3">
      <c r="C3448" s="6"/>
    </row>
    <row r="3449" spans="3:3">
      <c r="C3449" s="6"/>
    </row>
    <row r="3450" spans="3:3">
      <c r="C3450" s="6"/>
    </row>
    <row r="3451" spans="3:3">
      <c r="C3451" s="6"/>
    </row>
    <row r="3452" spans="3:3">
      <c r="C3452" s="6"/>
    </row>
    <row r="3453" spans="3:3">
      <c r="C3453" s="6"/>
    </row>
    <row r="3454" spans="3:3">
      <c r="C3454" s="6"/>
    </row>
    <row r="3455" spans="3:3">
      <c r="C3455" s="6"/>
    </row>
    <row r="3456" spans="3:3">
      <c r="C3456" s="6"/>
    </row>
    <row r="3457" spans="3:3">
      <c r="C3457" s="6"/>
    </row>
    <row r="3458" spans="3:3">
      <c r="C3458" s="6"/>
    </row>
    <row r="3459" spans="3:3">
      <c r="C3459" s="6"/>
    </row>
    <row r="3460" spans="3:3">
      <c r="C3460" s="6"/>
    </row>
    <row r="3461" spans="3:3">
      <c r="C3461" s="6"/>
    </row>
    <row r="3462" spans="3:3">
      <c r="C3462" s="6"/>
    </row>
    <row r="3463" spans="3:3">
      <c r="C3463" s="6"/>
    </row>
    <row r="3464" spans="3:3">
      <c r="C3464" s="6"/>
    </row>
    <row r="3465" spans="3:3">
      <c r="C3465" s="6"/>
    </row>
    <row r="3466" spans="3:3">
      <c r="C3466" s="6"/>
    </row>
    <row r="3467" spans="3:3">
      <c r="C3467" s="6"/>
    </row>
    <row r="3468" spans="3:3">
      <c r="C3468" s="6"/>
    </row>
    <row r="3469" spans="3:3">
      <c r="C3469" s="6"/>
    </row>
    <row r="3470" spans="3:3">
      <c r="C3470" s="6"/>
    </row>
    <row r="3471" spans="3:3">
      <c r="C3471" s="6"/>
    </row>
    <row r="3472" spans="3:3">
      <c r="C3472" s="6"/>
    </row>
    <row r="3473" spans="3:3">
      <c r="C3473" s="6"/>
    </row>
    <row r="3474" spans="3:3">
      <c r="C3474" s="6"/>
    </row>
    <row r="3475" spans="3:3">
      <c r="C3475" s="6"/>
    </row>
    <row r="3476" spans="3:3">
      <c r="C3476" s="6"/>
    </row>
    <row r="3477" spans="3:3">
      <c r="C3477" s="6"/>
    </row>
    <row r="3478" spans="3:3">
      <c r="C3478" s="6"/>
    </row>
    <row r="3479" spans="3:3">
      <c r="C3479" s="6"/>
    </row>
    <row r="3480" spans="3:3">
      <c r="C3480" s="6"/>
    </row>
    <row r="3481" spans="3:3">
      <c r="C3481" s="6"/>
    </row>
    <row r="3482" spans="3:3">
      <c r="C3482" s="6"/>
    </row>
    <row r="3483" spans="3:3">
      <c r="C3483" s="6"/>
    </row>
    <row r="3484" spans="3:3">
      <c r="C3484" s="6"/>
    </row>
    <row r="3485" spans="3:3">
      <c r="C3485" s="6"/>
    </row>
    <row r="3486" spans="3:3">
      <c r="C3486" s="6"/>
    </row>
    <row r="3487" spans="3:3">
      <c r="C3487" s="6"/>
    </row>
    <row r="3488" spans="3:3">
      <c r="C3488" s="6"/>
    </row>
    <row r="3489" spans="3:3">
      <c r="C3489" s="6"/>
    </row>
    <row r="3490" spans="3:3">
      <c r="C3490" s="6"/>
    </row>
    <row r="3491" spans="3:3">
      <c r="C3491" s="6"/>
    </row>
    <row r="3492" spans="3:3">
      <c r="C3492" s="6"/>
    </row>
    <row r="3493" spans="3:3">
      <c r="C3493" s="6"/>
    </row>
    <row r="3494" spans="3:3">
      <c r="C3494" s="6"/>
    </row>
    <row r="3495" spans="3:3">
      <c r="C3495" s="6"/>
    </row>
    <row r="3496" spans="3:3">
      <c r="C3496" s="6"/>
    </row>
    <row r="3497" spans="3:3">
      <c r="C3497" s="6"/>
    </row>
    <row r="3498" spans="3:3">
      <c r="C3498" s="6"/>
    </row>
    <row r="3499" spans="3:3">
      <c r="C3499" s="6"/>
    </row>
    <row r="3500" spans="3:3">
      <c r="C3500" s="6"/>
    </row>
    <row r="3501" spans="3:3">
      <c r="C3501" s="6"/>
    </row>
    <row r="3502" spans="3:3">
      <c r="C3502" s="6"/>
    </row>
    <row r="3503" spans="3:3">
      <c r="C3503" s="6"/>
    </row>
    <row r="3504" spans="3:3">
      <c r="C3504" s="6"/>
    </row>
    <row r="3505" spans="3:3">
      <c r="C3505" s="6"/>
    </row>
    <row r="3506" spans="3:3">
      <c r="C3506" s="6"/>
    </row>
    <row r="3507" spans="3:3">
      <c r="C3507" s="6"/>
    </row>
    <row r="3508" spans="3:3">
      <c r="C3508" s="6"/>
    </row>
    <row r="3509" spans="3:3">
      <c r="C3509" s="6"/>
    </row>
    <row r="3510" spans="3:3">
      <c r="C3510" s="6"/>
    </row>
    <row r="3511" spans="3:3">
      <c r="C3511" s="6"/>
    </row>
    <row r="3512" spans="3:3">
      <c r="C3512" s="6"/>
    </row>
    <row r="3513" spans="3:3">
      <c r="C3513" s="6"/>
    </row>
    <row r="3514" spans="3:3">
      <c r="C3514" s="6"/>
    </row>
    <row r="3515" spans="3:3">
      <c r="C3515" s="6"/>
    </row>
    <row r="3516" spans="3:3">
      <c r="C3516" s="6"/>
    </row>
    <row r="3517" spans="3:3">
      <c r="C3517" s="6"/>
    </row>
    <row r="3518" spans="3:3">
      <c r="C3518" s="6"/>
    </row>
    <row r="3519" spans="3:3">
      <c r="C3519" s="6"/>
    </row>
    <row r="3520" spans="3:3">
      <c r="C3520" s="6"/>
    </row>
    <row r="3521" spans="3:3">
      <c r="C3521" s="6"/>
    </row>
    <row r="3522" spans="3:3">
      <c r="C3522" s="6"/>
    </row>
    <row r="3523" spans="3:3">
      <c r="C3523" s="6"/>
    </row>
    <row r="3524" spans="3:3">
      <c r="C3524" s="6"/>
    </row>
    <row r="3525" spans="3:3">
      <c r="C3525" s="6"/>
    </row>
    <row r="3526" spans="3:3">
      <c r="C3526" s="6"/>
    </row>
    <row r="3527" spans="3:3">
      <c r="C3527" s="6"/>
    </row>
    <row r="3528" spans="3:3">
      <c r="C3528" s="6"/>
    </row>
    <row r="3529" spans="3:3">
      <c r="C3529" s="6"/>
    </row>
    <row r="3530" spans="3:3">
      <c r="C3530" s="6"/>
    </row>
    <row r="3531" spans="3:3">
      <c r="C3531" s="6"/>
    </row>
    <row r="3532" spans="3:3">
      <c r="C3532" s="6"/>
    </row>
    <row r="3533" spans="3:3">
      <c r="C3533" s="6"/>
    </row>
    <row r="3534" spans="3:3">
      <c r="C3534" s="6"/>
    </row>
    <row r="3535" spans="3:3">
      <c r="C3535" s="6"/>
    </row>
    <row r="3536" spans="3:3">
      <c r="C3536" s="6"/>
    </row>
    <row r="3537" spans="3:3">
      <c r="C3537" s="6"/>
    </row>
    <row r="3538" spans="3:3">
      <c r="C3538" s="6"/>
    </row>
    <row r="3539" spans="3:3">
      <c r="C3539" s="6"/>
    </row>
    <row r="3540" spans="3:3">
      <c r="C3540" s="6"/>
    </row>
    <row r="3541" spans="3:3">
      <c r="C3541" s="6"/>
    </row>
    <row r="3542" spans="3:3">
      <c r="C3542" s="6"/>
    </row>
    <row r="3543" spans="3:3">
      <c r="C3543" s="6"/>
    </row>
    <row r="3544" spans="3:3">
      <c r="C3544" s="6"/>
    </row>
    <row r="3545" spans="3:3">
      <c r="C3545" s="6"/>
    </row>
    <row r="3546" spans="3:3">
      <c r="C3546" s="6"/>
    </row>
    <row r="3547" spans="3:3">
      <c r="C3547" s="6"/>
    </row>
    <row r="3548" spans="3:3">
      <c r="C3548" s="6"/>
    </row>
    <row r="3549" spans="3:3">
      <c r="C3549" s="6"/>
    </row>
    <row r="3550" spans="3:3">
      <c r="C3550" s="6"/>
    </row>
    <row r="3551" spans="3:3">
      <c r="C3551" s="6"/>
    </row>
    <row r="3552" spans="3:3">
      <c r="C3552" s="6"/>
    </row>
    <row r="3553" spans="3:3">
      <c r="C3553" s="6"/>
    </row>
    <row r="3554" spans="3:3">
      <c r="C3554" s="6"/>
    </row>
    <row r="3555" spans="3:3">
      <c r="C3555" s="6"/>
    </row>
    <row r="3556" spans="3:3">
      <c r="C3556" s="6"/>
    </row>
    <row r="3557" spans="3:3">
      <c r="C3557" s="6"/>
    </row>
    <row r="3558" spans="3:3">
      <c r="C3558" s="6"/>
    </row>
    <row r="3559" spans="3:3">
      <c r="C3559" s="6"/>
    </row>
    <row r="3560" spans="3:3">
      <c r="C3560" s="6"/>
    </row>
    <row r="3561" spans="3:3">
      <c r="C3561" s="6"/>
    </row>
    <row r="3562" spans="3:3">
      <c r="C3562" s="6"/>
    </row>
    <row r="3563" spans="3:3">
      <c r="C3563" s="6"/>
    </row>
    <row r="3564" spans="3:3">
      <c r="C3564" s="6"/>
    </row>
    <row r="3565" spans="3:3">
      <c r="C3565" s="6"/>
    </row>
    <row r="3566" spans="3:3">
      <c r="C3566" s="6"/>
    </row>
    <row r="3567" spans="3:3">
      <c r="C3567" s="6"/>
    </row>
    <row r="3568" spans="3:3">
      <c r="C3568" s="6"/>
    </row>
    <row r="3569" spans="3:3">
      <c r="C3569" s="6"/>
    </row>
    <row r="3570" spans="3:3">
      <c r="C3570" s="6"/>
    </row>
    <row r="3571" spans="3:3">
      <c r="C3571" s="6"/>
    </row>
    <row r="3572" spans="3:3">
      <c r="C3572" s="6"/>
    </row>
    <row r="3573" spans="3:3">
      <c r="C3573" s="6"/>
    </row>
    <row r="3574" spans="3:3">
      <c r="C3574" s="6"/>
    </row>
    <row r="3575" spans="3:3">
      <c r="C3575" s="6"/>
    </row>
    <row r="3576" spans="3:3">
      <c r="C3576" s="6"/>
    </row>
    <row r="3577" spans="3:3">
      <c r="C3577" s="6"/>
    </row>
    <row r="3578" spans="3:3">
      <c r="C3578" s="6"/>
    </row>
    <row r="3579" spans="3:3">
      <c r="C3579" s="6"/>
    </row>
    <row r="3580" spans="3:3">
      <c r="C3580" s="6"/>
    </row>
    <row r="3581" spans="3:3">
      <c r="C3581" s="6"/>
    </row>
    <row r="3582" spans="3:3">
      <c r="C3582" s="6"/>
    </row>
    <row r="3583" spans="3:3">
      <c r="C3583" s="6"/>
    </row>
    <row r="3584" spans="3:3">
      <c r="C3584" s="6"/>
    </row>
    <row r="3585" spans="3:3">
      <c r="C3585" s="6"/>
    </row>
    <row r="3586" spans="3:3">
      <c r="C3586" s="6"/>
    </row>
    <row r="3587" spans="3:3">
      <c r="C3587" s="6"/>
    </row>
    <row r="3588" spans="3:3">
      <c r="C3588" s="6"/>
    </row>
    <row r="3589" spans="3:3">
      <c r="C3589" s="6"/>
    </row>
    <row r="3590" spans="3:3">
      <c r="C3590" s="6"/>
    </row>
    <row r="3591" spans="3:3">
      <c r="C3591" s="6"/>
    </row>
    <row r="3592" spans="3:3">
      <c r="C3592" s="6"/>
    </row>
    <row r="3593" spans="3:3">
      <c r="C3593" s="6"/>
    </row>
    <row r="3594" spans="3:3">
      <c r="C3594" s="6"/>
    </row>
    <row r="3595" spans="3:3">
      <c r="C3595" s="6"/>
    </row>
    <row r="3596" spans="3:3">
      <c r="C3596" s="6"/>
    </row>
    <row r="3597" spans="3:3">
      <c r="C3597" s="6"/>
    </row>
    <row r="3598" spans="3:3">
      <c r="C3598" s="6"/>
    </row>
    <row r="3599" spans="3:3">
      <c r="C3599" s="6"/>
    </row>
    <row r="3600" spans="3:3">
      <c r="C3600" s="6"/>
    </row>
    <row r="3601" spans="3:3">
      <c r="C3601" s="6"/>
    </row>
    <row r="3602" spans="3:3">
      <c r="C3602" s="6"/>
    </row>
    <row r="3603" spans="3:3">
      <c r="C3603" s="6"/>
    </row>
    <row r="3604" spans="3:3">
      <c r="C3604" s="6"/>
    </row>
    <row r="3605" spans="3:3">
      <c r="C3605" s="6"/>
    </row>
    <row r="3606" spans="3:3">
      <c r="C3606" s="6"/>
    </row>
    <row r="3607" spans="3:3">
      <c r="C3607" s="6"/>
    </row>
    <row r="3608" spans="3:3">
      <c r="C3608" s="6"/>
    </row>
    <row r="3609" spans="3:3">
      <c r="C3609" s="6"/>
    </row>
    <row r="3610" spans="3:3">
      <c r="C3610" s="6"/>
    </row>
    <row r="3611" spans="3:3">
      <c r="C3611" s="6"/>
    </row>
    <row r="3612" spans="3:3">
      <c r="C3612" s="6"/>
    </row>
    <row r="3613" spans="3:3">
      <c r="C3613" s="6"/>
    </row>
    <row r="3614" spans="3:3">
      <c r="C3614" s="6"/>
    </row>
    <row r="3615" spans="3:3">
      <c r="C3615" s="6"/>
    </row>
    <row r="3616" spans="3:3">
      <c r="C3616" s="6"/>
    </row>
    <row r="3617" spans="3:3">
      <c r="C3617" s="6"/>
    </row>
    <row r="3618" spans="3:3">
      <c r="C3618" s="6"/>
    </row>
    <row r="3619" spans="3:3">
      <c r="C3619" s="6"/>
    </row>
    <row r="3620" spans="3:3">
      <c r="C3620" s="6"/>
    </row>
    <row r="3621" spans="3:3">
      <c r="C3621" s="6"/>
    </row>
    <row r="3622" spans="3:3">
      <c r="C3622" s="6"/>
    </row>
    <row r="3623" spans="3:3">
      <c r="C3623" s="6"/>
    </row>
    <row r="3624" spans="3:3">
      <c r="C3624" s="6"/>
    </row>
    <row r="3625" spans="3:3">
      <c r="C3625" s="6"/>
    </row>
    <row r="3626" spans="3:3">
      <c r="C3626" s="6"/>
    </row>
    <row r="3627" spans="3:3">
      <c r="C3627" s="6"/>
    </row>
    <row r="3628" spans="3:3">
      <c r="C3628" s="6"/>
    </row>
    <row r="3629" spans="3:3">
      <c r="C3629" s="6"/>
    </row>
    <row r="3630" spans="3:3">
      <c r="C3630" s="6"/>
    </row>
    <row r="3631" spans="3:3">
      <c r="C3631" s="6"/>
    </row>
    <row r="3632" spans="3:3">
      <c r="C3632" s="6"/>
    </row>
    <row r="3633" spans="3:3">
      <c r="C3633" s="6"/>
    </row>
    <row r="3634" spans="3:3">
      <c r="C3634" s="6"/>
    </row>
    <row r="3635" spans="3:3">
      <c r="C3635" s="6"/>
    </row>
    <row r="3636" spans="3:3">
      <c r="C3636" s="6"/>
    </row>
    <row r="3637" spans="3:3">
      <c r="C3637" s="6"/>
    </row>
    <row r="3638" spans="3:3">
      <c r="C3638" s="6"/>
    </row>
    <row r="3639" spans="3:3">
      <c r="C3639" s="6"/>
    </row>
    <row r="3640" spans="3:3">
      <c r="C3640" s="6"/>
    </row>
    <row r="3641" spans="3:3">
      <c r="C3641" s="6"/>
    </row>
    <row r="3642" spans="3:3">
      <c r="C3642" s="6"/>
    </row>
    <row r="3643" spans="3:3">
      <c r="C3643" s="6"/>
    </row>
    <row r="3644" spans="3:3">
      <c r="C3644" s="6"/>
    </row>
    <row r="3645" spans="3:3">
      <c r="C3645" s="6"/>
    </row>
    <row r="3646" spans="3:3">
      <c r="C3646" s="6"/>
    </row>
    <row r="3647" spans="3:3">
      <c r="C3647" s="6"/>
    </row>
    <row r="3648" spans="3:3">
      <c r="C3648" s="6"/>
    </row>
    <row r="3649" spans="3:3">
      <c r="C3649" s="6"/>
    </row>
    <row r="3650" spans="3:3">
      <c r="C3650" s="6"/>
    </row>
    <row r="3651" spans="3:3">
      <c r="C3651" s="6"/>
    </row>
    <row r="3652" spans="3:3">
      <c r="C3652" s="6"/>
    </row>
    <row r="3653" spans="3:3">
      <c r="C3653" s="6"/>
    </row>
    <row r="3654" spans="3:3">
      <c r="C3654" s="6"/>
    </row>
    <row r="3655" spans="3:3">
      <c r="C3655" s="6"/>
    </row>
    <row r="3656" spans="3:3">
      <c r="C3656" s="6"/>
    </row>
    <row r="3657" spans="3:3">
      <c r="C3657" s="6"/>
    </row>
    <row r="3658" spans="3:3">
      <c r="C3658" s="6"/>
    </row>
    <row r="3659" spans="3:3">
      <c r="C3659" s="6"/>
    </row>
    <row r="3660" spans="3:3">
      <c r="C3660" s="6"/>
    </row>
    <row r="3661" spans="3:3">
      <c r="C3661" s="6"/>
    </row>
    <row r="3662" spans="3:3">
      <c r="C3662" s="6"/>
    </row>
    <row r="3663" spans="3:3">
      <c r="C3663" s="6"/>
    </row>
    <row r="3664" spans="3:3">
      <c r="C3664" s="6"/>
    </row>
    <row r="3665" spans="3:3">
      <c r="C3665" s="6"/>
    </row>
    <row r="3666" spans="3:3">
      <c r="C3666" s="6"/>
    </row>
    <row r="3667" spans="3:3">
      <c r="C3667" s="6"/>
    </row>
    <row r="3668" spans="3:3">
      <c r="C3668" s="6"/>
    </row>
    <row r="3669" spans="3:3">
      <c r="C3669" s="6"/>
    </row>
    <row r="3670" spans="3:3">
      <c r="C3670" s="6"/>
    </row>
    <row r="3671" spans="3:3">
      <c r="C3671" s="6"/>
    </row>
    <row r="3672" spans="3:3">
      <c r="C3672" s="6"/>
    </row>
    <row r="3673" spans="3:3">
      <c r="C3673" s="6"/>
    </row>
    <row r="3674" spans="3:3">
      <c r="C3674" s="6"/>
    </row>
    <row r="3675" spans="3:3">
      <c r="C3675" s="6"/>
    </row>
    <row r="3676" spans="3:3">
      <c r="C3676" s="6"/>
    </row>
    <row r="3677" spans="3:3">
      <c r="C3677" s="6"/>
    </row>
    <row r="3678" spans="3:3">
      <c r="C3678" s="6"/>
    </row>
    <row r="3679" spans="3:3">
      <c r="C3679" s="6"/>
    </row>
    <row r="3680" spans="3:3">
      <c r="C3680" s="6"/>
    </row>
    <row r="3681" spans="3:3">
      <c r="C3681" s="6"/>
    </row>
    <row r="3682" spans="3:3">
      <c r="C3682" s="6"/>
    </row>
    <row r="3683" spans="3:3">
      <c r="C3683" s="6"/>
    </row>
    <row r="3684" spans="3:3">
      <c r="C3684" s="6"/>
    </row>
    <row r="3685" spans="3:3">
      <c r="C3685" s="6"/>
    </row>
    <row r="3686" spans="3:3">
      <c r="C3686" s="6"/>
    </row>
    <row r="3687" spans="3:3">
      <c r="C3687" s="6"/>
    </row>
    <row r="3688" spans="3:3">
      <c r="C3688" s="6"/>
    </row>
    <row r="3689" spans="3:3">
      <c r="C3689" s="6"/>
    </row>
    <row r="3690" spans="3:3">
      <c r="C3690" s="6"/>
    </row>
    <row r="3691" spans="3:3">
      <c r="C3691" s="6"/>
    </row>
    <row r="3692" spans="3:3">
      <c r="C3692" s="6"/>
    </row>
    <row r="3693" spans="3:3">
      <c r="C3693" s="6"/>
    </row>
    <row r="3694" spans="3:3">
      <c r="C3694" s="6"/>
    </row>
    <row r="3695" spans="3:3">
      <c r="C3695" s="6"/>
    </row>
    <row r="3696" spans="3:3">
      <c r="C3696" s="6"/>
    </row>
    <row r="3697" spans="3:3">
      <c r="C3697" s="6"/>
    </row>
    <row r="3698" spans="3:3">
      <c r="C3698" s="6"/>
    </row>
    <row r="3699" spans="3:3">
      <c r="C3699" s="6"/>
    </row>
    <row r="3700" spans="3:3">
      <c r="C3700" s="6"/>
    </row>
    <row r="3701" spans="3:3">
      <c r="C3701" s="6"/>
    </row>
    <row r="3702" spans="3:3">
      <c r="C3702" s="6"/>
    </row>
    <row r="3703" spans="3:3">
      <c r="C3703" s="6"/>
    </row>
    <row r="3704" spans="3:3">
      <c r="C3704" s="6"/>
    </row>
    <row r="3705" spans="3:3">
      <c r="C3705" s="6"/>
    </row>
    <row r="3706" spans="3:3">
      <c r="C3706" s="6"/>
    </row>
    <row r="3707" spans="3:3">
      <c r="C3707" s="6"/>
    </row>
    <row r="3708" spans="3:3">
      <c r="C3708" s="6"/>
    </row>
    <row r="3709" spans="3:3">
      <c r="C3709" s="6"/>
    </row>
    <row r="3710" spans="3:3">
      <c r="C3710" s="6"/>
    </row>
    <row r="3711" spans="3:3">
      <c r="C3711" s="6"/>
    </row>
    <row r="3712" spans="3:3">
      <c r="C3712" s="6"/>
    </row>
    <row r="3713" spans="3:3">
      <c r="C3713" s="6"/>
    </row>
    <row r="3714" spans="3:3">
      <c r="C3714" s="6"/>
    </row>
    <row r="3715" spans="3:3">
      <c r="C3715" s="6"/>
    </row>
    <row r="3716" spans="3:3">
      <c r="C3716" s="6"/>
    </row>
    <row r="3717" spans="3:3">
      <c r="C3717" s="6"/>
    </row>
    <row r="3718" spans="3:3">
      <c r="C3718" s="6"/>
    </row>
    <row r="3719" spans="3:3">
      <c r="C3719" s="6"/>
    </row>
    <row r="3720" spans="3:3">
      <c r="C3720" s="6"/>
    </row>
    <row r="3721" spans="3:3">
      <c r="C3721" s="6"/>
    </row>
    <row r="3722" spans="3:3">
      <c r="C3722" s="6"/>
    </row>
    <row r="3723" spans="3:3">
      <c r="C3723" s="6"/>
    </row>
    <row r="3724" spans="3:3">
      <c r="C3724" s="6"/>
    </row>
    <row r="3725" spans="3:3">
      <c r="C3725" s="6"/>
    </row>
    <row r="3726" spans="3:3">
      <c r="C3726" s="6"/>
    </row>
    <row r="3727" spans="3:3">
      <c r="C3727" s="6"/>
    </row>
    <row r="3728" spans="3:3">
      <c r="C3728" s="6"/>
    </row>
    <row r="3729" spans="3:3">
      <c r="C3729" s="6"/>
    </row>
    <row r="3730" spans="3:3">
      <c r="C3730" s="6"/>
    </row>
    <row r="3731" spans="3:3">
      <c r="C3731" s="6"/>
    </row>
    <row r="3732" spans="3:3">
      <c r="C3732" s="6"/>
    </row>
    <row r="3733" spans="3:3">
      <c r="C3733" s="6"/>
    </row>
    <row r="3734" spans="3:3">
      <c r="C3734" s="6"/>
    </row>
    <row r="3735" spans="3:3">
      <c r="C3735" s="6"/>
    </row>
    <row r="3736" spans="3:3">
      <c r="C3736" s="6"/>
    </row>
    <row r="3737" spans="3:3">
      <c r="C3737" s="6"/>
    </row>
    <row r="3738" spans="3:3">
      <c r="C3738" s="6"/>
    </row>
    <row r="3739" spans="3:3">
      <c r="C3739" s="6"/>
    </row>
    <row r="3740" spans="3:3">
      <c r="C3740" s="6"/>
    </row>
    <row r="3741" spans="3:3">
      <c r="C3741" s="6"/>
    </row>
    <row r="3742" spans="3:3">
      <c r="C3742" s="6"/>
    </row>
    <row r="3743" spans="3:3">
      <c r="C3743" s="6"/>
    </row>
    <row r="3744" spans="3:3">
      <c r="C3744" s="6"/>
    </row>
    <row r="3745" spans="3:3">
      <c r="C3745" s="6"/>
    </row>
    <row r="3746" spans="3:3">
      <c r="C3746" s="6"/>
    </row>
    <row r="3747" spans="3:3">
      <c r="C3747" s="6"/>
    </row>
    <row r="3748" spans="3:3">
      <c r="C3748" s="6"/>
    </row>
    <row r="3749" spans="3:3">
      <c r="C3749" s="6"/>
    </row>
    <row r="3750" spans="3:3">
      <c r="C3750" s="6"/>
    </row>
    <row r="3751" spans="3:3">
      <c r="C3751" s="6"/>
    </row>
    <row r="3752" spans="3:3">
      <c r="C3752" s="6"/>
    </row>
    <row r="3753" spans="3:3">
      <c r="C3753" s="6"/>
    </row>
    <row r="3754" spans="3:3">
      <c r="C3754" s="6"/>
    </row>
    <row r="3755" spans="3:3">
      <c r="C3755" s="6"/>
    </row>
    <row r="3756" spans="3:3">
      <c r="C3756" s="6"/>
    </row>
    <row r="3757" spans="3:3">
      <c r="C3757" s="6"/>
    </row>
    <row r="3758" spans="3:3">
      <c r="C3758" s="6"/>
    </row>
    <row r="3759" spans="3:3">
      <c r="C3759" s="6"/>
    </row>
    <row r="3760" spans="3:3">
      <c r="C3760" s="6"/>
    </row>
    <row r="3761" spans="3:3">
      <c r="C3761" s="6"/>
    </row>
    <row r="3762" spans="3:3">
      <c r="C3762" s="6"/>
    </row>
    <row r="3763" spans="3:3">
      <c r="C3763" s="6"/>
    </row>
    <row r="3764" spans="3:3">
      <c r="C3764" s="6"/>
    </row>
    <row r="3765" spans="3:3">
      <c r="C3765" s="6"/>
    </row>
    <row r="3766" spans="3:3">
      <c r="C3766" s="6"/>
    </row>
    <row r="3767" spans="3:3">
      <c r="C3767" s="6"/>
    </row>
    <row r="3768" spans="3:3">
      <c r="C3768" s="6"/>
    </row>
    <row r="3769" spans="3:3">
      <c r="C3769" s="6"/>
    </row>
    <row r="3770" spans="3:3">
      <c r="C3770" s="6"/>
    </row>
    <row r="3771" spans="3:3">
      <c r="C3771" s="6"/>
    </row>
    <row r="3772" spans="3:3">
      <c r="C3772" s="6"/>
    </row>
    <row r="3773" spans="3:3">
      <c r="C3773" s="6"/>
    </row>
    <row r="3774" spans="3:3">
      <c r="C3774" s="6"/>
    </row>
    <row r="3775" spans="3:3">
      <c r="C3775" s="6"/>
    </row>
    <row r="3776" spans="3:3">
      <c r="C3776" s="6"/>
    </row>
    <row r="3777" spans="3:3">
      <c r="C3777" s="6"/>
    </row>
    <row r="3778" spans="3:3">
      <c r="C3778" s="6"/>
    </row>
    <row r="3779" spans="3:3">
      <c r="C3779" s="6"/>
    </row>
    <row r="3780" spans="3:3">
      <c r="C3780" s="6"/>
    </row>
    <row r="3781" spans="3:3">
      <c r="C3781" s="6"/>
    </row>
    <row r="3782" spans="3:3">
      <c r="C3782" s="6"/>
    </row>
    <row r="3783" spans="3:3">
      <c r="C3783" s="6"/>
    </row>
    <row r="3784" spans="3:3">
      <c r="C3784" s="6"/>
    </row>
    <row r="3785" spans="3:3">
      <c r="C3785" s="6"/>
    </row>
    <row r="3786" spans="3:3">
      <c r="C3786" s="6"/>
    </row>
    <row r="3787" spans="3:3">
      <c r="C3787" s="6"/>
    </row>
    <row r="3788" spans="3:3">
      <c r="C3788" s="6"/>
    </row>
    <row r="3789" spans="3:3">
      <c r="C3789" s="6"/>
    </row>
    <row r="3790" spans="3:3">
      <c r="C3790" s="6"/>
    </row>
    <row r="3791" spans="3:3">
      <c r="C3791" s="6"/>
    </row>
    <row r="3792" spans="3:3">
      <c r="C3792" s="6"/>
    </row>
    <row r="3793" spans="3:3">
      <c r="C3793" s="6"/>
    </row>
    <row r="3794" spans="3:3">
      <c r="C3794" s="6"/>
    </row>
    <row r="3795" spans="3:3">
      <c r="C3795" s="6"/>
    </row>
    <row r="3796" spans="3:3">
      <c r="C3796" s="6"/>
    </row>
    <row r="3797" spans="3:3">
      <c r="C3797" s="6"/>
    </row>
    <row r="3798" spans="3:3">
      <c r="C3798" s="6"/>
    </row>
    <row r="3799" spans="3:3">
      <c r="C3799" s="6"/>
    </row>
    <row r="3800" spans="3:3">
      <c r="C3800" s="6"/>
    </row>
    <row r="3801" spans="3:3">
      <c r="C3801" s="6"/>
    </row>
    <row r="3802" spans="3:3">
      <c r="C3802" s="6"/>
    </row>
    <row r="3803" spans="3:3">
      <c r="C3803" s="6"/>
    </row>
    <row r="3804" spans="3:3">
      <c r="C3804" s="6"/>
    </row>
    <row r="3805" spans="3:3">
      <c r="C3805" s="6"/>
    </row>
    <row r="3806" spans="3:3">
      <c r="C3806" s="6"/>
    </row>
    <row r="3807" spans="3:3">
      <c r="C3807" s="6"/>
    </row>
    <row r="3808" spans="3:3">
      <c r="C3808" s="6"/>
    </row>
    <row r="3809" spans="3:3">
      <c r="C3809" s="6"/>
    </row>
    <row r="3810" spans="3:3">
      <c r="C3810" s="6"/>
    </row>
    <row r="3811" spans="3:3">
      <c r="C3811" s="6"/>
    </row>
    <row r="3812" spans="3:3">
      <c r="C3812" s="6"/>
    </row>
    <row r="3813" spans="3:3">
      <c r="C3813" s="6"/>
    </row>
    <row r="3814" spans="3:3">
      <c r="C3814" s="6"/>
    </row>
    <row r="3815" spans="3:3">
      <c r="C3815" s="6"/>
    </row>
    <row r="3816" spans="3:3">
      <c r="C3816" s="6"/>
    </row>
    <row r="3817" spans="3:3">
      <c r="C3817" s="6"/>
    </row>
    <row r="3818" spans="3:3">
      <c r="C3818" s="6"/>
    </row>
    <row r="3819" spans="3:3">
      <c r="C3819" s="6"/>
    </row>
    <row r="3820" spans="3:3">
      <c r="C3820" s="6"/>
    </row>
    <row r="3821" spans="3:3">
      <c r="C3821" s="6"/>
    </row>
    <row r="3822" spans="3:3">
      <c r="C3822" s="6"/>
    </row>
    <row r="3823" spans="3:3">
      <c r="C3823" s="6"/>
    </row>
    <row r="3824" spans="3:3">
      <c r="C3824" s="6"/>
    </row>
    <row r="3825" spans="3:3">
      <c r="C3825" s="6"/>
    </row>
    <row r="3826" spans="3:3">
      <c r="C3826" s="6"/>
    </row>
    <row r="3827" spans="3:3">
      <c r="C3827" s="6"/>
    </row>
    <row r="3828" spans="3:3">
      <c r="C3828" s="6"/>
    </row>
    <row r="3829" spans="3:3">
      <c r="C3829" s="6"/>
    </row>
    <row r="3830" spans="3:3">
      <c r="C3830" s="6"/>
    </row>
    <row r="3831" spans="3:3">
      <c r="C3831" s="6"/>
    </row>
    <row r="3832" spans="3:3">
      <c r="C3832" s="6"/>
    </row>
    <row r="3833" spans="3:3">
      <c r="C3833" s="6"/>
    </row>
    <row r="3834" spans="3:3">
      <c r="C3834" s="6"/>
    </row>
    <row r="3835" spans="3:3">
      <c r="C3835" s="6"/>
    </row>
    <row r="3836" spans="3:3">
      <c r="C3836" s="6"/>
    </row>
    <row r="3837" spans="3:3">
      <c r="C3837" s="6"/>
    </row>
    <row r="3838" spans="3:3">
      <c r="C3838" s="6"/>
    </row>
    <row r="3839" spans="3:3">
      <c r="C3839" s="6"/>
    </row>
    <row r="3840" spans="3:3">
      <c r="C3840" s="6"/>
    </row>
    <row r="3841" spans="3:3">
      <c r="C3841" s="6"/>
    </row>
    <row r="3842" spans="3:3">
      <c r="C3842" s="6"/>
    </row>
    <row r="3843" spans="3:3">
      <c r="C3843" s="6"/>
    </row>
    <row r="3844" spans="3:3">
      <c r="C3844" s="6"/>
    </row>
    <row r="3845" spans="3:3">
      <c r="C3845" s="6"/>
    </row>
    <row r="3846" spans="3:3">
      <c r="C3846" s="6"/>
    </row>
    <row r="3847" spans="3:3">
      <c r="C3847" s="6"/>
    </row>
    <row r="3848" spans="3:3">
      <c r="C3848" s="6"/>
    </row>
    <row r="3849" spans="3:3">
      <c r="C3849" s="6"/>
    </row>
    <row r="3850" spans="3:3">
      <c r="C3850" s="6"/>
    </row>
    <row r="3851" spans="3:3">
      <c r="C3851" s="6"/>
    </row>
    <row r="3852" spans="3:3">
      <c r="C3852" s="6"/>
    </row>
    <row r="3853" spans="3:3">
      <c r="C3853" s="6"/>
    </row>
    <row r="3854" spans="3:3">
      <c r="C3854" s="6"/>
    </row>
    <row r="3855" spans="3:3">
      <c r="C3855" s="6"/>
    </row>
    <row r="3856" spans="3:3">
      <c r="C3856" s="6"/>
    </row>
    <row r="3857" spans="3:3">
      <c r="C3857" s="6"/>
    </row>
    <row r="3858" spans="3:3">
      <c r="C3858" s="6"/>
    </row>
    <row r="3859" spans="3:3">
      <c r="C3859" s="6"/>
    </row>
    <row r="3860" spans="3:3">
      <c r="C3860" s="6"/>
    </row>
    <row r="3861" spans="3:3">
      <c r="C3861" s="6"/>
    </row>
    <row r="3862" spans="3:3">
      <c r="C3862" s="6"/>
    </row>
    <row r="3863" spans="3:3">
      <c r="C3863" s="6"/>
    </row>
    <row r="3864" spans="3:3">
      <c r="C3864" s="6"/>
    </row>
    <row r="3865" spans="3:3">
      <c r="C3865" s="6"/>
    </row>
    <row r="3866" spans="3:3">
      <c r="C3866" s="6"/>
    </row>
    <row r="3867" spans="3:3">
      <c r="C3867" s="6"/>
    </row>
    <row r="3868" spans="3:3">
      <c r="C3868" s="6"/>
    </row>
    <row r="3869" spans="3:3">
      <c r="C3869" s="6"/>
    </row>
    <row r="3870" spans="3:3">
      <c r="C3870" s="6"/>
    </row>
    <row r="3871" spans="3:3">
      <c r="C3871" s="6"/>
    </row>
    <row r="3872" spans="3:3">
      <c r="C3872" s="6"/>
    </row>
    <row r="3873" spans="3:3">
      <c r="C3873" s="6"/>
    </row>
    <row r="3874" spans="3:3">
      <c r="C3874" s="6"/>
    </row>
    <row r="3875" spans="3:3">
      <c r="C3875" s="6"/>
    </row>
    <row r="3876" spans="3:3">
      <c r="C3876" s="6"/>
    </row>
    <row r="3877" spans="3:3">
      <c r="C3877" s="6"/>
    </row>
    <row r="3878" spans="3:3">
      <c r="C3878" s="6"/>
    </row>
    <row r="3879" spans="3:3">
      <c r="C3879" s="6"/>
    </row>
    <row r="3880" spans="3:3">
      <c r="C3880" s="6"/>
    </row>
    <row r="3881" spans="3:3">
      <c r="C3881" s="6"/>
    </row>
    <row r="3882" spans="3:3">
      <c r="C3882" s="6"/>
    </row>
    <row r="3883" spans="3:3">
      <c r="C3883" s="6"/>
    </row>
    <row r="3884" spans="3:3">
      <c r="C3884" s="6"/>
    </row>
    <row r="3885" spans="3:3">
      <c r="C3885" s="6"/>
    </row>
    <row r="3886" spans="3:3">
      <c r="C3886" s="6"/>
    </row>
    <row r="3887" spans="3:3">
      <c r="C3887" s="6"/>
    </row>
    <row r="3888" spans="3:3">
      <c r="C3888" s="6"/>
    </row>
    <row r="3889" spans="3:3">
      <c r="C3889" s="6"/>
    </row>
    <row r="3890" spans="3:3">
      <c r="C3890" s="6"/>
    </row>
    <row r="3891" spans="3:3">
      <c r="C3891" s="6"/>
    </row>
    <row r="3892" spans="3:3">
      <c r="C3892" s="6"/>
    </row>
    <row r="3893" spans="3:3">
      <c r="C3893" s="6"/>
    </row>
    <row r="3894" spans="3:3">
      <c r="C3894" s="6"/>
    </row>
    <row r="3895" spans="3:3">
      <c r="C3895" s="6"/>
    </row>
    <row r="3896" spans="3:3">
      <c r="C3896" s="6"/>
    </row>
    <row r="3897" spans="3:3">
      <c r="C3897" s="6"/>
    </row>
    <row r="3898" spans="3:3">
      <c r="C3898" s="6"/>
    </row>
    <row r="3899" spans="3:3">
      <c r="C3899" s="6"/>
    </row>
    <row r="3900" spans="3:3">
      <c r="C3900" s="6"/>
    </row>
    <row r="3901" spans="3:3">
      <c r="C3901" s="6"/>
    </row>
    <row r="3902" spans="3:3">
      <c r="C3902" s="6"/>
    </row>
    <row r="3903" spans="3:3">
      <c r="C3903" s="6"/>
    </row>
    <row r="3904" spans="3:3">
      <c r="C3904" s="6"/>
    </row>
    <row r="3905" spans="3:3">
      <c r="C3905" s="6"/>
    </row>
    <row r="3906" spans="3:3">
      <c r="C3906" s="6"/>
    </row>
    <row r="3907" spans="3:3">
      <c r="C3907" s="6"/>
    </row>
    <row r="3908" spans="3:3">
      <c r="C3908" s="6"/>
    </row>
    <row r="3909" spans="3:3">
      <c r="C3909" s="6"/>
    </row>
    <row r="3910" spans="3:3">
      <c r="C3910" s="6"/>
    </row>
    <row r="3911" spans="3:3">
      <c r="C3911" s="6"/>
    </row>
    <row r="3912" spans="3:3">
      <c r="C3912" s="6"/>
    </row>
    <row r="3913" spans="3:3">
      <c r="C3913" s="6"/>
    </row>
    <row r="3914" spans="3:3">
      <c r="C3914" s="6"/>
    </row>
    <row r="3915" spans="3:3">
      <c r="C3915" s="6"/>
    </row>
    <row r="3916" spans="3:3">
      <c r="C3916" s="6"/>
    </row>
    <row r="3917" spans="3:3">
      <c r="C3917" s="6"/>
    </row>
    <row r="3918" spans="3:3">
      <c r="C3918" s="6"/>
    </row>
    <row r="3919" spans="3:3">
      <c r="C3919" s="6"/>
    </row>
    <row r="3920" spans="3:3">
      <c r="C3920" s="6"/>
    </row>
    <row r="3921" spans="3:3">
      <c r="C3921" s="6"/>
    </row>
    <row r="3922" spans="3:3">
      <c r="C3922" s="6"/>
    </row>
    <row r="3923" spans="3:3">
      <c r="C3923" s="6"/>
    </row>
    <row r="3924" spans="3:3">
      <c r="C3924" s="6"/>
    </row>
    <row r="3925" spans="3:3">
      <c r="C3925" s="6"/>
    </row>
    <row r="3926" spans="3:3">
      <c r="C3926" s="6"/>
    </row>
    <row r="3927" spans="3:3">
      <c r="C3927" s="6"/>
    </row>
    <row r="3928" spans="3:3">
      <c r="C3928" s="6"/>
    </row>
    <row r="3929" spans="3:3">
      <c r="C3929" s="6"/>
    </row>
    <row r="3930" spans="3:3">
      <c r="C3930" s="6"/>
    </row>
    <row r="3931" spans="3:3">
      <c r="C3931" s="6"/>
    </row>
    <row r="3932" spans="3:3">
      <c r="C3932" s="6"/>
    </row>
    <row r="3933" spans="3:3">
      <c r="C3933" s="6"/>
    </row>
    <row r="3934" spans="3:3">
      <c r="C3934" s="6"/>
    </row>
    <row r="3935" spans="3:3">
      <c r="C3935" s="6"/>
    </row>
    <row r="3936" spans="3:3">
      <c r="C3936" s="6"/>
    </row>
    <row r="3937" spans="3:3">
      <c r="C3937" s="6"/>
    </row>
    <row r="3938" spans="3:3">
      <c r="C3938" s="6"/>
    </row>
    <row r="3939" spans="3:3">
      <c r="C3939" s="6"/>
    </row>
    <row r="3940" spans="3:3">
      <c r="C3940" s="6"/>
    </row>
    <row r="3941" spans="3:3">
      <c r="C3941" s="6"/>
    </row>
    <row r="3942" spans="3:3">
      <c r="C3942" s="6"/>
    </row>
    <row r="3943" spans="3:3">
      <c r="C3943" s="6"/>
    </row>
    <row r="3944" spans="3:3">
      <c r="C3944" s="6"/>
    </row>
    <row r="3945" spans="3:3">
      <c r="C3945" s="6"/>
    </row>
    <row r="3946" spans="3:3">
      <c r="C3946" s="6"/>
    </row>
    <row r="3947" spans="3:3">
      <c r="C3947" s="6"/>
    </row>
    <row r="3948" spans="3:3">
      <c r="C3948" s="6"/>
    </row>
    <row r="3949" spans="3:3">
      <c r="C3949" s="6"/>
    </row>
    <row r="3950" spans="3:3">
      <c r="C3950" s="6"/>
    </row>
    <row r="3951" spans="3:3">
      <c r="C3951" s="6"/>
    </row>
    <row r="3952" spans="3:3">
      <c r="C3952" s="6"/>
    </row>
    <row r="3953" spans="3:3">
      <c r="C3953" s="6"/>
    </row>
    <row r="3954" spans="3:3">
      <c r="C3954" s="6"/>
    </row>
    <row r="3955" spans="3:3">
      <c r="C3955" s="6"/>
    </row>
    <row r="3956" spans="3:3">
      <c r="C3956" s="6"/>
    </row>
    <row r="3957" spans="3:3">
      <c r="C3957" s="6"/>
    </row>
    <row r="3958" spans="3:3">
      <c r="C3958" s="6"/>
    </row>
    <row r="3959" spans="3:3">
      <c r="C3959" s="6"/>
    </row>
    <row r="3960" spans="3:3">
      <c r="C3960" s="6"/>
    </row>
    <row r="3961" spans="3:3">
      <c r="C3961" s="6"/>
    </row>
    <row r="3962" spans="3:3">
      <c r="C3962" s="6"/>
    </row>
    <row r="3963" spans="3:3">
      <c r="C3963" s="6"/>
    </row>
    <row r="3964" spans="3:3">
      <c r="C3964" s="6"/>
    </row>
    <row r="3965" spans="3:3">
      <c r="C3965" s="6"/>
    </row>
    <row r="3966" spans="3:3">
      <c r="C3966" s="6"/>
    </row>
    <row r="3967" spans="3:3">
      <c r="C3967" s="6"/>
    </row>
    <row r="3968" spans="3:3">
      <c r="C3968" s="6"/>
    </row>
    <row r="3969" spans="3:3">
      <c r="C3969" s="6"/>
    </row>
    <row r="3970" spans="3:3">
      <c r="C3970" s="6"/>
    </row>
    <row r="3971" spans="3:3">
      <c r="C3971" s="6"/>
    </row>
    <row r="3972" spans="3:3">
      <c r="C3972" s="6"/>
    </row>
    <row r="3973" spans="3:3">
      <c r="C3973" s="6"/>
    </row>
    <row r="3974" spans="3:3">
      <c r="C3974" s="6"/>
    </row>
    <row r="3975" spans="3:3">
      <c r="C3975" s="6"/>
    </row>
    <row r="3976" spans="3:3">
      <c r="C3976" s="6"/>
    </row>
    <row r="3977" spans="3:3">
      <c r="C3977" s="6"/>
    </row>
    <row r="3978" spans="3:3">
      <c r="C3978" s="6"/>
    </row>
    <row r="3979" spans="3:3">
      <c r="C3979" s="6"/>
    </row>
    <row r="3980" spans="3:3">
      <c r="C3980" s="6"/>
    </row>
    <row r="3981" spans="3:3">
      <c r="C3981" s="6"/>
    </row>
    <row r="3982" spans="3:3">
      <c r="C3982" s="6"/>
    </row>
    <row r="3983" spans="3:3">
      <c r="C3983" s="6"/>
    </row>
    <row r="3984" spans="3:3">
      <c r="C3984" s="6"/>
    </row>
    <row r="3985" spans="3:3">
      <c r="C3985" s="6"/>
    </row>
    <row r="3986" spans="3:3">
      <c r="C3986" s="6"/>
    </row>
    <row r="3987" spans="3:3">
      <c r="C3987" s="6"/>
    </row>
    <row r="3988" spans="3:3">
      <c r="C3988" s="6"/>
    </row>
    <row r="3989" spans="3:3">
      <c r="C3989" s="6"/>
    </row>
    <row r="3990" spans="3:3">
      <c r="C3990" s="6"/>
    </row>
    <row r="3991" spans="3:3">
      <c r="C3991" s="6"/>
    </row>
    <row r="3992" spans="3:3">
      <c r="C3992" s="6"/>
    </row>
    <row r="3993" spans="3:3">
      <c r="C3993" s="6"/>
    </row>
    <row r="3994" spans="3:3">
      <c r="C3994" s="6"/>
    </row>
    <row r="3995" spans="3:3">
      <c r="C3995" s="6"/>
    </row>
    <row r="3996" spans="3:3">
      <c r="C3996" s="6"/>
    </row>
    <row r="3997" spans="3:3">
      <c r="C3997" s="6"/>
    </row>
    <row r="3998" spans="3:3">
      <c r="C3998" s="6"/>
    </row>
    <row r="3999" spans="3:3">
      <c r="C3999" s="6"/>
    </row>
    <row r="4000" spans="3:3">
      <c r="C4000" s="6"/>
    </row>
    <row r="4001" spans="3:3">
      <c r="C4001" s="6"/>
    </row>
    <row r="4002" spans="3:3">
      <c r="C4002" s="6"/>
    </row>
    <row r="4003" spans="3:3">
      <c r="C4003" s="6"/>
    </row>
    <row r="4004" spans="3:3">
      <c r="C4004" s="6"/>
    </row>
    <row r="4005" spans="3:3">
      <c r="C4005" s="6"/>
    </row>
    <row r="4006" spans="3:3">
      <c r="C4006" s="6"/>
    </row>
    <row r="4007" spans="3:3">
      <c r="C4007" s="6"/>
    </row>
    <row r="4008" spans="3:3">
      <c r="C4008" s="6"/>
    </row>
    <row r="4009" spans="3:3">
      <c r="C4009" s="6"/>
    </row>
    <row r="4010" spans="3:3">
      <c r="C4010" s="6"/>
    </row>
    <row r="4011" spans="3:3">
      <c r="C4011" s="6"/>
    </row>
    <row r="4012" spans="3:3">
      <c r="C4012" s="6"/>
    </row>
    <row r="4013" spans="3:3">
      <c r="C4013" s="6"/>
    </row>
    <row r="4014" spans="3:3">
      <c r="C4014" s="6"/>
    </row>
    <row r="4015" spans="3:3">
      <c r="C4015" s="6"/>
    </row>
    <row r="4016" spans="3:3">
      <c r="C4016" s="6"/>
    </row>
    <row r="4017" spans="3:3">
      <c r="C4017" s="6"/>
    </row>
    <row r="4018" spans="3:3">
      <c r="C4018" s="6"/>
    </row>
    <row r="4019" spans="3:3">
      <c r="C4019" s="6"/>
    </row>
    <row r="4020" spans="3:3">
      <c r="C4020" s="6"/>
    </row>
    <row r="4021" spans="3:3">
      <c r="C4021" s="6"/>
    </row>
    <row r="4022" spans="3:3">
      <c r="C4022" s="6"/>
    </row>
    <row r="4023" spans="3:3">
      <c r="C4023" s="6"/>
    </row>
    <row r="4024" spans="3:3">
      <c r="C4024" s="6"/>
    </row>
    <row r="4025" spans="3:3">
      <c r="C4025" s="6"/>
    </row>
    <row r="4026" spans="3:3">
      <c r="C4026" s="6"/>
    </row>
    <row r="4027" spans="3:3">
      <c r="C4027" s="6"/>
    </row>
    <row r="4028" spans="3:3">
      <c r="C4028" s="6"/>
    </row>
    <row r="4029" spans="3:3">
      <c r="C4029" s="6"/>
    </row>
    <row r="4030" spans="3:3">
      <c r="C4030" s="6"/>
    </row>
    <row r="4031" spans="3:3">
      <c r="C4031" s="6"/>
    </row>
    <row r="4032" spans="3:3">
      <c r="C4032" s="6"/>
    </row>
    <row r="4033" spans="3:3">
      <c r="C4033" s="6"/>
    </row>
    <row r="4034" spans="3:3">
      <c r="C4034" s="6"/>
    </row>
    <row r="4035" spans="3:3">
      <c r="C4035" s="6"/>
    </row>
    <row r="4036" spans="3:3">
      <c r="C4036" s="6"/>
    </row>
    <row r="4037" spans="3:3">
      <c r="C4037" s="6"/>
    </row>
    <row r="4038" spans="3:3">
      <c r="C4038" s="6"/>
    </row>
    <row r="4039" spans="3:3">
      <c r="C4039" s="6"/>
    </row>
    <row r="4040" spans="3:3">
      <c r="C4040" s="6"/>
    </row>
    <row r="4041" spans="3:3">
      <c r="C4041" s="6"/>
    </row>
    <row r="4042" spans="3:3">
      <c r="C4042" s="6"/>
    </row>
    <row r="4043" spans="3:3">
      <c r="C4043" s="6"/>
    </row>
    <row r="4044" spans="3:3">
      <c r="C4044" s="6"/>
    </row>
    <row r="4045" spans="3:3">
      <c r="C4045" s="6"/>
    </row>
    <row r="4046" spans="3:3">
      <c r="C4046" s="6"/>
    </row>
    <row r="4047" spans="3:3">
      <c r="C4047" s="6"/>
    </row>
    <row r="4048" spans="3:3">
      <c r="C4048" s="6"/>
    </row>
    <row r="4049" spans="3:3">
      <c r="C4049" s="6"/>
    </row>
    <row r="4050" spans="3:3">
      <c r="C4050" s="6"/>
    </row>
    <row r="4051" spans="3:3">
      <c r="C4051" s="6"/>
    </row>
    <row r="4052" spans="3:3">
      <c r="C4052" s="6"/>
    </row>
    <row r="4053" spans="3:3">
      <c r="C4053" s="6"/>
    </row>
    <row r="4054" spans="3:3">
      <c r="C4054" s="6"/>
    </row>
    <row r="4055" spans="3:3">
      <c r="C4055" s="6"/>
    </row>
    <row r="4056" spans="3:3">
      <c r="C4056" s="6"/>
    </row>
    <row r="4057" spans="3:3">
      <c r="C4057" s="6"/>
    </row>
    <row r="4058" spans="3:3">
      <c r="C4058" s="6"/>
    </row>
    <row r="4059" spans="3:3">
      <c r="C4059" s="6"/>
    </row>
    <row r="4060" spans="3:3">
      <c r="C4060" s="6"/>
    </row>
    <row r="4061" spans="3:3">
      <c r="C4061" s="6"/>
    </row>
    <row r="4062" spans="3:3">
      <c r="C4062" s="6"/>
    </row>
    <row r="4063" spans="3:3">
      <c r="C4063" s="6"/>
    </row>
    <row r="4064" spans="3:3">
      <c r="C4064" s="6"/>
    </row>
    <row r="4065" spans="3:3">
      <c r="C4065" s="6"/>
    </row>
    <row r="4066" spans="3:3">
      <c r="C4066" s="6"/>
    </row>
    <row r="4067" spans="3:3">
      <c r="C4067" s="6"/>
    </row>
    <row r="4068" spans="3:3">
      <c r="C4068" s="6"/>
    </row>
    <row r="4069" spans="3:3">
      <c r="C4069" s="6"/>
    </row>
    <row r="4070" spans="3:3">
      <c r="C4070" s="6"/>
    </row>
    <row r="4071" spans="3:3">
      <c r="C4071" s="6"/>
    </row>
    <row r="4072" spans="3:3">
      <c r="C4072" s="6"/>
    </row>
    <row r="4073" spans="3:3">
      <c r="C4073" s="6"/>
    </row>
    <row r="4074" spans="3:3">
      <c r="C4074" s="6"/>
    </row>
    <row r="4075" spans="3:3">
      <c r="C4075" s="6"/>
    </row>
    <row r="4076" spans="3:3">
      <c r="C4076" s="6"/>
    </row>
    <row r="4077" spans="3:3">
      <c r="C4077" s="6"/>
    </row>
    <row r="4078" spans="3:3">
      <c r="C4078" s="6"/>
    </row>
    <row r="4079" spans="3:3">
      <c r="C4079" s="6"/>
    </row>
    <row r="4080" spans="3:3">
      <c r="C4080" s="6"/>
    </row>
    <row r="4081" spans="3:3">
      <c r="C4081" s="6"/>
    </row>
    <row r="4082" spans="3:3">
      <c r="C4082" s="6"/>
    </row>
    <row r="4083" spans="3:3">
      <c r="C4083" s="6"/>
    </row>
    <row r="4084" spans="3:3">
      <c r="C4084" s="6"/>
    </row>
    <row r="4085" spans="3:3">
      <c r="C4085" s="6"/>
    </row>
    <row r="4086" spans="3:3">
      <c r="C4086" s="6"/>
    </row>
    <row r="4087" spans="3:3">
      <c r="C4087" s="6"/>
    </row>
    <row r="4088" spans="3:3">
      <c r="C4088" s="6"/>
    </row>
    <row r="4089" spans="3:3">
      <c r="C4089" s="6"/>
    </row>
    <row r="4090" spans="3:3">
      <c r="C4090" s="6"/>
    </row>
    <row r="4091" spans="3:3">
      <c r="C4091" s="6"/>
    </row>
    <row r="4092" spans="3:3">
      <c r="C4092" s="6"/>
    </row>
    <row r="4093" spans="3:3">
      <c r="C4093" s="6"/>
    </row>
    <row r="4094" spans="3:3">
      <c r="C4094" s="6"/>
    </row>
    <row r="4095" spans="3:3">
      <c r="C4095" s="6"/>
    </row>
    <row r="4096" spans="3:3">
      <c r="C4096" s="6"/>
    </row>
    <row r="4097" spans="3:3">
      <c r="C4097" s="6"/>
    </row>
    <row r="4098" spans="3:3">
      <c r="C4098" s="6"/>
    </row>
    <row r="4099" spans="3:3">
      <c r="C4099" s="6"/>
    </row>
    <row r="4100" spans="3:3">
      <c r="C4100" s="6"/>
    </row>
    <row r="4101" spans="3:3">
      <c r="C4101" s="6"/>
    </row>
    <row r="4102" spans="3:3">
      <c r="C4102" s="6"/>
    </row>
    <row r="4103" spans="3:3">
      <c r="C4103" s="6"/>
    </row>
    <row r="4104" spans="3:3">
      <c r="C4104" s="6"/>
    </row>
    <row r="4105" spans="3:3">
      <c r="C4105" s="6"/>
    </row>
    <row r="4106" spans="3:3">
      <c r="C4106" s="6"/>
    </row>
    <row r="4107" spans="3:3">
      <c r="C4107" s="6"/>
    </row>
    <row r="4108" spans="3:3">
      <c r="C4108" s="6"/>
    </row>
    <row r="4109" spans="3:3">
      <c r="C4109" s="6"/>
    </row>
    <row r="4110" spans="3:3">
      <c r="C4110" s="6"/>
    </row>
    <row r="4111" spans="3:3">
      <c r="C4111" s="6"/>
    </row>
    <row r="4112" spans="3:3">
      <c r="C4112" s="6"/>
    </row>
    <row r="4113" spans="3:3">
      <c r="C4113" s="6"/>
    </row>
    <row r="4114" spans="3:3">
      <c r="C4114" s="6"/>
    </row>
    <row r="4115" spans="3:3">
      <c r="C4115" s="6"/>
    </row>
    <row r="4116" spans="3:3">
      <c r="C4116" s="6"/>
    </row>
    <row r="4117" spans="3:3">
      <c r="C4117" s="6"/>
    </row>
    <row r="4118" spans="3:3">
      <c r="C4118" s="6"/>
    </row>
    <row r="4119" spans="3:3">
      <c r="C4119" s="6"/>
    </row>
    <row r="4120" spans="3:3">
      <c r="C4120" s="6"/>
    </row>
    <row r="4121" spans="3:3">
      <c r="C4121" s="6"/>
    </row>
    <row r="4122" spans="3:3">
      <c r="C4122" s="6"/>
    </row>
    <row r="4123" spans="3:3">
      <c r="C4123" s="6"/>
    </row>
    <row r="4124" spans="3:3">
      <c r="C4124" s="6"/>
    </row>
    <row r="4125" spans="3:3">
      <c r="C4125" s="6"/>
    </row>
    <row r="4126" spans="3:3">
      <c r="C4126" s="6"/>
    </row>
    <row r="4127" spans="3:3">
      <c r="C4127" s="6"/>
    </row>
    <row r="4128" spans="3:3">
      <c r="C4128" s="6"/>
    </row>
    <row r="4129" spans="3:3">
      <c r="C4129" s="6"/>
    </row>
    <row r="4130" spans="3:3">
      <c r="C4130" s="6"/>
    </row>
    <row r="4131" spans="3:3">
      <c r="C4131" s="6"/>
    </row>
    <row r="4132" spans="3:3">
      <c r="C4132" s="6"/>
    </row>
    <row r="4133" spans="3:3">
      <c r="C4133" s="6"/>
    </row>
    <row r="4134" spans="3:3">
      <c r="C4134" s="6"/>
    </row>
    <row r="4135" spans="3:3">
      <c r="C4135" s="6"/>
    </row>
    <row r="4136" spans="3:3">
      <c r="C4136" s="6"/>
    </row>
    <row r="4137" spans="3:3">
      <c r="C4137" s="6"/>
    </row>
    <row r="4138" spans="3:3">
      <c r="C4138" s="6"/>
    </row>
    <row r="4139" spans="3:3">
      <c r="C4139" s="6"/>
    </row>
    <row r="4140" spans="3:3">
      <c r="C4140" s="6"/>
    </row>
    <row r="4141" spans="3:3">
      <c r="C4141" s="6"/>
    </row>
    <row r="4142" spans="3:3">
      <c r="C4142" s="6"/>
    </row>
    <row r="4143" spans="3:3">
      <c r="C4143" s="6"/>
    </row>
    <row r="4144" spans="3:3">
      <c r="C4144" s="6"/>
    </row>
    <row r="4145" spans="3:3">
      <c r="C4145" s="6"/>
    </row>
    <row r="4146" spans="3:3">
      <c r="C4146" s="6"/>
    </row>
    <row r="4147" spans="3:3">
      <c r="C4147" s="6"/>
    </row>
    <row r="4148" spans="3:3">
      <c r="C4148" s="6"/>
    </row>
    <row r="4149" spans="3:3">
      <c r="C4149" s="6"/>
    </row>
    <row r="4150" spans="3:3">
      <c r="C4150" s="6"/>
    </row>
    <row r="4151" spans="3:3">
      <c r="C4151" s="6"/>
    </row>
    <row r="4152" spans="3:3">
      <c r="C4152" s="6"/>
    </row>
    <row r="4153" spans="3:3">
      <c r="C4153" s="6"/>
    </row>
    <row r="4154" spans="3:3">
      <c r="C4154" s="6"/>
    </row>
    <row r="4155" spans="3:3">
      <c r="C4155" s="6"/>
    </row>
    <row r="4156" spans="3:3">
      <c r="C4156" s="6"/>
    </row>
    <row r="4157" spans="3:3">
      <c r="C4157" s="6"/>
    </row>
    <row r="4158" spans="3:3">
      <c r="C4158" s="6"/>
    </row>
    <row r="4159" spans="3:3">
      <c r="C4159" s="6"/>
    </row>
    <row r="4160" spans="3:3">
      <c r="C4160" s="6"/>
    </row>
    <row r="4161" spans="3:3">
      <c r="C4161" s="6"/>
    </row>
    <row r="4162" spans="3:3">
      <c r="C4162" s="6"/>
    </row>
    <row r="4163" spans="3:3">
      <c r="C4163" s="6"/>
    </row>
    <row r="4164" spans="3:3">
      <c r="C4164" s="6"/>
    </row>
    <row r="4165" spans="3:3">
      <c r="C4165" s="6"/>
    </row>
    <row r="4166" spans="3:3">
      <c r="C4166" s="6"/>
    </row>
    <row r="4167" spans="3:3">
      <c r="C4167" s="6"/>
    </row>
    <row r="4168" spans="3:3">
      <c r="C4168" s="6"/>
    </row>
    <row r="4169" spans="3:3">
      <c r="C4169" s="6"/>
    </row>
    <row r="4170" spans="3:3">
      <c r="C4170" s="6"/>
    </row>
    <row r="4171" spans="3:3">
      <c r="C4171" s="6"/>
    </row>
    <row r="4172" spans="3:3">
      <c r="C4172" s="6"/>
    </row>
    <row r="4173" spans="3:3">
      <c r="C4173" s="6"/>
    </row>
    <row r="4174" spans="3:3">
      <c r="C4174" s="6"/>
    </row>
    <row r="4175" spans="3:3">
      <c r="C4175" s="6"/>
    </row>
    <row r="4176" spans="3:3">
      <c r="C4176" s="6"/>
    </row>
    <row r="4177" spans="3:3">
      <c r="C4177" s="6"/>
    </row>
    <row r="4178" spans="3:3">
      <c r="C4178" s="6"/>
    </row>
    <row r="4179" spans="3:3">
      <c r="C4179" s="6"/>
    </row>
    <row r="4180" spans="3:3">
      <c r="C4180" s="6"/>
    </row>
    <row r="4181" spans="3:3">
      <c r="C4181" s="6"/>
    </row>
    <row r="4182" spans="3:3">
      <c r="C4182" s="6"/>
    </row>
    <row r="4183" spans="3:3">
      <c r="C4183" s="6"/>
    </row>
    <row r="4184" spans="3:3">
      <c r="C4184" s="6"/>
    </row>
    <row r="4185" spans="3:3">
      <c r="C4185" s="6"/>
    </row>
    <row r="4186" spans="3:3">
      <c r="C4186" s="6"/>
    </row>
    <row r="4187" spans="3:3">
      <c r="C4187" s="6"/>
    </row>
    <row r="4188" spans="3:3">
      <c r="C4188" s="6"/>
    </row>
    <row r="4189" spans="3:3">
      <c r="C4189" s="6"/>
    </row>
    <row r="4190" spans="3:3">
      <c r="C4190" s="6"/>
    </row>
    <row r="4191" spans="3:3">
      <c r="C4191" s="6"/>
    </row>
    <row r="4192" spans="3:3">
      <c r="C4192" s="6"/>
    </row>
    <row r="4193" spans="3:3">
      <c r="C4193" s="6"/>
    </row>
    <row r="4194" spans="3:3">
      <c r="C4194" s="6"/>
    </row>
    <row r="4195" spans="3:3">
      <c r="C4195" s="6"/>
    </row>
    <row r="4196" spans="3:3">
      <c r="C4196" s="6"/>
    </row>
    <row r="4197" spans="3:3">
      <c r="C4197" s="6"/>
    </row>
    <row r="4198" spans="3:3">
      <c r="C4198" s="6"/>
    </row>
    <row r="4199" spans="3:3">
      <c r="C4199" s="6"/>
    </row>
    <row r="4200" spans="3:3">
      <c r="C4200" s="6"/>
    </row>
    <row r="4201" spans="3:3">
      <c r="C4201" s="6"/>
    </row>
    <row r="4202" spans="3:3">
      <c r="C4202" s="6"/>
    </row>
    <row r="4203" spans="3:3">
      <c r="C4203" s="6"/>
    </row>
    <row r="4204" spans="3:3">
      <c r="C4204" s="6"/>
    </row>
    <row r="4205" spans="3:3">
      <c r="C4205" s="6"/>
    </row>
    <row r="4206" spans="3:3">
      <c r="C4206" s="6"/>
    </row>
    <row r="4207" spans="3:3">
      <c r="C4207" s="6"/>
    </row>
    <row r="4208" spans="3:3">
      <c r="C4208" s="6"/>
    </row>
    <row r="4209" spans="3:3">
      <c r="C4209" s="6"/>
    </row>
    <row r="4210" spans="3:3">
      <c r="C4210" s="6"/>
    </row>
    <row r="4211" spans="3:3">
      <c r="C4211" s="6"/>
    </row>
    <row r="4212" spans="3:3">
      <c r="C4212" s="6"/>
    </row>
    <row r="4213" spans="3:3">
      <c r="C4213" s="6"/>
    </row>
    <row r="4214" spans="3:3">
      <c r="C4214" s="6"/>
    </row>
    <row r="4215" spans="3:3">
      <c r="C4215" s="6"/>
    </row>
    <row r="4216" spans="3:3">
      <c r="C4216" s="6"/>
    </row>
    <row r="4217" spans="3:3">
      <c r="C4217" s="6"/>
    </row>
    <row r="4218" spans="3:3">
      <c r="C4218" s="6"/>
    </row>
    <row r="4219" spans="3:3">
      <c r="C4219" s="6"/>
    </row>
    <row r="4220" spans="3:3">
      <c r="C4220" s="6"/>
    </row>
    <row r="4221" spans="3:3">
      <c r="C4221" s="6"/>
    </row>
    <row r="4222" spans="3:3">
      <c r="C4222" s="6"/>
    </row>
    <row r="4223" spans="3:3">
      <c r="C4223" s="6"/>
    </row>
    <row r="4224" spans="3:3">
      <c r="C4224" s="6"/>
    </row>
    <row r="4225" spans="3:3">
      <c r="C4225" s="6"/>
    </row>
    <row r="4226" spans="3:3">
      <c r="C4226" s="6"/>
    </row>
    <row r="4227" spans="3:3">
      <c r="C4227" s="6"/>
    </row>
    <row r="4228" spans="3:3">
      <c r="C4228" s="6"/>
    </row>
    <row r="4229" spans="3:3">
      <c r="C4229" s="6"/>
    </row>
    <row r="4230" spans="3:3">
      <c r="C4230" s="6"/>
    </row>
    <row r="4231" spans="3:3">
      <c r="C4231" s="6"/>
    </row>
    <row r="4232" spans="3:3">
      <c r="C4232" s="6"/>
    </row>
    <row r="4233" spans="3:3">
      <c r="C4233" s="6"/>
    </row>
    <row r="4234" spans="3:3">
      <c r="C4234" s="6"/>
    </row>
    <row r="4235" spans="3:3">
      <c r="C4235" s="6"/>
    </row>
    <row r="4236" spans="3:3">
      <c r="C4236" s="6"/>
    </row>
    <row r="4237" spans="3:3">
      <c r="C4237" s="6"/>
    </row>
    <row r="4238" spans="3:3">
      <c r="C4238" s="6"/>
    </row>
    <row r="4239" spans="3:3">
      <c r="C4239" s="6"/>
    </row>
    <row r="4240" spans="3:3">
      <c r="C4240" s="6"/>
    </row>
    <row r="4241" spans="3:3">
      <c r="C4241" s="6"/>
    </row>
    <row r="4242" spans="3:3">
      <c r="C4242" s="6"/>
    </row>
    <row r="4243" spans="3:3">
      <c r="C4243" s="6"/>
    </row>
    <row r="4244" spans="3:3">
      <c r="C4244" s="6"/>
    </row>
    <row r="4245" spans="3:3">
      <c r="C4245" s="6"/>
    </row>
    <row r="4246" spans="3:3">
      <c r="C4246" s="6"/>
    </row>
    <row r="4247" spans="3:3">
      <c r="C4247" s="6"/>
    </row>
    <row r="4248" spans="3:3">
      <c r="C4248" s="6"/>
    </row>
    <row r="4249" spans="3:3">
      <c r="C4249" s="6"/>
    </row>
    <row r="4250" spans="3:3">
      <c r="C4250" s="6"/>
    </row>
    <row r="4251" spans="3:3">
      <c r="C4251" s="6"/>
    </row>
    <row r="4252" spans="3:3">
      <c r="C4252" s="6"/>
    </row>
    <row r="4253" spans="3:3">
      <c r="C4253" s="6"/>
    </row>
    <row r="4254" spans="3:3">
      <c r="C4254" s="6"/>
    </row>
    <row r="4255" spans="3:3">
      <c r="C4255" s="6"/>
    </row>
    <row r="4256" spans="3:3">
      <c r="C4256" s="6"/>
    </row>
    <row r="4257" spans="3:3">
      <c r="C4257" s="6"/>
    </row>
    <row r="4258" spans="3:3">
      <c r="C4258" s="6"/>
    </row>
    <row r="4259" spans="3:3">
      <c r="C4259" s="6"/>
    </row>
    <row r="4260" spans="3:3">
      <c r="C4260" s="6"/>
    </row>
    <row r="4261" spans="3:3">
      <c r="C4261" s="6"/>
    </row>
    <row r="4262" spans="3:3">
      <c r="C4262" s="6"/>
    </row>
    <row r="4263" spans="3:3">
      <c r="C4263" s="6"/>
    </row>
    <row r="4264" spans="3:3">
      <c r="C4264" s="6"/>
    </row>
    <row r="4265" spans="3:3">
      <c r="C4265" s="6"/>
    </row>
    <row r="4266" spans="3:3">
      <c r="C4266" s="6"/>
    </row>
    <row r="4267" spans="3:3">
      <c r="C4267" s="6"/>
    </row>
    <row r="4268" spans="3:3">
      <c r="C4268" s="6"/>
    </row>
    <row r="4269" spans="3:3">
      <c r="C4269" s="6"/>
    </row>
    <row r="4270" spans="3:3">
      <c r="C4270" s="6"/>
    </row>
    <row r="4271" spans="3:3">
      <c r="C4271" s="6"/>
    </row>
    <row r="4272" spans="3:3">
      <c r="C4272" s="6"/>
    </row>
    <row r="4273" spans="3:3">
      <c r="C4273" s="6"/>
    </row>
    <row r="4274" spans="3:3">
      <c r="C4274" s="6"/>
    </row>
    <row r="4275" spans="3:3">
      <c r="C4275" s="6"/>
    </row>
    <row r="4276" spans="3:3">
      <c r="C4276" s="6"/>
    </row>
    <row r="4277" spans="3:3">
      <c r="C4277" s="6"/>
    </row>
    <row r="4278" spans="3:3">
      <c r="C4278" s="6"/>
    </row>
    <row r="4279" spans="3:3">
      <c r="C4279" s="6"/>
    </row>
    <row r="4280" spans="3:3">
      <c r="C4280" s="6"/>
    </row>
    <row r="4281" spans="3:3">
      <c r="C4281" s="6"/>
    </row>
    <row r="4282" spans="3:3">
      <c r="C4282" s="6"/>
    </row>
    <row r="4283" spans="3:3">
      <c r="C4283" s="6"/>
    </row>
    <row r="4284" spans="3:3">
      <c r="C4284" s="6"/>
    </row>
    <row r="4285" spans="3:3">
      <c r="C4285" s="6"/>
    </row>
    <row r="4286" spans="3:3">
      <c r="C4286" s="6"/>
    </row>
    <row r="4287" spans="3:3">
      <c r="C4287" s="6"/>
    </row>
    <row r="4288" spans="3:3">
      <c r="C4288" s="6"/>
    </row>
    <row r="4289" spans="3:3">
      <c r="C4289" s="6"/>
    </row>
    <row r="4290" spans="3:3">
      <c r="C4290" s="6"/>
    </row>
    <row r="4291" spans="3:3">
      <c r="C4291" s="6"/>
    </row>
    <row r="4292" spans="3:3">
      <c r="C4292" s="6"/>
    </row>
    <row r="4293" spans="3:3">
      <c r="C4293" s="6"/>
    </row>
    <row r="4294" spans="3:3">
      <c r="C4294" s="6"/>
    </row>
    <row r="4295" spans="3:3">
      <c r="C4295" s="6"/>
    </row>
    <row r="4296" spans="3:3">
      <c r="C4296" s="6"/>
    </row>
    <row r="4297" spans="3:3">
      <c r="C4297" s="6"/>
    </row>
    <row r="4298" spans="3:3">
      <c r="C4298" s="6"/>
    </row>
    <row r="4299" spans="3:3">
      <c r="C4299" s="6"/>
    </row>
    <row r="4300" spans="3:3">
      <c r="C4300" s="6"/>
    </row>
    <row r="4301" spans="3:3">
      <c r="C4301" s="6"/>
    </row>
    <row r="4302" spans="3:3">
      <c r="C4302" s="6"/>
    </row>
    <row r="4303" spans="3:3">
      <c r="C4303" s="6"/>
    </row>
    <row r="4304" spans="3:3">
      <c r="C4304" s="6"/>
    </row>
    <row r="4305" spans="3:3">
      <c r="C4305" s="6"/>
    </row>
    <row r="4306" spans="3:3">
      <c r="C4306" s="6"/>
    </row>
    <row r="4307" spans="3:3">
      <c r="C4307" s="6"/>
    </row>
    <row r="4308" spans="3:3">
      <c r="C4308" s="6"/>
    </row>
    <row r="4309" spans="3:3">
      <c r="C4309" s="6"/>
    </row>
    <row r="4310" spans="3:3">
      <c r="C4310" s="6"/>
    </row>
    <row r="4311" spans="3:3">
      <c r="C4311" s="6"/>
    </row>
    <row r="4312" spans="3:3">
      <c r="C4312" s="6"/>
    </row>
    <row r="4313" spans="3:3">
      <c r="C4313" s="6"/>
    </row>
    <row r="4314" spans="3:3">
      <c r="C4314" s="6"/>
    </row>
    <row r="4315" spans="3:3">
      <c r="C4315" s="6"/>
    </row>
    <row r="4316" spans="3:3">
      <c r="C4316" s="6"/>
    </row>
    <row r="4317" spans="3:3">
      <c r="C4317" s="6"/>
    </row>
    <row r="4318" spans="3:3">
      <c r="C4318" s="6"/>
    </row>
    <row r="4319" spans="3:3">
      <c r="C4319" s="6"/>
    </row>
    <row r="4320" spans="3:3">
      <c r="C4320" s="6"/>
    </row>
    <row r="4321" spans="3:3">
      <c r="C4321" s="6"/>
    </row>
    <row r="4322" spans="3:3">
      <c r="C4322" s="6"/>
    </row>
    <row r="4323" spans="3:3">
      <c r="C4323" s="6"/>
    </row>
    <row r="4324" spans="3:3">
      <c r="C4324" s="6"/>
    </row>
    <row r="4325" spans="3:3">
      <c r="C4325" s="6"/>
    </row>
    <row r="4326" spans="3:3">
      <c r="C4326" s="6"/>
    </row>
    <row r="4327" spans="3:3">
      <c r="C4327" s="6"/>
    </row>
    <row r="4328" spans="3:3">
      <c r="C4328" s="6"/>
    </row>
    <row r="4329" spans="3:3">
      <c r="C4329" s="6"/>
    </row>
    <row r="4330" spans="3:3">
      <c r="C4330" s="6"/>
    </row>
    <row r="4331" spans="3:3">
      <c r="C4331" s="6"/>
    </row>
    <row r="4332" spans="3:3">
      <c r="C4332" s="6"/>
    </row>
    <row r="4333" spans="3:3">
      <c r="C4333" s="6"/>
    </row>
    <row r="4334" spans="3:3">
      <c r="C4334" s="6"/>
    </row>
    <row r="4335" spans="3:3">
      <c r="C4335" s="6"/>
    </row>
    <row r="4336" spans="3:3">
      <c r="C4336" s="6"/>
    </row>
    <row r="4337" spans="3:3">
      <c r="C4337" s="6"/>
    </row>
    <row r="4338" spans="3:3">
      <c r="C4338" s="6"/>
    </row>
    <row r="4339" spans="3:3">
      <c r="C4339" s="6"/>
    </row>
    <row r="4340" spans="3:3">
      <c r="C4340" s="6"/>
    </row>
    <row r="4341" spans="3:3">
      <c r="C4341" s="6"/>
    </row>
    <row r="4342" spans="3:3">
      <c r="C4342" s="6"/>
    </row>
    <row r="4343" spans="3:3">
      <c r="C4343" s="6"/>
    </row>
    <row r="4344" spans="3:3">
      <c r="C4344" s="6"/>
    </row>
    <row r="4345" spans="3:3">
      <c r="C4345" s="6"/>
    </row>
    <row r="4346" spans="3:3">
      <c r="C4346" s="6"/>
    </row>
    <row r="4347" spans="3:3">
      <c r="C4347" s="6"/>
    </row>
    <row r="4348" spans="3:3">
      <c r="C4348" s="6"/>
    </row>
    <row r="4349" spans="3:3">
      <c r="C4349" s="6"/>
    </row>
    <row r="4350" spans="3:3">
      <c r="C4350" s="6"/>
    </row>
    <row r="4351" spans="3:3">
      <c r="C4351" s="6"/>
    </row>
    <row r="4352" spans="3:3">
      <c r="C4352" s="6"/>
    </row>
    <row r="4353" spans="3:3">
      <c r="C4353" s="6"/>
    </row>
    <row r="4354" spans="3:3">
      <c r="C4354" s="6"/>
    </row>
    <row r="4355" spans="3:3">
      <c r="C4355" s="6"/>
    </row>
    <row r="4356" spans="3:3">
      <c r="C4356" s="6"/>
    </row>
    <row r="4357" spans="3:3">
      <c r="C4357" s="6"/>
    </row>
    <row r="4358" spans="3:3">
      <c r="C4358" s="6"/>
    </row>
    <row r="4359" spans="3:3">
      <c r="C4359" s="6"/>
    </row>
    <row r="4360" spans="3:3">
      <c r="C4360" s="6"/>
    </row>
    <row r="4361" spans="3:3">
      <c r="C4361" s="6"/>
    </row>
    <row r="4362" spans="3:3">
      <c r="C4362" s="6"/>
    </row>
    <row r="4363" spans="3:3">
      <c r="C4363" s="6"/>
    </row>
    <row r="4364" spans="3:3">
      <c r="C4364" s="6"/>
    </row>
    <row r="4365" spans="3:3">
      <c r="C4365" s="6"/>
    </row>
    <row r="4366" spans="3:3">
      <c r="C4366" s="6"/>
    </row>
    <row r="4367" spans="3:3">
      <c r="C4367" s="6"/>
    </row>
    <row r="4368" spans="3:3">
      <c r="C4368" s="6"/>
    </row>
    <row r="4369" spans="3:3">
      <c r="C4369" s="6"/>
    </row>
    <row r="4370" spans="3:3">
      <c r="C4370" s="6"/>
    </row>
    <row r="4371" spans="3:3">
      <c r="C4371" s="6"/>
    </row>
    <row r="4372" spans="3:3">
      <c r="C4372" s="6"/>
    </row>
    <row r="4373" spans="3:3">
      <c r="C4373" s="6"/>
    </row>
    <row r="4374" spans="3:3">
      <c r="C4374" s="6"/>
    </row>
    <row r="4375" spans="3:3">
      <c r="C4375" s="6"/>
    </row>
    <row r="4376" spans="3:3">
      <c r="C4376" s="6"/>
    </row>
    <row r="4377" spans="3:3">
      <c r="C4377" s="6"/>
    </row>
    <row r="4378" spans="3:3">
      <c r="C4378" s="6"/>
    </row>
    <row r="4379" spans="3:3">
      <c r="C4379" s="6"/>
    </row>
    <row r="4380" spans="3:3">
      <c r="C4380" s="6"/>
    </row>
    <row r="4381" spans="3:3">
      <c r="C4381" s="6"/>
    </row>
    <row r="4382" spans="3:3">
      <c r="C4382" s="6"/>
    </row>
    <row r="4383" spans="3:3">
      <c r="C4383" s="6"/>
    </row>
    <row r="4384" spans="3:3">
      <c r="C4384" s="6"/>
    </row>
    <row r="4385" spans="3:3">
      <c r="C4385" s="6"/>
    </row>
    <row r="4386" spans="3:3">
      <c r="C4386" s="6"/>
    </row>
    <row r="4387" spans="3:3">
      <c r="C4387" s="6"/>
    </row>
    <row r="4388" spans="3:3">
      <c r="C4388" s="6"/>
    </row>
    <row r="4389" spans="3:3">
      <c r="C4389" s="6"/>
    </row>
    <row r="4390" spans="3:3">
      <c r="C4390" s="6"/>
    </row>
    <row r="4391" spans="3:3">
      <c r="C4391" s="6"/>
    </row>
    <row r="4392" spans="3:3">
      <c r="C4392" s="6"/>
    </row>
    <row r="4393" spans="3:3">
      <c r="C4393" s="6"/>
    </row>
    <row r="4394" spans="3:3">
      <c r="C4394" s="6"/>
    </row>
    <row r="4395" spans="3:3">
      <c r="C4395" s="6"/>
    </row>
    <row r="4396" spans="3:3">
      <c r="C4396" s="6"/>
    </row>
    <row r="4397" spans="3:3">
      <c r="C4397" s="6"/>
    </row>
    <row r="4398" spans="3:3">
      <c r="C4398" s="6"/>
    </row>
    <row r="4399" spans="3:3">
      <c r="C4399" s="6"/>
    </row>
    <row r="4400" spans="3:3">
      <c r="C4400" s="6"/>
    </row>
    <row r="4401" spans="3:3">
      <c r="C4401" s="6"/>
    </row>
    <row r="4402" spans="3:3">
      <c r="C4402" s="6"/>
    </row>
    <row r="4403" spans="3:3">
      <c r="C4403" s="6"/>
    </row>
    <row r="4404" spans="3:3">
      <c r="C4404" s="6"/>
    </row>
    <row r="4405" spans="3:3">
      <c r="C4405" s="6"/>
    </row>
    <row r="4406" spans="3:3">
      <c r="C4406" s="6"/>
    </row>
    <row r="4407" spans="3:3">
      <c r="C4407" s="6"/>
    </row>
    <row r="4408" spans="3:3">
      <c r="C4408" s="6"/>
    </row>
    <row r="4409" spans="3:3">
      <c r="C4409" s="6"/>
    </row>
    <row r="4410" spans="3:3">
      <c r="C4410" s="6"/>
    </row>
    <row r="4411" spans="3:3">
      <c r="C4411" s="6"/>
    </row>
    <row r="4412" spans="3:3">
      <c r="C4412" s="6"/>
    </row>
    <row r="4413" spans="3:3">
      <c r="C4413" s="6"/>
    </row>
    <row r="4414" spans="3:3">
      <c r="C4414" s="6"/>
    </row>
    <row r="4415" spans="3:3">
      <c r="C4415" s="6"/>
    </row>
    <row r="4416" spans="3:3">
      <c r="C4416" s="6"/>
    </row>
    <row r="4417" spans="3:3">
      <c r="C4417" s="6"/>
    </row>
    <row r="4418" spans="3:3">
      <c r="C4418" s="6"/>
    </row>
    <row r="4419" spans="3:3">
      <c r="C4419" s="6"/>
    </row>
    <row r="4420" spans="3:3">
      <c r="C4420" s="6"/>
    </row>
    <row r="4421" spans="3:3">
      <c r="C4421" s="6"/>
    </row>
    <row r="4422" spans="3:3">
      <c r="C4422" s="6"/>
    </row>
    <row r="4423" spans="3:3">
      <c r="C4423" s="6"/>
    </row>
    <row r="4424" spans="3:3">
      <c r="C4424" s="6"/>
    </row>
    <row r="4425" spans="3:3">
      <c r="C4425" s="6"/>
    </row>
    <row r="4426" spans="3:3">
      <c r="C4426" s="6"/>
    </row>
    <row r="4427" spans="3:3">
      <c r="C4427" s="6"/>
    </row>
    <row r="4428" spans="3:3">
      <c r="C4428" s="6"/>
    </row>
    <row r="4429" spans="3:3">
      <c r="C4429" s="6"/>
    </row>
    <row r="4430" spans="3:3">
      <c r="C4430" s="6"/>
    </row>
    <row r="4431" spans="3:3">
      <c r="C4431" s="6"/>
    </row>
    <row r="4432" spans="3:3">
      <c r="C4432" s="6"/>
    </row>
    <row r="4433" spans="3:3">
      <c r="C4433" s="6"/>
    </row>
    <row r="4434" spans="3:3">
      <c r="C4434" s="6"/>
    </row>
    <row r="4435" spans="3:3">
      <c r="C4435" s="6"/>
    </row>
    <row r="4436" spans="3:3">
      <c r="C4436" s="6"/>
    </row>
    <row r="4437" spans="3:3">
      <c r="C4437" s="6"/>
    </row>
    <row r="4438" spans="3:3">
      <c r="C4438" s="6"/>
    </row>
    <row r="4439" spans="3:3">
      <c r="C4439" s="6"/>
    </row>
    <row r="4440" spans="3:3">
      <c r="C4440" s="6"/>
    </row>
    <row r="4441" spans="3:3">
      <c r="C4441" s="6"/>
    </row>
    <row r="4442" spans="3:3">
      <c r="C4442" s="6"/>
    </row>
    <row r="4443" spans="3:3">
      <c r="C4443" s="6"/>
    </row>
    <row r="4444" spans="3:3">
      <c r="C4444" s="6"/>
    </row>
    <row r="4445" spans="3:3">
      <c r="C4445" s="6"/>
    </row>
    <row r="4446" spans="3:3">
      <c r="C4446" s="6"/>
    </row>
    <row r="4447" spans="3:3">
      <c r="C4447" s="6"/>
    </row>
    <row r="4448" spans="3:3">
      <c r="C4448" s="6"/>
    </row>
    <row r="4449" spans="3:3">
      <c r="C4449" s="6"/>
    </row>
    <row r="4450" spans="3:3">
      <c r="C4450" s="6"/>
    </row>
    <row r="4451" spans="3:3">
      <c r="C4451" s="6"/>
    </row>
    <row r="4452" spans="3:3">
      <c r="C4452" s="6"/>
    </row>
    <row r="4453" spans="3:3">
      <c r="C4453" s="6"/>
    </row>
    <row r="4454" spans="3:3">
      <c r="C4454" s="6"/>
    </row>
    <row r="4455" spans="3:3">
      <c r="C4455" s="6"/>
    </row>
    <row r="4456" spans="3:3">
      <c r="C4456" s="6"/>
    </row>
    <row r="4457" spans="3:3">
      <c r="C4457" s="6"/>
    </row>
    <row r="4458" spans="3:3">
      <c r="C4458" s="6"/>
    </row>
    <row r="4459" spans="3:3">
      <c r="C4459" s="6"/>
    </row>
    <row r="4460" spans="3:3">
      <c r="C4460" s="6"/>
    </row>
    <row r="4461" spans="3:3">
      <c r="C4461" s="6"/>
    </row>
    <row r="4462" spans="3:3">
      <c r="C4462" s="6"/>
    </row>
    <row r="4463" spans="3:3">
      <c r="C4463" s="6"/>
    </row>
    <row r="4464" spans="3:3">
      <c r="C4464" s="6"/>
    </row>
    <row r="4465" spans="3:3">
      <c r="C4465" s="6"/>
    </row>
    <row r="4466" spans="3:3">
      <c r="C4466" s="6"/>
    </row>
    <row r="4467" spans="3:3">
      <c r="C4467" s="6"/>
    </row>
    <row r="4468" spans="3:3">
      <c r="C4468" s="6"/>
    </row>
    <row r="4469" spans="3:3">
      <c r="C4469" s="6"/>
    </row>
    <row r="4470" spans="3:3">
      <c r="C4470" s="6"/>
    </row>
    <row r="4471" spans="3:3">
      <c r="C4471" s="6"/>
    </row>
    <row r="4472" spans="3:3">
      <c r="C4472" s="6"/>
    </row>
    <row r="4473" spans="3:3">
      <c r="C4473" s="6"/>
    </row>
    <row r="4474" spans="3:3">
      <c r="C4474" s="6"/>
    </row>
    <row r="4475" spans="3:3">
      <c r="C4475" s="6"/>
    </row>
    <row r="4476" spans="3:3">
      <c r="C4476" s="6"/>
    </row>
    <row r="4477" spans="3:3">
      <c r="C4477" s="6"/>
    </row>
    <row r="4478" spans="3:3">
      <c r="C4478" s="6"/>
    </row>
    <row r="4479" spans="3:3">
      <c r="C4479" s="6"/>
    </row>
    <row r="4480" spans="3:3">
      <c r="C4480" s="6"/>
    </row>
    <row r="4481" spans="3:3">
      <c r="C4481" s="6"/>
    </row>
    <row r="4482" spans="3:3">
      <c r="C4482" s="6"/>
    </row>
    <row r="4483" spans="3:3">
      <c r="C4483" s="6"/>
    </row>
    <row r="4484" spans="3:3">
      <c r="C4484" s="6"/>
    </row>
    <row r="4485" spans="3:3">
      <c r="C4485" s="6"/>
    </row>
    <row r="4486" spans="3:3">
      <c r="C4486" s="6"/>
    </row>
    <row r="4487" spans="3:3">
      <c r="C4487" s="6"/>
    </row>
    <row r="4488" spans="3:3">
      <c r="C4488" s="6"/>
    </row>
    <row r="4489" spans="3:3">
      <c r="C4489" s="6"/>
    </row>
    <row r="4490" spans="3:3">
      <c r="C4490" s="6"/>
    </row>
    <row r="4491" spans="3:3">
      <c r="C4491" s="6"/>
    </row>
    <row r="4492" spans="3:3">
      <c r="C4492" s="6"/>
    </row>
    <row r="4493" spans="3:3">
      <c r="C4493" s="6"/>
    </row>
    <row r="4494" spans="3:3">
      <c r="C4494" s="6"/>
    </row>
    <row r="4495" spans="3:3">
      <c r="C4495" s="6"/>
    </row>
    <row r="4496" spans="3:3">
      <c r="C4496" s="6"/>
    </row>
    <row r="4497" spans="3:3">
      <c r="C4497" s="6"/>
    </row>
    <row r="4498" spans="3:3">
      <c r="C4498" s="6"/>
    </row>
    <row r="4499" spans="3:3">
      <c r="C4499" s="6"/>
    </row>
    <row r="4500" spans="3:3">
      <c r="C4500" s="6"/>
    </row>
    <row r="4501" spans="3:3">
      <c r="C4501" s="6"/>
    </row>
    <row r="4502" spans="3:3">
      <c r="C4502" s="6"/>
    </row>
    <row r="4503" spans="3:3">
      <c r="C4503" s="6"/>
    </row>
    <row r="4504" spans="3:3">
      <c r="C4504" s="6"/>
    </row>
    <row r="4505" spans="3:3">
      <c r="C4505" s="6"/>
    </row>
    <row r="4506" spans="3:3">
      <c r="C4506" s="6"/>
    </row>
    <row r="4507" spans="3:3">
      <c r="C4507" s="6"/>
    </row>
    <row r="4508" spans="3:3">
      <c r="C4508" s="6"/>
    </row>
    <row r="4509" spans="3:3">
      <c r="C4509" s="6"/>
    </row>
    <row r="4510" spans="3:3">
      <c r="C4510" s="6"/>
    </row>
    <row r="4511" spans="3:3">
      <c r="C4511" s="6"/>
    </row>
    <row r="4512" spans="3:3">
      <c r="C4512" s="6"/>
    </row>
    <row r="4513" spans="3:3">
      <c r="C4513" s="6"/>
    </row>
    <row r="4514" spans="3:3">
      <c r="C4514" s="6"/>
    </row>
    <row r="4515" spans="3:3">
      <c r="C4515" s="6"/>
    </row>
    <row r="4516" spans="3:3">
      <c r="C4516" s="6"/>
    </row>
    <row r="4517" spans="3:3">
      <c r="C4517" s="6"/>
    </row>
    <row r="4518" spans="3:3">
      <c r="C4518" s="6"/>
    </row>
    <row r="4519" spans="3:3">
      <c r="C4519" s="6"/>
    </row>
    <row r="4520" spans="3:3">
      <c r="C4520" s="6"/>
    </row>
    <row r="4521" spans="3:3">
      <c r="C4521" s="6"/>
    </row>
    <row r="4522" spans="3:3">
      <c r="C4522" s="6"/>
    </row>
    <row r="4523" spans="3:3">
      <c r="C4523" s="6"/>
    </row>
    <row r="4524" spans="3:3">
      <c r="C4524" s="6"/>
    </row>
    <row r="4525" spans="3:3">
      <c r="C4525" s="6"/>
    </row>
    <row r="4526" spans="3:3">
      <c r="C4526" s="6"/>
    </row>
    <row r="4527" spans="3:3">
      <c r="C4527" s="6"/>
    </row>
    <row r="4528" spans="3:3">
      <c r="C4528" s="6"/>
    </row>
    <row r="4529" spans="3:3">
      <c r="C4529" s="6"/>
    </row>
    <row r="4530" spans="3:3">
      <c r="C4530" s="6"/>
    </row>
    <row r="4531" spans="3:3">
      <c r="C4531" s="6"/>
    </row>
    <row r="4532" spans="3:3">
      <c r="C4532" s="6"/>
    </row>
    <row r="4533" spans="3:3">
      <c r="C4533" s="6"/>
    </row>
    <row r="4534" spans="3:3">
      <c r="C4534" s="6"/>
    </row>
    <row r="4535" spans="3:3">
      <c r="C4535" s="6"/>
    </row>
    <row r="4536" spans="3:3">
      <c r="C4536" s="6"/>
    </row>
    <row r="4537" spans="3:3">
      <c r="C4537" s="6"/>
    </row>
    <row r="4538" spans="3:3">
      <c r="C4538" s="6"/>
    </row>
    <row r="4539" spans="3:3">
      <c r="C4539" s="6"/>
    </row>
    <row r="4540" spans="3:3">
      <c r="C4540" s="6"/>
    </row>
    <row r="4541" spans="3:3">
      <c r="C4541" s="6"/>
    </row>
    <row r="4542" spans="3:3">
      <c r="C4542" s="6"/>
    </row>
    <row r="4543" spans="3:3">
      <c r="C4543" s="6"/>
    </row>
    <row r="4544" spans="3:3">
      <c r="C4544" s="6"/>
    </row>
    <row r="4545" spans="3:3">
      <c r="C4545" s="6"/>
    </row>
    <row r="4546" spans="3:3">
      <c r="C4546" s="6"/>
    </row>
    <row r="4547" spans="3:3">
      <c r="C4547" s="6"/>
    </row>
    <row r="4548" spans="3:3">
      <c r="C4548" s="6"/>
    </row>
    <row r="4549" spans="3:3">
      <c r="C4549" s="6"/>
    </row>
    <row r="4550" spans="3:3">
      <c r="C4550" s="6"/>
    </row>
    <row r="4551" spans="3:3">
      <c r="C4551" s="6"/>
    </row>
    <row r="4552" spans="3:3">
      <c r="C4552" s="6"/>
    </row>
    <row r="4553" spans="3:3">
      <c r="C4553" s="6"/>
    </row>
    <row r="4554" spans="3:3">
      <c r="C4554" s="6"/>
    </row>
    <row r="4555" spans="3:3">
      <c r="C4555" s="6"/>
    </row>
    <row r="4556" spans="3:3">
      <c r="C4556" s="6"/>
    </row>
    <row r="4557" spans="3:3">
      <c r="C4557" s="6"/>
    </row>
    <row r="4558" spans="3:3">
      <c r="C4558" s="6"/>
    </row>
    <row r="4559" spans="3:3">
      <c r="C4559" s="6"/>
    </row>
    <row r="4560" spans="3:3">
      <c r="C4560" s="6"/>
    </row>
    <row r="4561" spans="3:3">
      <c r="C4561" s="6"/>
    </row>
    <row r="4562" spans="3:3">
      <c r="C4562" s="6"/>
    </row>
    <row r="4563" spans="3:3">
      <c r="C4563" s="6"/>
    </row>
    <row r="4564" spans="3:3">
      <c r="C4564" s="6"/>
    </row>
    <row r="4565" spans="3:3">
      <c r="C4565" s="6"/>
    </row>
    <row r="4566" spans="3:3">
      <c r="C4566" s="6"/>
    </row>
    <row r="4567" spans="3:3">
      <c r="C4567" s="6"/>
    </row>
    <row r="4568" spans="3:3">
      <c r="C4568" s="6"/>
    </row>
    <row r="4569" spans="3:3">
      <c r="C4569" s="6"/>
    </row>
    <row r="4570" spans="3:3">
      <c r="C4570" s="6"/>
    </row>
    <row r="4571" spans="3:3">
      <c r="C4571" s="6"/>
    </row>
    <row r="4572" spans="3:3">
      <c r="C4572" s="6"/>
    </row>
    <row r="4573" spans="3:3">
      <c r="C4573" s="6"/>
    </row>
    <row r="4574" spans="3:3">
      <c r="C4574" s="6"/>
    </row>
    <row r="4575" spans="3:3">
      <c r="C4575" s="6"/>
    </row>
    <row r="4576" spans="3:3">
      <c r="C4576" s="6"/>
    </row>
    <row r="4577" spans="3:3">
      <c r="C4577" s="6"/>
    </row>
    <row r="4578" spans="3:3">
      <c r="C4578" s="6"/>
    </row>
    <row r="4579" spans="3:3">
      <c r="C4579" s="6"/>
    </row>
    <row r="4580" spans="3:3">
      <c r="C4580" s="6"/>
    </row>
    <row r="4581" spans="3:3">
      <c r="C4581" s="6"/>
    </row>
    <row r="4582" spans="3:3">
      <c r="C4582" s="6"/>
    </row>
    <row r="4583" spans="3:3">
      <c r="C4583" s="6"/>
    </row>
    <row r="4584" spans="3:3">
      <c r="C4584" s="6"/>
    </row>
    <row r="4585" spans="3:3">
      <c r="C4585" s="6"/>
    </row>
    <row r="4586" spans="3:3">
      <c r="C4586" s="6"/>
    </row>
    <row r="4587" spans="3:3">
      <c r="C4587" s="6"/>
    </row>
    <row r="4588" spans="3:3">
      <c r="C4588" s="6"/>
    </row>
    <row r="4589" spans="3:3">
      <c r="C4589" s="6"/>
    </row>
    <row r="4590" spans="3:3">
      <c r="C4590" s="6"/>
    </row>
    <row r="4591" spans="3:3">
      <c r="C4591" s="6"/>
    </row>
    <row r="4592" spans="3:3">
      <c r="C4592" s="6"/>
    </row>
    <row r="4593" spans="3:3">
      <c r="C4593" s="6"/>
    </row>
    <row r="4594" spans="3:3">
      <c r="C4594" s="6"/>
    </row>
    <row r="4595" spans="3:3">
      <c r="C4595" s="6"/>
    </row>
    <row r="4596" spans="3:3">
      <c r="C4596" s="6"/>
    </row>
    <row r="4597" spans="3:3">
      <c r="C4597" s="6"/>
    </row>
    <row r="4598" spans="3:3">
      <c r="C4598" s="6"/>
    </row>
    <row r="4599" spans="3:3">
      <c r="C4599" s="6"/>
    </row>
    <row r="4600" spans="3:3">
      <c r="C4600" s="6"/>
    </row>
    <row r="4601" spans="3:3">
      <c r="C4601" s="6"/>
    </row>
    <row r="4602" spans="3:3">
      <c r="C4602" s="6"/>
    </row>
    <row r="4603" spans="3:3">
      <c r="C4603" s="6"/>
    </row>
    <row r="4604" spans="3:3">
      <c r="C4604" s="6"/>
    </row>
    <row r="4605" spans="3:3">
      <c r="C4605" s="6"/>
    </row>
    <row r="4606" spans="3:3">
      <c r="C4606" s="6"/>
    </row>
    <row r="4607" spans="3:3">
      <c r="C4607" s="6"/>
    </row>
    <row r="4608" spans="3:3">
      <c r="C4608" s="6"/>
    </row>
    <row r="4609" spans="3:3">
      <c r="C4609" s="6"/>
    </row>
    <row r="4610" spans="3:3">
      <c r="C4610" s="6"/>
    </row>
    <row r="4611" spans="3:3">
      <c r="C4611" s="6"/>
    </row>
    <row r="4612" spans="3:3">
      <c r="C4612" s="6"/>
    </row>
    <row r="4613" spans="3:3">
      <c r="C4613" s="6"/>
    </row>
    <row r="4614" spans="3:3">
      <c r="C4614" s="6"/>
    </row>
    <row r="4615" spans="3:3">
      <c r="C4615" s="6"/>
    </row>
    <row r="4616" spans="3:3">
      <c r="C4616" s="6"/>
    </row>
    <row r="4617" spans="3:3">
      <c r="C4617" s="6"/>
    </row>
    <row r="4618" spans="3:3">
      <c r="C4618" s="6"/>
    </row>
    <row r="4619" spans="3:3">
      <c r="C4619" s="6"/>
    </row>
    <row r="4620" spans="3:3">
      <c r="C4620" s="6"/>
    </row>
    <row r="4621" spans="3:3">
      <c r="C4621" s="6"/>
    </row>
    <row r="4622" spans="3:3">
      <c r="C4622" s="6"/>
    </row>
    <row r="4623" spans="3:3">
      <c r="C4623" s="6"/>
    </row>
    <row r="4624" spans="3:3">
      <c r="C4624" s="6"/>
    </row>
    <row r="4625" spans="3:3">
      <c r="C4625" s="6"/>
    </row>
    <row r="4626" spans="3:3">
      <c r="C4626" s="6"/>
    </row>
    <row r="4627" spans="3:3">
      <c r="C4627" s="6"/>
    </row>
    <row r="4628" spans="3:3">
      <c r="C4628" s="6"/>
    </row>
    <row r="4629" spans="3:3">
      <c r="C4629" s="6"/>
    </row>
    <row r="4630" spans="3:3">
      <c r="C4630" s="6"/>
    </row>
    <row r="4631" spans="3:3">
      <c r="C4631" s="6"/>
    </row>
    <row r="4632" spans="3:3">
      <c r="C4632" s="6"/>
    </row>
    <row r="4633" spans="3:3">
      <c r="C4633" s="6"/>
    </row>
    <row r="4634" spans="3:3">
      <c r="C4634" s="6"/>
    </row>
    <row r="4635" spans="3:3">
      <c r="C4635" s="6"/>
    </row>
    <row r="4636" spans="3:3">
      <c r="C4636" s="6"/>
    </row>
    <row r="4637" spans="3:3">
      <c r="C4637" s="6"/>
    </row>
    <row r="4638" spans="3:3">
      <c r="C4638" s="6"/>
    </row>
    <row r="4639" spans="3:3">
      <c r="C4639" s="6"/>
    </row>
    <row r="4640" spans="3:3">
      <c r="C4640" s="6"/>
    </row>
    <row r="4641" spans="3:3">
      <c r="C4641" s="6"/>
    </row>
    <row r="4642" spans="3:3">
      <c r="C4642" s="6"/>
    </row>
    <row r="4643" spans="3:3">
      <c r="C4643" s="6"/>
    </row>
    <row r="4644" spans="3:3">
      <c r="C4644" s="6"/>
    </row>
    <row r="4645" spans="3:3">
      <c r="C4645" s="6"/>
    </row>
    <row r="4646" spans="3:3">
      <c r="C4646" s="6"/>
    </row>
    <row r="4647" spans="3:3">
      <c r="C4647" s="6"/>
    </row>
    <row r="4648" spans="3:3">
      <c r="C4648" s="6"/>
    </row>
    <row r="4649" spans="3:3">
      <c r="C4649" s="6"/>
    </row>
    <row r="4650" spans="3:3">
      <c r="C4650" s="6"/>
    </row>
    <row r="4651" spans="3:3">
      <c r="C4651" s="6"/>
    </row>
    <row r="4652" spans="3:3">
      <c r="C4652" s="6"/>
    </row>
    <row r="4653" spans="3:3">
      <c r="C4653" s="6"/>
    </row>
    <row r="4654" spans="3:3">
      <c r="C4654" s="6"/>
    </row>
    <row r="4655" spans="3:3">
      <c r="C4655" s="6"/>
    </row>
    <row r="4656" spans="3:3">
      <c r="C4656" s="6"/>
    </row>
    <row r="4657" spans="3:3">
      <c r="C4657" s="6"/>
    </row>
    <row r="4658" spans="3:3">
      <c r="C4658" s="6"/>
    </row>
    <row r="4659" spans="3:3">
      <c r="C4659" s="6"/>
    </row>
    <row r="4660" spans="3:3">
      <c r="C4660" s="6"/>
    </row>
    <row r="4661" spans="3:3">
      <c r="C4661" s="6"/>
    </row>
    <row r="4662" spans="3:3">
      <c r="C4662" s="6"/>
    </row>
    <row r="4663" spans="3:3">
      <c r="C4663" s="6"/>
    </row>
    <row r="4664" spans="3:3">
      <c r="C4664" s="6"/>
    </row>
    <row r="4665" spans="3:3">
      <c r="C4665" s="6"/>
    </row>
    <row r="4666" spans="3:3">
      <c r="C4666" s="6"/>
    </row>
    <row r="4667" spans="3:3">
      <c r="C4667" s="6"/>
    </row>
    <row r="4668" spans="3:3">
      <c r="C4668" s="6"/>
    </row>
    <row r="4669" spans="3:3">
      <c r="C4669" s="6"/>
    </row>
    <row r="4670" spans="3:3">
      <c r="C4670" s="6"/>
    </row>
    <row r="4671" spans="3:3">
      <c r="C4671" s="6"/>
    </row>
    <row r="4672" spans="3:3">
      <c r="C4672" s="6"/>
    </row>
    <row r="4673" spans="3:3">
      <c r="C4673" s="6"/>
    </row>
    <row r="4674" spans="3:3">
      <c r="C4674" s="6"/>
    </row>
    <row r="4675" spans="3:3">
      <c r="C4675" s="6"/>
    </row>
    <row r="4676" spans="3:3">
      <c r="C4676" s="6"/>
    </row>
    <row r="4677" spans="3:3">
      <c r="C4677" s="6"/>
    </row>
    <row r="4678" spans="3:3">
      <c r="C4678" s="6"/>
    </row>
    <row r="4679" spans="3:3">
      <c r="C4679" s="6"/>
    </row>
    <row r="4680" spans="3:3">
      <c r="C4680" s="6"/>
    </row>
    <row r="4681" spans="3:3">
      <c r="C4681" s="6"/>
    </row>
    <row r="4682" spans="3:3">
      <c r="C4682" s="6"/>
    </row>
    <row r="4683" spans="3:3">
      <c r="C4683" s="6"/>
    </row>
    <row r="4684" spans="3:3">
      <c r="C4684" s="6"/>
    </row>
    <row r="4685" spans="3:3">
      <c r="C4685" s="6"/>
    </row>
    <row r="4686" spans="3:3">
      <c r="C4686" s="6"/>
    </row>
    <row r="4687" spans="3:3">
      <c r="C4687" s="6"/>
    </row>
    <row r="4688" spans="3:3">
      <c r="C4688" s="6"/>
    </row>
    <row r="4689" spans="3:3">
      <c r="C4689" s="6"/>
    </row>
    <row r="4690" spans="3:3">
      <c r="C4690" s="6"/>
    </row>
    <row r="4691" spans="3:3">
      <c r="C4691" s="6"/>
    </row>
    <row r="4692" spans="3:3">
      <c r="C4692" s="6"/>
    </row>
    <row r="4693" spans="3:3">
      <c r="C4693" s="6"/>
    </row>
    <row r="4694" spans="3:3">
      <c r="C4694" s="6"/>
    </row>
    <row r="4695" spans="3:3">
      <c r="C4695" s="6"/>
    </row>
    <row r="4696" spans="3:3">
      <c r="C4696" s="6"/>
    </row>
    <row r="4697" spans="3:3">
      <c r="C4697" s="6"/>
    </row>
    <row r="4698" spans="3:3">
      <c r="C4698" s="6"/>
    </row>
    <row r="4699" spans="3:3">
      <c r="C4699" s="6"/>
    </row>
    <row r="4700" spans="3:3">
      <c r="C4700" s="6"/>
    </row>
    <row r="4701" spans="3:3">
      <c r="C4701" s="6"/>
    </row>
    <row r="4702" spans="3:3">
      <c r="C4702" s="6"/>
    </row>
    <row r="4703" spans="3:3">
      <c r="C4703" s="6"/>
    </row>
    <row r="4704" spans="3:3">
      <c r="C4704" s="6"/>
    </row>
    <row r="4705" spans="3:3">
      <c r="C4705" s="6"/>
    </row>
    <row r="4706" spans="3:3">
      <c r="C4706" s="6"/>
    </row>
    <row r="4707" spans="3:3">
      <c r="C4707" s="6"/>
    </row>
    <row r="4708" spans="3:3">
      <c r="C4708" s="6"/>
    </row>
    <row r="4709" spans="3:3">
      <c r="C4709" s="6"/>
    </row>
    <row r="4710" spans="3:3">
      <c r="C4710" s="6"/>
    </row>
    <row r="4711" spans="3:3">
      <c r="C4711" s="6"/>
    </row>
    <row r="4712" spans="3:3">
      <c r="C4712" s="6"/>
    </row>
    <row r="4713" spans="3:3">
      <c r="C4713" s="6"/>
    </row>
    <row r="4714" spans="3:3">
      <c r="C4714" s="6"/>
    </row>
    <row r="4715" spans="3:3">
      <c r="C4715" s="6"/>
    </row>
    <row r="4716" spans="3:3">
      <c r="C4716" s="6"/>
    </row>
    <row r="4717" spans="3:3">
      <c r="C4717" s="6"/>
    </row>
    <row r="4718" spans="3:3">
      <c r="C4718" s="6"/>
    </row>
    <row r="4719" spans="3:3">
      <c r="C4719" s="6"/>
    </row>
    <row r="4720" spans="3:3">
      <c r="C4720" s="6"/>
    </row>
    <row r="4721" spans="3:3">
      <c r="C4721" s="6"/>
    </row>
    <row r="4722" spans="3:3">
      <c r="C4722" s="6"/>
    </row>
    <row r="4723" spans="3:3">
      <c r="C4723" s="6"/>
    </row>
    <row r="4724" spans="3:3">
      <c r="C4724" s="6"/>
    </row>
    <row r="4725" spans="3:3">
      <c r="C4725" s="6"/>
    </row>
    <row r="4726" spans="3:3">
      <c r="C4726" s="6"/>
    </row>
    <row r="4727" spans="3:3">
      <c r="C4727" s="6"/>
    </row>
    <row r="4728" spans="3:3">
      <c r="C4728" s="6"/>
    </row>
    <row r="4729" spans="3:3">
      <c r="C4729" s="6"/>
    </row>
    <row r="4730" spans="3:3">
      <c r="C4730" s="6"/>
    </row>
    <row r="4731" spans="3:3">
      <c r="C4731" s="6"/>
    </row>
    <row r="4732" spans="3:3">
      <c r="C4732" s="6"/>
    </row>
    <row r="4733" spans="3:3">
      <c r="C4733" s="6"/>
    </row>
    <row r="4734" spans="3:3">
      <c r="C4734" s="6"/>
    </row>
    <row r="4735" spans="3:3">
      <c r="C4735" s="6"/>
    </row>
    <row r="4736" spans="3:3">
      <c r="C4736" s="6"/>
    </row>
    <row r="4737" spans="3:3">
      <c r="C4737" s="6"/>
    </row>
    <row r="4738" spans="3:3">
      <c r="C4738" s="6"/>
    </row>
    <row r="4739" spans="3:3">
      <c r="C4739" s="6"/>
    </row>
    <row r="4740" spans="3:3">
      <c r="C4740" s="6"/>
    </row>
    <row r="4741" spans="3:3">
      <c r="C4741" s="6"/>
    </row>
    <row r="4742" spans="3:3">
      <c r="C4742" s="6"/>
    </row>
    <row r="4743" spans="3:3">
      <c r="C4743" s="6"/>
    </row>
    <row r="4744" spans="3:3">
      <c r="C4744" s="6"/>
    </row>
    <row r="4745" spans="3:3">
      <c r="C4745" s="6"/>
    </row>
    <row r="4746" spans="3:3">
      <c r="C4746" s="6"/>
    </row>
    <row r="4747" spans="3:3">
      <c r="C4747" s="6"/>
    </row>
    <row r="4748" spans="3:3">
      <c r="C4748" s="6"/>
    </row>
    <row r="4749" spans="3:3">
      <c r="C4749" s="6"/>
    </row>
    <row r="4750" spans="3:3">
      <c r="C4750" s="6"/>
    </row>
    <row r="4751" spans="3:3">
      <c r="C4751" s="6"/>
    </row>
    <row r="4752" spans="3:3">
      <c r="C4752" s="6"/>
    </row>
    <row r="4753" spans="3:3">
      <c r="C4753" s="6"/>
    </row>
    <row r="4754" spans="3:3">
      <c r="C4754" s="6"/>
    </row>
    <row r="4755" spans="3:3">
      <c r="C4755" s="6"/>
    </row>
    <row r="4756" spans="3:3">
      <c r="C4756" s="6"/>
    </row>
    <row r="4757" spans="3:3">
      <c r="C4757" s="6"/>
    </row>
    <row r="4758" spans="3:3">
      <c r="C4758" s="6"/>
    </row>
    <row r="4759" spans="3:3">
      <c r="C4759" s="6"/>
    </row>
    <row r="4760" spans="3:3">
      <c r="C4760" s="6"/>
    </row>
    <row r="4761" spans="3:3">
      <c r="C4761" s="6"/>
    </row>
    <row r="4762" spans="3:3">
      <c r="C4762" s="6"/>
    </row>
    <row r="4763" spans="3:3">
      <c r="C4763" s="6"/>
    </row>
    <row r="4764" spans="3:3">
      <c r="C4764" s="6"/>
    </row>
    <row r="4765" spans="3:3">
      <c r="C4765" s="6"/>
    </row>
    <row r="4766" spans="3:3">
      <c r="C4766" s="6"/>
    </row>
    <row r="4767" spans="3:3">
      <c r="C4767" s="6"/>
    </row>
    <row r="4768" spans="3:3">
      <c r="C4768" s="6"/>
    </row>
    <row r="4769" spans="3:3">
      <c r="C4769" s="6"/>
    </row>
    <row r="4770" spans="3:3">
      <c r="C4770" s="6"/>
    </row>
    <row r="4771" spans="3:3">
      <c r="C4771" s="6"/>
    </row>
    <row r="4772" spans="3:3">
      <c r="C4772" s="6"/>
    </row>
    <row r="4773" spans="3:3">
      <c r="C4773" s="6"/>
    </row>
    <row r="4774" spans="3:3">
      <c r="C4774" s="6"/>
    </row>
    <row r="4775" spans="3:3">
      <c r="C4775" s="6"/>
    </row>
    <row r="4776" spans="3:3">
      <c r="C4776" s="6"/>
    </row>
    <row r="4777" spans="3:3">
      <c r="C4777" s="6"/>
    </row>
    <row r="4778" spans="3:3">
      <c r="C4778" s="6"/>
    </row>
    <row r="4779" spans="3:3">
      <c r="C4779" s="6"/>
    </row>
    <row r="4780" spans="3:3">
      <c r="C4780" s="6"/>
    </row>
    <row r="4781" spans="3:3">
      <c r="C4781" s="6"/>
    </row>
    <row r="4782" spans="3:3">
      <c r="C4782" s="6"/>
    </row>
    <row r="4783" spans="3:3">
      <c r="C4783" s="6"/>
    </row>
    <row r="4784" spans="3:3">
      <c r="C4784" s="6"/>
    </row>
    <row r="4785" spans="3:3">
      <c r="C4785" s="6"/>
    </row>
    <row r="4786" spans="3:3">
      <c r="C4786" s="6"/>
    </row>
    <row r="4787" spans="3:3">
      <c r="C4787" s="6"/>
    </row>
    <row r="4788" spans="3:3">
      <c r="C4788" s="6"/>
    </row>
    <row r="4789" spans="3:3">
      <c r="C4789" s="6"/>
    </row>
    <row r="4790" spans="3:3">
      <c r="C4790" s="6"/>
    </row>
    <row r="4791" spans="3:3">
      <c r="C4791" s="6"/>
    </row>
    <row r="4792" spans="3:3">
      <c r="C4792" s="6"/>
    </row>
    <row r="4793" spans="3:3">
      <c r="C4793" s="6"/>
    </row>
    <row r="4794" spans="3:3">
      <c r="C4794" s="6"/>
    </row>
    <row r="4795" spans="3:3">
      <c r="C4795" s="6"/>
    </row>
    <row r="4796" spans="3:3">
      <c r="C4796" s="6"/>
    </row>
    <row r="4797" spans="3:3">
      <c r="C4797" s="6"/>
    </row>
    <row r="4798" spans="3:3">
      <c r="C4798" s="6"/>
    </row>
    <row r="4799" spans="3:3">
      <c r="C4799" s="6"/>
    </row>
    <row r="4800" spans="3:3">
      <c r="C4800" s="6"/>
    </row>
    <row r="4801" spans="3:3">
      <c r="C4801" s="6"/>
    </row>
    <row r="4802" spans="3:3">
      <c r="C4802" s="6"/>
    </row>
    <row r="4803" spans="3:3">
      <c r="C4803" s="6"/>
    </row>
    <row r="4804" spans="3:3">
      <c r="C4804" s="6"/>
    </row>
    <row r="4805" spans="3:3">
      <c r="C4805" s="6"/>
    </row>
    <row r="4806" spans="3:3">
      <c r="C4806" s="6"/>
    </row>
    <row r="4807" spans="3:3">
      <c r="C4807" s="6"/>
    </row>
    <row r="4808" spans="3:3">
      <c r="C4808" s="6"/>
    </row>
    <row r="4809" spans="3:3">
      <c r="C4809" s="6"/>
    </row>
    <row r="4810" spans="3:3">
      <c r="C4810" s="6"/>
    </row>
    <row r="4811" spans="3:3">
      <c r="C4811" s="6"/>
    </row>
    <row r="4812" spans="3:3">
      <c r="C4812" s="6"/>
    </row>
    <row r="4813" spans="3:3">
      <c r="C4813" s="6"/>
    </row>
    <row r="4814" spans="3:3">
      <c r="C4814" s="6"/>
    </row>
    <row r="4815" spans="3:3">
      <c r="C4815" s="6"/>
    </row>
    <row r="4816" spans="3:3">
      <c r="C4816" s="6"/>
    </row>
    <row r="4817" spans="3:3">
      <c r="C4817" s="6"/>
    </row>
    <row r="4818" spans="3:3">
      <c r="C4818" s="6"/>
    </row>
    <row r="4819" spans="3:3">
      <c r="C4819" s="6"/>
    </row>
    <row r="4820" spans="3:3">
      <c r="C4820" s="6"/>
    </row>
    <row r="4821" spans="3:3">
      <c r="C4821" s="6"/>
    </row>
    <row r="4822" spans="3:3">
      <c r="C4822" s="6"/>
    </row>
    <row r="4823" spans="3:3">
      <c r="C4823" s="6"/>
    </row>
    <row r="4824" spans="3:3">
      <c r="C4824" s="6"/>
    </row>
    <row r="4825" spans="3:3">
      <c r="C4825" s="6"/>
    </row>
    <row r="4826" spans="3:3">
      <c r="C4826" s="6"/>
    </row>
    <row r="4827" spans="3:3">
      <c r="C4827" s="6"/>
    </row>
    <row r="4828" spans="3:3">
      <c r="C4828" s="6"/>
    </row>
    <row r="4829" spans="3:3">
      <c r="C4829" s="6"/>
    </row>
    <row r="4830" spans="3:3">
      <c r="C4830" s="6"/>
    </row>
    <row r="4831" spans="3:3">
      <c r="C4831" s="6"/>
    </row>
    <row r="4832" spans="3:3">
      <c r="C4832" s="6"/>
    </row>
    <row r="4833" spans="3:3">
      <c r="C4833" s="6"/>
    </row>
    <row r="4834" spans="3:3">
      <c r="C4834" s="6"/>
    </row>
    <row r="4835" spans="3:3">
      <c r="C4835" s="6"/>
    </row>
    <row r="4836" spans="3:3">
      <c r="C4836" s="6"/>
    </row>
    <row r="4837" spans="3:3">
      <c r="C4837" s="6"/>
    </row>
    <row r="4838" spans="3:3">
      <c r="C4838" s="6"/>
    </row>
    <row r="4839" spans="3:3">
      <c r="C4839" s="6"/>
    </row>
    <row r="4840" spans="3:3">
      <c r="C4840" s="6"/>
    </row>
    <row r="4841" spans="3:3">
      <c r="C4841" s="6"/>
    </row>
    <row r="4842" spans="3:3">
      <c r="C4842" s="6"/>
    </row>
    <row r="4843" spans="3:3">
      <c r="C4843" s="6"/>
    </row>
    <row r="4844" spans="3:3">
      <c r="C4844" s="6"/>
    </row>
    <row r="4845" spans="3:3">
      <c r="C4845" s="6"/>
    </row>
    <row r="4846" spans="3:3">
      <c r="C4846" s="6"/>
    </row>
    <row r="4847" spans="3:3">
      <c r="C4847" s="6"/>
    </row>
    <row r="4848" spans="3:3">
      <c r="C4848" s="6"/>
    </row>
    <row r="4849" spans="3:3">
      <c r="C4849" s="6"/>
    </row>
    <row r="4850" spans="3:3">
      <c r="C4850" s="6"/>
    </row>
    <row r="4851" spans="3:3">
      <c r="C4851" s="6"/>
    </row>
    <row r="4852" spans="3:3">
      <c r="C4852" s="6"/>
    </row>
    <row r="4853" spans="3:3">
      <c r="C4853" s="6"/>
    </row>
    <row r="4854" spans="3:3">
      <c r="C4854" s="6"/>
    </row>
    <row r="4855" spans="3:3">
      <c r="C4855" s="6"/>
    </row>
    <row r="4856" spans="3:3">
      <c r="C4856" s="6"/>
    </row>
    <row r="4857" spans="3:3">
      <c r="C4857" s="6"/>
    </row>
    <row r="4858" spans="3:3">
      <c r="C4858" s="6"/>
    </row>
    <row r="4859" spans="3:3">
      <c r="C4859" s="6"/>
    </row>
    <row r="4860" spans="3:3">
      <c r="C4860" s="6"/>
    </row>
    <row r="4861" spans="3:3">
      <c r="C4861" s="6"/>
    </row>
    <row r="4862" spans="3:3">
      <c r="C4862" s="6"/>
    </row>
    <row r="4863" spans="3:3">
      <c r="C4863" s="6"/>
    </row>
    <row r="4864" spans="3:3">
      <c r="C4864" s="6"/>
    </row>
    <row r="4865" spans="3:3">
      <c r="C4865" s="6"/>
    </row>
    <row r="4866" spans="3:3">
      <c r="C4866" s="6"/>
    </row>
    <row r="4867" spans="3:3">
      <c r="C4867" s="6"/>
    </row>
    <row r="4868" spans="3:3">
      <c r="C4868" s="6"/>
    </row>
    <row r="4869" spans="3:3">
      <c r="C4869" s="6"/>
    </row>
    <row r="4870" spans="3:3">
      <c r="C4870" s="6"/>
    </row>
    <row r="4871" spans="3:3">
      <c r="C4871" s="6"/>
    </row>
    <row r="4872" spans="3:3">
      <c r="C4872" s="6"/>
    </row>
    <row r="4873" spans="3:3">
      <c r="C4873" s="6"/>
    </row>
    <row r="4874" spans="3:3">
      <c r="C4874" s="6"/>
    </row>
    <row r="4875" spans="3:3">
      <c r="C4875" s="6"/>
    </row>
    <row r="4876" spans="3:3">
      <c r="C4876" s="6"/>
    </row>
    <row r="4877" spans="3:3">
      <c r="C4877" s="6"/>
    </row>
    <row r="4878" spans="3:3">
      <c r="C4878" s="6"/>
    </row>
    <row r="4879" spans="3:3">
      <c r="C4879" s="6"/>
    </row>
    <row r="4880" spans="3:3">
      <c r="C4880" s="6"/>
    </row>
    <row r="4881" spans="3:3">
      <c r="C4881" s="6"/>
    </row>
    <row r="4882" spans="3:3">
      <c r="C4882" s="6"/>
    </row>
    <row r="4883" spans="3:3">
      <c r="C4883" s="6"/>
    </row>
    <row r="4884" spans="3:3">
      <c r="C4884" s="6"/>
    </row>
    <row r="4885" spans="3:3">
      <c r="C4885" s="6"/>
    </row>
    <row r="4886" spans="3:3">
      <c r="C4886" s="6"/>
    </row>
    <row r="4887" spans="3:3">
      <c r="C4887" s="6"/>
    </row>
    <row r="4888" spans="3:3">
      <c r="C4888" s="6"/>
    </row>
    <row r="4889" spans="3:3">
      <c r="C4889" s="6"/>
    </row>
    <row r="4890" spans="3:3">
      <c r="C4890" s="6"/>
    </row>
    <row r="4891" spans="3:3">
      <c r="C4891" s="6"/>
    </row>
    <row r="4892" spans="3:3">
      <c r="C4892" s="6"/>
    </row>
    <row r="4893" spans="3:3">
      <c r="C4893" s="6"/>
    </row>
    <row r="4894" spans="3:3">
      <c r="C4894" s="6"/>
    </row>
    <row r="4895" spans="3:3">
      <c r="C4895" s="6"/>
    </row>
    <row r="4896" spans="3:3">
      <c r="C4896" s="6"/>
    </row>
    <row r="4897" spans="3:3">
      <c r="C4897" s="6"/>
    </row>
    <row r="4898" spans="3:3">
      <c r="C4898" s="6"/>
    </row>
    <row r="4899" spans="3:3">
      <c r="C4899" s="6"/>
    </row>
    <row r="4900" spans="3:3">
      <c r="C4900" s="6"/>
    </row>
    <row r="4901" spans="3:3">
      <c r="C4901" s="6"/>
    </row>
    <row r="4902" spans="3:3">
      <c r="C4902" s="6"/>
    </row>
    <row r="4903" spans="3:3">
      <c r="C4903" s="6"/>
    </row>
    <row r="4904" spans="3:3">
      <c r="C4904" s="6"/>
    </row>
    <row r="4905" spans="3:3">
      <c r="C4905" s="6"/>
    </row>
    <row r="4906" spans="3:3">
      <c r="C4906" s="6"/>
    </row>
    <row r="4907" spans="3:3">
      <c r="C4907" s="6"/>
    </row>
    <row r="4908" spans="3:3">
      <c r="C4908" s="6"/>
    </row>
    <row r="4909" spans="3:3">
      <c r="C4909" s="6"/>
    </row>
    <row r="4910" spans="3:3">
      <c r="C4910" s="6"/>
    </row>
    <row r="4911" spans="3:3">
      <c r="C4911" s="6"/>
    </row>
    <row r="4912" spans="3:3">
      <c r="C4912" s="6"/>
    </row>
    <row r="4913" spans="3:3">
      <c r="C4913" s="6"/>
    </row>
    <row r="4914" spans="3:3">
      <c r="C4914" s="6"/>
    </row>
    <row r="4915" spans="3:3">
      <c r="C4915" s="6"/>
    </row>
    <row r="4916" spans="3:3">
      <c r="C4916" s="6"/>
    </row>
    <row r="4917" spans="3:3">
      <c r="C4917" s="6"/>
    </row>
    <row r="4918" spans="3:3">
      <c r="C4918" s="6"/>
    </row>
    <row r="4919" spans="3:3">
      <c r="C4919" s="6"/>
    </row>
    <row r="4920" spans="3:3">
      <c r="C4920" s="6"/>
    </row>
    <row r="4921" spans="3:3">
      <c r="C4921" s="6"/>
    </row>
    <row r="4922" spans="3:3">
      <c r="C4922" s="6"/>
    </row>
    <row r="4923" spans="3:3">
      <c r="C4923" s="6"/>
    </row>
    <row r="4924" spans="3:3">
      <c r="C4924" s="6"/>
    </row>
    <row r="4925" spans="3:3">
      <c r="C4925" s="6"/>
    </row>
    <row r="4926" spans="3:3">
      <c r="C4926" s="6"/>
    </row>
    <row r="4927" spans="3:3">
      <c r="C4927" s="6"/>
    </row>
    <row r="4928" spans="3:3">
      <c r="C4928" s="6"/>
    </row>
    <row r="4929" spans="3:3">
      <c r="C4929" s="6"/>
    </row>
    <row r="4930" spans="3:3">
      <c r="C4930" s="6"/>
    </row>
    <row r="4931" spans="3:3">
      <c r="C4931" s="6"/>
    </row>
    <row r="4932" spans="3:3">
      <c r="C4932" s="6"/>
    </row>
    <row r="4933" spans="3:3">
      <c r="C4933" s="6"/>
    </row>
    <row r="4934" spans="3:3">
      <c r="C4934" s="6"/>
    </row>
    <row r="4935" spans="3:3">
      <c r="C4935" s="6"/>
    </row>
    <row r="4936" spans="3:3">
      <c r="C4936" s="6"/>
    </row>
    <row r="4937" spans="3:3">
      <c r="C4937" s="6"/>
    </row>
    <row r="4938" spans="3:3">
      <c r="C4938" s="6"/>
    </row>
    <row r="4939" spans="3:3">
      <c r="C4939" s="6"/>
    </row>
    <row r="4940" spans="3:3">
      <c r="C4940" s="6"/>
    </row>
    <row r="4941" spans="3:3">
      <c r="C4941" s="6"/>
    </row>
    <row r="4942" spans="3:3">
      <c r="C4942" s="6"/>
    </row>
    <row r="4943" spans="3:3">
      <c r="C4943" s="6"/>
    </row>
    <row r="4944" spans="3:3">
      <c r="C4944" s="6"/>
    </row>
    <row r="4945" spans="3:3">
      <c r="C4945" s="6"/>
    </row>
    <row r="4946" spans="3:3">
      <c r="C4946" s="6"/>
    </row>
    <row r="4947" spans="3:3">
      <c r="C4947" s="6"/>
    </row>
    <row r="4948" spans="3:3">
      <c r="C4948" s="6"/>
    </row>
    <row r="4949" spans="3:3">
      <c r="C4949" s="6"/>
    </row>
    <row r="4950" spans="3:3">
      <c r="C4950" s="6"/>
    </row>
    <row r="4951" spans="3:3">
      <c r="C4951" s="6"/>
    </row>
    <row r="4952" spans="3:3">
      <c r="C4952" s="6"/>
    </row>
    <row r="4953" spans="3:3">
      <c r="C4953" s="6"/>
    </row>
    <row r="4954" spans="3:3">
      <c r="C4954" s="6"/>
    </row>
    <row r="4955" spans="3:3">
      <c r="C4955" s="6"/>
    </row>
    <row r="4956" spans="3:3">
      <c r="C4956" s="6"/>
    </row>
    <row r="4957" spans="3:3">
      <c r="C4957" s="6"/>
    </row>
    <row r="4958" spans="3:3">
      <c r="C4958" s="6"/>
    </row>
    <row r="4959" spans="3:3">
      <c r="C4959" s="6"/>
    </row>
    <row r="4960" spans="3:3">
      <c r="C4960" s="6"/>
    </row>
    <row r="4961" spans="3:3">
      <c r="C4961" s="6"/>
    </row>
    <row r="4962" spans="3:3">
      <c r="C4962" s="6"/>
    </row>
    <row r="4963" spans="3:3">
      <c r="C4963" s="6"/>
    </row>
    <row r="4964" spans="3:3">
      <c r="C4964" s="6"/>
    </row>
    <row r="4965" spans="3:3">
      <c r="C4965" s="6"/>
    </row>
    <row r="4966" spans="3:3">
      <c r="C4966" s="6"/>
    </row>
    <row r="4967" spans="3:3">
      <c r="C4967" s="6"/>
    </row>
    <row r="4968" spans="3:3">
      <c r="C4968" s="6"/>
    </row>
    <row r="4969" spans="3:3">
      <c r="C4969" s="6"/>
    </row>
    <row r="4970" spans="3:3">
      <c r="C4970" s="6"/>
    </row>
    <row r="4971" spans="3:3">
      <c r="C4971" s="6"/>
    </row>
    <row r="4972" spans="3:3">
      <c r="C4972" s="6"/>
    </row>
    <row r="4973" spans="3:3">
      <c r="C4973" s="6"/>
    </row>
    <row r="4974" spans="3:3">
      <c r="C4974" s="6"/>
    </row>
    <row r="4975" spans="3:3">
      <c r="C4975" s="6"/>
    </row>
    <row r="4976" spans="3:3">
      <c r="C4976" s="6"/>
    </row>
    <row r="4977" spans="3:3">
      <c r="C4977" s="6"/>
    </row>
    <row r="4978" spans="3:3">
      <c r="C4978" s="6"/>
    </row>
    <row r="4979" spans="3:3">
      <c r="C4979" s="6"/>
    </row>
    <row r="4980" spans="3:3">
      <c r="C4980" s="6"/>
    </row>
    <row r="4981" spans="3:3">
      <c r="C4981" s="6"/>
    </row>
    <row r="4982" spans="3:3">
      <c r="C4982" s="6"/>
    </row>
    <row r="4983" spans="3:3">
      <c r="C4983" s="6"/>
    </row>
    <row r="4984" spans="3:3">
      <c r="C4984" s="6"/>
    </row>
    <row r="4985" spans="3:3">
      <c r="C4985" s="6"/>
    </row>
    <row r="4986" spans="3:3">
      <c r="C4986" s="6"/>
    </row>
    <row r="4987" spans="3:3">
      <c r="C4987" s="6"/>
    </row>
    <row r="4988" spans="3:3">
      <c r="C4988" s="6"/>
    </row>
    <row r="4989" spans="3:3">
      <c r="C4989" s="6"/>
    </row>
    <row r="4990" spans="3:3">
      <c r="C4990" s="6"/>
    </row>
    <row r="4991" spans="3:3">
      <c r="C4991" s="6"/>
    </row>
    <row r="4992" spans="3:3">
      <c r="C4992" s="6"/>
    </row>
    <row r="4993" spans="3:3">
      <c r="C4993" s="6"/>
    </row>
    <row r="4994" spans="3:3">
      <c r="C4994" s="6"/>
    </row>
    <row r="4995" spans="3:3">
      <c r="C4995" s="6"/>
    </row>
    <row r="4996" spans="3:3">
      <c r="C4996" s="6"/>
    </row>
    <row r="4997" spans="3:3">
      <c r="C4997" s="6"/>
    </row>
    <row r="4998" spans="3:3">
      <c r="C4998" s="6"/>
    </row>
    <row r="4999" spans="3:3">
      <c r="C4999" s="6"/>
    </row>
    <row r="5000" spans="3:3">
      <c r="C5000" s="6"/>
    </row>
    <row r="5001" spans="3:3">
      <c r="C5001" s="6"/>
    </row>
    <row r="5002" spans="3:3">
      <c r="C5002" s="6"/>
    </row>
    <row r="5003" spans="3:3">
      <c r="C5003" s="6"/>
    </row>
    <row r="5004" spans="3:3">
      <c r="C5004" s="6"/>
    </row>
    <row r="5005" spans="3:3">
      <c r="C5005" s="6"/>
    </row>
    <row r="5006" spans="3:3">
      <c r="C5006" s="6"/>
    </row>
    <row r="5007" spans="3:3">
      <c r="C5007" s="6"/>
    </row>
    <row r="5008" spans="3:3">
      <c r="C5008" s="6"/>
    </row>
    <row r="5009" spans="3:3">
      <c r="C5009" s="6"/>
    </row>
    <row r="5010" spans="3:3">
      <c r="C5010" s="6"/>
    </row>
    <row r="5011" spans="3:3">
      <c r="C5011" s="6"/>
    </row>
    <row r="5012" spans="3:3">
      <c r="C5012" s="6"/>
    </row>
    <row r="5013" spans="3:3">
      <c r="C5013" s="6"/>
    </row>
    <row r="5014" spans="3:3">
      <c r="C5014" s="6"/>
    </row>
    <row r="5015" spans="3:3">
      <c r="C5015" s="6"/>
    </row>
    <row r="5016" spans="3:3">
      <c r="C5016" s="6"/>
    </row>
    <row r="5017" spans="3:3">
      <c r="C5017" s="6"/>
    </row>
    <row r="5018" spans="3:3">
      <c r="C5018" s="6"/>
    </row>
    <row r="5019" spans="3:3">
      <c r="C5019" s="6"/>
    </row>
    <row r="5020" spans="3:3">
      <c r="C5020" s="6"/>
    </row>
    <row r="5021" spans="3:3">
      <c r="C5021" s="6"/>
    </row>
    <row r="5022" spans="3:3">
      <c r="C5022" s="6"/>
    </row>
    <row r="5023" spans="3:3">
      <c r="C5023" s="6"/>
    </row>
    <row r="5024" spans="3:3">
      <c r="C5024" s="6"/>
    </row>
    <row r="5025" spans="3:3">
      <c r="C5025" s="6"/>
    </row>
    <row r="5026" spans="3:3">
      <c r="C5026" s="6"/>
    </row>
    <row r="5027" spans="3:3">
      <c r="C5027" s="6"/>
    </row>
    <row r="5028" spans="3:3">
      <c r="C5028" s="6"/>
    </row>
    <row r="5029" spans="3:3">
      <c r="C5029" s="6"/>
    </row>
    <row r="5030" spans="3:3">
      <c r="C5030" s="6"/>
    </row>
    <row r="5031" spans="3:3">
      <c r="C5031" s="6"/>
    </row>
    <row r="5032" spans="3:3">
      <c r="C5032" s="6"/>
    </row>
    <row r="5033" spans="3:3">
      <c r="C5033" s="6"/>
    </row>
    <row r="5034" spans="3:3">
      <c r="C5034" s="6"/>
    </row>
    <row r="5035" spans="3:3">
      <c r="C5035" s="6"/>
    </row>
    <row r="5036" spans="3:3">
      <c r="C5036" s="6"/>
    </row>
    <row r="5037" spans="3:3">
      <c r="C5037" s="6"/>
    </row>
    <row r="5038" spans="3:3">
      <c r="C5038" s="6"/>
    </row>
    <row r="5039" spans="3:3">
      <c r="C5039" s="6"/>
    </row>
    <row r="5040" spans="3:3">
      <c r="C5040" s="6"/>
    </row>
    <row r="5041" spans="3:3">
      <c r="C5041" s="6"/>
    </row>
    <row r="5042" spans="3:3">
      <c r="C5042" s="6"/>
    </row>
    <row r="5043" spans="3:3">
      <c r="C5043" s="6"/>
    </row>
    <row r="5044" spans="3:3">
      <c r="C5044" s="6"/>
    </row>
    <row r="5045" spans="3:3">
      <c r="C5045" s="6"/>
    </row>
    <row r="5046" spans="3:3">
      <c r="C5046" s="6"/>
    </row>
    <row r="5047" spans="3:3">
      <c r="C5047" s="6"/>
    </row>
    <row r="5048" spans="3:3">
      <c r="C5048" s="6"/>
    </row>
    <row r="5049" spans="3:3">
      <c r="C5049" s="6"/>
    </row>
    <row r="5050" spans="3:3">
      <c r="C5050" s="6"/>
    </row>
    <row r="5051" spans="3:3">
      <c r="C5051" s="6"/>
    </row>
    <row r="5052" spans="3:3">
      <c r="C5052" s="6"/>
    </row>
    <row r="5053" spans="3:3">
      <c r="C5053" s="6"/>
    </row>
    <row r="5054" spans="3:3">
      <c r="C5054" s="6"/>
    </row>
    <row r="5055" spans="3:3">
      <c r="C5055" s="6"/>
    </row>
    <row r="5056" spans="3:3">
      <c r="C5056" s="6"/>
    </row>
    <row r="5057" spans="3:3">
      <c r="C5057" s="6"/>
    </row>
    <row r="5058" spans="3:3">
      <c r="C5058" s="6"/>
    </row>
    <row r="5059" spans="3:3">
      <c r="C5059" s="6"/>
    </row>
    <row r="5060" spans="3:3">
      <c r="C5060" s="6"/>
    </row>
    <row r="5061" spans="3:3">
      <c r="C5061" s="6"/>
    </row>
    <row r="5062" spans="3:3">
      <c r="C5062" s="6"/>
    </row>
    <row r="5063" spans="3:3">
      <c r="C5063" s="6"/>
    </row>
    <row r="5064" spans="3:3">
      <c r="C5064" s="6"/>
    </row>
    <row r="5065" spans="3:3">
      <c r="C5065" s="6"/>
    </row>
    <row r="5066" spans="3:3">
      <c r="C5066" s="6"/>
    </row>
    <row r="5067" spans="3:3">
      <c r="C5067" s="6"/>
    </row>
    <row r="5068" spans="3:3">
      <c r="C5068" s="6"/>
    </row>
    <row r="5069" spans="3:3">
      <c r="C5069" s="6"/>
    </row>
    <row r="5070" spans="3:3">
      <c r="C5070" s="6"/>
    </row>
    <row r="5071" spans="3:3">
      <c r="C5071" s="6"/>
    </row>
    <row r="5072" spans="3:3">
      <c r="C5072" s="6"/>
    </row>
    <row r="5073" spans="3:3">
      <c r="C5073" s="6"/>
    </row>
    <row r="5074" spans="3:3">
      <c r="C5074" s="6"/>
    </row>
    <row r="5075" spans="3:3">
      <c r="C5075" s="6"/>
    </row>
    <row r="5076" spans="3:3">
      <c r="C5076" s="6"/>
    </row>
    <row r="5077" spans="3:3">
      <c r="C5077" s="6"/>
    </row>
    <row r="5078" spans="3:3">
      <c r="C5078" s="6"/>
    </row>
    <row r="5079" spans="3:3">
      <c r="C5079" s="6"/>
    </row>
    <row r="5080" spans="3:3">
      <c r="C5080" s="6"/>
    </row>
    <row r="5081" spans="3:3">
      <c r="C5081" s="6"/>
    </row>
    <row r="5082" spans="3:3">
      <c r="C5082" s="6"/>
    </row>
    <row r="5083" spans="3:3">
      <c r="C5083" s="6"/>
    </row>
    <row r="5084" spans="3:3">
      <c r="C5084" s="6"/>
    </row>
    <row r="5085" spans="3:3">
      <c r="C5085" s="6"/>
    </row>
    <row r="5086" spans="3:3">
      <c r="C5086" s="6"/>
    </row>
    <row r="5087" spans="3:3">
      <c r="C5087" s="6"/>
    </row>
    <row r="5088" spans="3:3">
      <c r="C5088" s="6"/>
    </row>
    <row r="5089" spans="3:3">
      <c r="C5089" s="6"/>
    </row>
    <row r="5090" spans="3:3">
      <c r="C5090" s="6"/>
    </row>
    <row r="5091" spans="3:3">
      <c r="C5091" s="6"/>
    </row>
    <row r="5092" spans="3:3">
      <c r="C5092" s="6"/>
    </row>
    <row r="5093" spans="3:3">
      <c r="C5093" s="6"/>
    </row>
    <row r="5094" spans="3:3">
      <c r="C5094" s="6"/>
    </row>
    <row r="5095" spans="3:3">
      <c r="C5095" s="6"/>
    </row>
    <row r="5096" spans="3:3">
      <c r="C5096" s="6"/>
    </row>
    <row r="5097" spans="3:3">
      <c r="C5097" s="6"/>
    </row>
    <row r="5098" spans="3:3">
      <c r="C5098" s="6"/>
    </row>
    <row r="5099" spans="3:3">
      <c r="C5099" s="6"/>
    </row>
    <row r="5100" spans="3:3">
      <c r="C5100" s="6"/>
    </row>
    <row r="5101" spans="3:3">
      <c r="C5101" s="6"/>
    </row>
    <row r="5102" spans="3:3">
      <c r="C5102" s="6"/>
    </row>
    <row r="5103" spans="3:3">
      <c r="C5103" s="6"/>
    </row>
    <row r="5104" spans="3:3">
      <c r="C5104" s="6"/>
    </row>
    <row r="5105" spans="3:3">
      <c r="C5105" s="6"/>
    </row>
    <row r="5106" spans="3:3">
      <c r="C5106" s="6"/>
    </row>
    <row r="5107" spans="3:3">
      <c r="C5107" s="6"/>
    </row>
    <row r="5108" spans="3:3">
      <c r="C5108" s="6"/>
    </row>
    <row r="5109" spans="3:3">
      <c r="C5109" s="6"/>
    </row>
    <row r="5110" spans="3:3">
      <c r="C5110" s="6"/>
    </row>
    <row r="5111" spans="3:3">
      <c r="C5111" s="6"/>
    </row>
    <row r="5112" spans="3:3">
      <c r="C5112" s="6"/>
    </row>
    <row r="5113" spans="3:3">
      <c r="C5113" s="6"/>
    </row>
    <row r="5114" spans="3:3">
      <c r="C5114" s="6"/>
    </row>
    <row r="5115" spans="3:3">
      <c r="C5115" s="6"/>
    </row>
    <row r="5116" spans="3:3">
      <c r="C5116" s="6"/>
    </row>
    <row r="5117" spans="3:3">
      <c r="C5117" s="6"/>
    </row>
    <row r="5118" spans="3:3">
      <c r="C5118" s="6"/>
    </row>
    <row r="5119" spans="3:3">
      <c r="C5119" s="6"/>
    </row>
    <row r="5120" spans="3:3">
      <c r="C5120" s="6"/>
    </row>
    <row r="5121" spans="3:3">
      <c r="C5121" s="6"/>
    </row>
    <row r="5122" spans="3:3">
      <c r="C5122" s="6"/>
    </row>
    <row r="5123" spans="3:3">
      <c r="C5123" s="6"/>
    </row>
    <row r="5124" spans="3:3">
      <c r="C5124" s="6"/>
    </row>
    <row r="5125" spans="3:3">
      <c r="C5125" s="6"/>
    </row>
    <row r="5126" spans="3:3">
      <c r="C5126" s="6"/>
    </row>
    <row r="5127" spans="3:3">
      <c r="C5127" s="6"/>
    </row>
    <row r="5128" spans="3:3">
      <c r="C5128" s="6"/>
    </row>
    <row r="5129" spans="3:3">
      <c r="C5129" s="6"/>
    </row>
    <row r="5130" spans="3:3">
      <c r="C5130" s="6"/>
    </row>
    <row r="5131" spans="3:3">
      <c r="C5131" s="6"/>
    </row>
    <row r="5132" spans="3:3">
      <c r="C5132" s="6"/>
    </row>
    <row r="5133" spans="3:3">
      <c r="C5133" s="6"/>
    </row>
    <row r="5134" spans="3:3">
      <c r="C5134" s="6"/>
    </row>
    <row r="5135" spans="3:3">
      <c r="C5135" s="6"/>
    </row>
    <row r="5136" spans="3:3">
      <c r="C5136" s="6"/>
    </row>
    <row r="5137" spans="3:3">
      <c r="C5137" s="6"/>
    </row>
    <row r="5138" spans="3:3">
      <c r="C5138" s="6"/>
    </row>
    <row r="5139" spans="3:3">
      <c r="C5139" s="6"/>
    </row>
    <row r="5140" spans="3:3">
      <c r="C5140" s="6"/>
    </row>
    <row r="5141" spans="3:3">
      <c r="C5141" s="6"/>
    </row>
    <row r="5142" spans="3:3">
      <c r="C5142" s="6"/>
    </row>
    <row r="5143" spans="3:3">
      <c r="C5143" s="6"/>
    </row>
    <row r="5144" spans="3:3">
      <c r="C5144" s="6"/>
    </row>
    <row r="5145" spans="3:3">
      <c r="C5145" s="6"/>
    </row>
    <row r="5146" spans="3:3">
      <c r="C5146" s="6"/>
    </row>
    <row r="5147" spans="3:3">
      <c r="C5147" s="6"/>
    </row>
    <row r="5148" spans="3:3">
      <c r="C5148" s="6"/>
    </row>
    <row r="5149" spans="3:3">
      <c r="C5149" s="6"/>
    </row>
    <row r="5150" spans="3:3">
      <c r="C5150" s="6"/>
    </row>
    <row r="5151" spans="3:3">
      <c r="C5151" s="6"/>
    </row>
    <row r="5152" spans="3:3">
      <c r="C5152" s="6"/>
    </row>
    <row r="5153" spans="3:3">
      <c r="C5153" s="6"/>
    </row>
    <row r="5154" spans="3:3">
      <c r="C5154" s="6"/>
    </row>
    <row r="5155" spans="3:3">
      <c r="C5155" s="6"/>
    </row>
    <row r="5156" spans="3:3">
      <c r="C5156" s="6"/>
    </row>
    <row r="5157" spans="3:3">
      <c r="C5157" s="6"/>
    </row>
    <row r="5158" spans="3:3">
      <c r="C5158" s="6"/>
    </row>
    <row r="5159" spans="3:3">
      <c r="C5159" s="6"/>
    </row>
    <row r="5160" spans="3:3">
      <c r="C5160" s="6"/>
    </row>
    <row r="5161" spans="3:3">
      <c r="C5161" s="6"/>
    </row>
    <row r="5162" spans="3:3">
      <c r="C5162" s="6"/>
    </row>
    <row r="5163" spans="3:3">
      <c r="C5163" s="6"/>
    </row>
    <row r="5164" spans="3:3">
      <c r="C5164" s="6"/>
    </row>
    <row r="5165" spans="3:3">
      <c r="C5165" s="6"/>
    </row>
    <row r="5166" spans="3:3">
      <c r="C5166" s="6"/>
    </row>
    <row r="5167" spans="3:3">
      <c r="C5167" s="6"/>
    </row>
    <row r="5168" spans="3:3">
      <c r="C5168" s="6"/>
    </row>
    <row r="5169" spans="3:3">
      <c r="C5169" s="6"/>
    </row>
    <row r="5170" spans="3:3">
      <c r="C5170" s="6"/>
    </row>
    <row r="5171" spans="3:3">
      <c r="C5171" s="6"/>
    </row>
    <row r="5172" spans="3:3">
      <c r="C5172" s="6"/>
    </row>
    <row r="5173" spans="3:3">
      <c r="C5173" s="6"/>
    </row>
    <row r="5174" spans="3:3">
      <c r="C5174" s="6"/>
    </row>
    <row r="5175" spans="3:3">
      <c r="C5175" s="6"/>
    </row>
    <row r="5176" spans="3:3">
      <c r="C5176" s="6"/>
    </row>
    <row r="5177" spans="3:3">
      <c r="C5177" s="6"/>
    </row>
    <row r="5178" spans="3:3">
      <c r="C5178" s="6"/>
    </row>
    <row r="5179" spans="3:3">
      <c r="C5179" s="6"/>
    </row>
    <row r="5180" spans="3:3">
      <c r="C5180" s="6"/>
    </row>
    <row r="5181" spans="3:3">
      <c r="C5181" s="6"/>
    </row>
    <row r="5182" spans="3:3">
      <c r="C5182" s="6"/>
    </row>
    <row r="5183" spans="3:3">
      <c r="C5183" s="6"/>
    </row>
    <row r="5184" spans="3:3">
      <c r="C5184" s="6"/>
    </row>
    <row r="5185" spans="3:3">
      <c r="C5185" s="6"/>
    </row>
    <row r="5186" spans="3:3">
      <c r="C5186" s="6"/>
    </row>
    <row r="5187" spans="3:3">
      <c r="C5187" s="6"/>
    </row>
    <row r="5188" spans="3:3">
      <c r="C5188" s="6"/>
    </row>
    <row r="5189" spans="3:3">
      <c r="C5189" s="6"/>
    </row>
    <row r="5190" spans="3:3">
      <c r="C5190" s="6"/>
    </row>
    <row r="5191" spans="3:3">
      <c r="C5191" s="6"/>
    </row>
    <row r="5192" spans="3:3">
      <c r="C5192" s="6"/>
    </row>
    <row r="5193" spans="3:3">
      <c r="C5193" s="6"/>
    </row>
    <row r="5194" spans="3:3">
      <c r="C5194" s="6"/>
    </row>
    <row r="5195" spans="3:3">
      <c r="C5195" s="6"/>
    </row>
    <row r="5196" spans="3:3">
      <c r="C5196" s="6"/>
    </row>
    <row r="5197" spans="3:3">
      <c r="C5197" s="6"/>
    </row>
    <row r="5198" spans="3:3">
      <c r="C5198" s="6"/>
    </row>
    <row r="5199" spans="3:3">
      <c r="C5199" s="6"/>
    </row>
    <row r="5200" spans="3:3">
      <c r="C5200" s="6"/>
    </row>
    <row r="5201" spans="3:3">
      <c r="C5201" s="6"/>
    </row>
    <row r="5202" spans="3:3">
      <c r="C5202" s="6"/>
    </row>
    <row r="5203" spans="3:3">
      <c r="C5203" s="6"/>
    </row>
    <row r="5204" spans="3:3">
      <c r="C5204" s="6"/>
    </row>
    <row r="5205" spans="3:3">
      <c r="C5205" s="6"/>
    </row>
    <row r="5206" spans="3:3">
      <c r="C5206" s="6"/>
    </row>
    <row r="5207" spans="3:3">
      <c r="C5207" s="6"/>
    </row>
    <row r="5208" spans="3:3">
      <c r="C5208" s="6"/>
    </row>
    <row r="5209" spans="3:3">
      <c r="C5209" s="6"/>
    </row>
    <row r="5210" spans="3:3">
      <c r="C5210" s="6"/>
    </row>
    <row r="5211" spans="3:3">
      <c r="C5211" s="6"/>
    </row>
    <row r="5212" spans="3:3">
      <c r="C5212" s="6"/>
    </row>
    <row r="5213" spans="3:3">
      <c r="C5213" s="6"/>
    </row>
    <row r="5214" spans="3:3">
      <c r="C5214" s="6"/>
    </row>
    <row r="5215" spans="3:3">
      <c r="C5215" s="6"/>
    </row>
    <row r="5216" spans="3:3">
      <c r="C5216" s="6"/>
    </row>
    <row r="5217" spans="3:3">
      <c r="C5217" s="6"/>
    </row>
    <row r="5218" spans="3:3">
      <c r="C5218" s="6"/>
    </row>
    <row r="5219" spans="3:3">
      <c r="C5219" s="6"/>
    </row>
    <row r="5220" spans="3:3">
      <c r="C5220" s="6"/>
    </row>
    <row r="5221" spans="3:3">
      <c r="C5221" s="6"/>
    </row>
    <row r="5222" spans="3:3">
      <c r="C5222" s="6"/>
    </row>
    <row r="5223" spans="3:3">
      <c r="C5223" s="6"/>
    </row>
    <row r="5224" spans="3:3">
      <c r="C5224" s="6"/>
    </row>
    <row r="5225" spans="3:3">
      <c r="C5225" s="6"/>
    </row>
    <row r="5226" spans="3:3">
      <c r="C5226" s="6"/>
    </row>
    <row r="5227" spans="3:3">
      <c r="C5227" s="6"/>
    </row>
    <row r="5228" spans="3:3">
      <c r="C5228" s="6"/>
    </row>
    <row r="5229" spans="3:3">
      <c r="C5229" s="6"/>
    </row>
    <row r="5230" spans="3:3">
      <c r="C5230" s="6"/>
    </row>
    <row r="5231" spans="3:3">
      <c r="C5231" s="6"/>
    </row>
    <row r="5232" spans="3:3">
      <c r="C5232" s="6"/>
    </row>
    <row r="5233" spans="3:3">
      <c r="C5233" s="6"/>
    </row>
    <row r="5234" spans="3:3">
      <c r="C5234" s="6"/>
    </row>
    <row r="5235" spans="3:3">
      <c r="C5235" s="6"/>
    </row>
    <row r="5236" spans="3:3">
      <c r="C5236" s="6"/>
    </row>
    <row r="5237" spans="3:3">
      <c r="C5237" s="6"/>
    </row>
    <row r="5238" spans="3:3">
      <c r="C5238" s="6"/>
    </row>
    <row r="5239" spans="3:3">
      <c r="C5239" s="6"/>
    </row>
    <row r="5240" spans="3:3">
      <c r="C5240" s="6"/>
    </row>
    <row r="5241" spans="3:3">
      <c r="C5241" s="6"/>
    </row>
    <row r="5242" spans="3:3">
      <c r="C5242" s="6"/>
    </row>
    <row r="5243" spans="3:3">
      <c r="C5243" s="6"/>
    </row>
    <row r="5244" spans="3:3">
      <c r="C5244" s="6"/>
    </row>
    <row r="5245" spans="3:3">
      <c r="C5245" s="6"/>
    </row>
    <row r="5246" spans="3:3">
      <c r="C5246" s="6"/>
    </row>
    <row r="5247" spans="3:3">
      <c r="C5247" s="6"/>
    </row>
    <row r="5248" spans="3:3">
      <c r="C5248" s="6"/>
    </row>
    <row r="5249" spans="3:3">
      <c r="C5249" s="6"/>
    </row>
    <row r="5250" spans="3:3">
      <c r="C5250" s="6"/>
    </row>
    <row r="5251" spans="3:3">
      <c r="C5251" s="6"/>
    </row>
    <row r="5252" spans="3:3">
      <c r="C5252" s="6"/>
    </row>
    <row r="5253" spans="3:3">
      <c r="C5253" s="6"/>
    </row>
    <row r="5254" spans="3:3">
      <c r="C5254" s="6"/>
    </row>
    <row r="5255" spans="3:3">
      <c r="C5255" s="6"/>
    </row>
    <row r="5256" spans="3:3">
      <c r="C5256" s="6"/>
    </row>
    <row r="5257" spans="3:3">
      <c r="C5257" s="6"/>
    </row>
    <row r="5258" spans="3:3">
      <c r="C5258" s="6"/>
    </row>
    <row r="5259" spans="3:3">
      <c r="C5259" s="6"/>
    </row>
    <row r="5260" spans="3:3">
      <c r="C5260" s="6"/>
    </row>
    <row r="5261" spans="3:3">
      <c r="C5261" s="6"/>
    </row>
    <row r="5262" spans="3:3">
      <c r="C5262" s="6"/>
    </row>
    <row r="5263" spans="3:3">
      <c r="C5263" s="6"/>
    </row>
    <row r="5264" spans="3:3">
      <c r="C5264" s="6"/>
    </row>
    <row r="5265" spans="3:3">
      <c r="C5265" s="6"/>
    </row>
    <row r="5266" spans="3:3">
      <c r="C5266" s="6"/>
    </row>
    <row r="5267" spans="3:3">
      <c r="C5267" s="6"/>
    </row>
    <row r="5268" spans="3:3">
      <c r="C5268" s="6"/>
    </row>
    <row r="5269" spans="3:3">
      <c r="C5269" s="6"/>
    </row>
    <row r="5270" spans="3:3">
      <c r="C5270" s="6"/>
    </row>
    <row r="5271" spans="3:3">
      <c r="C5271" s="6"/>
    </row>
    <row r="5272" spans="3:3">
      <c r="C5272" s="6"/>
    </row>
    <row r="5273" spans="3:3">
      <c r="C5273" s="6"/>
    </row>
    <row r="5274" spans="3:3">
      <c r="C5274" s="6"/>
    </row>
  </sheetData>
  <mergeCells count="15">
    <mergeCell ref="P1:P3"/>
    <mergeCell ref="Q1:Q3"/>
    <mergeCell ref="R1:R3"/>
    <mergeCell ref="J1:J3"/>
    <mergeCell ref="K1:K3"/>
    <mergeCell ref="L1:L3"/>
    <mergeCell ref="M1:M3"/>
    <mergeCell ref="N1:N3"/>
    <mergeCell ref="O1:O3"/>
    <mergeCell ref="I1:I3"/>
    <mergeCell ref="D1:D3"/>
    <mergeCell ref="E1:E3"/>
    <mergeCell ref="F1:F3"/>
    <mergeCell ref="G1:G3"/>
    <mergeCell ref="H1:H3"/>
  </mergeCells>
  <conditionalFormatting sqref="G375:G1048576 D1:D3 D374:D1048576">
    <cfRule type="duplicateValues" dxfId="0" priority="1"/>
  </conditionalFormatting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045315FBA9F44D8D70733E3990EA95" ma:contentTypeVersion="18" ma:contentTypeDescription="Crear nuevo documento." ma:contentTypeScope="" ma:versionID="cab46c80e42aa8f8b982ba4580c23177">
  <xsd:schema xmlns:xsd="http://www.w3.org/2001/XMLSchema" xmlns:xs="http://www.w3.org/2001/XMLSchema" xmlns:p="http://schemas.microsoft.com/office/2006/metadata/properties" xmlns:ns2="413b7329-655d-4d7d-a76a-bebacd67a116" xmlns:ns3="6e0e2266-76bd-4139-930a-1cefa2e3aa60" targetNamespace="http://schemas.microsoft.com/office/2006/metadata/properties" ma:root="true" ma:fieldsID="cc5b1a32a2e34622adf0f99e43699074" ns2:_="" ns3:_="">
    <xsd:import namespace="413b7329-655d-4d7d-a76a-bebacd67a116"/>
    <xsd:import namespace="6e0e2266-76bd-4139-930a-1cefa2e3a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7329-655d-4d7d-a76a-bebacd67a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e2266-76bd-4139-930a-1cefa2e3a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2f561c-1994-4a7f-972f-9d5b7326916d}" ma:internalName="TaxCatchAll" ma:showField="CatchAllData" ma:web="6e0e2266-76bd-4139-930a-1cefa2e3a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0e2266-76bd-4139-930a-1cefa2e3aa60" xsi:nil="true"/>
    <lcf76f155ced4ddcb4097134ff3c332f xmlns="413b7329-655d-4d7d-a76a-bebacd67a1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716E26-5FA9-47A2-8F70-55F832975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3b7329-655d-4d7d-a76a-bebacd67a116"/>
    <ds:schemaRef ds:uri="6e0e2266-76bd-4139-930a-1cefa2e3a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4F7CB5-D960-4FB9-9CA7-CDC7D36618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064F8-571A-4AF4-BAA3-FF5CB83DC67B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413b7329-655d-4d7d-a76a-bebacd67a116"/>
    <ds:schemaRef ds:uri="6e0e2266-76bd-4139-930a-1cefa2e3aa6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aprob.2025pag.web.</vt:lpstr>
      <vt:lpstr>Programación indicativa 2025</vt:lpstr>
      <vt:lpstr>PRESUP.APROB-DISTRIBUCIÓN 2023</vt:lpstr>
      <vt:lpstr>'Programación indicativa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M. Florentino P.</dc:creator>
  <cp:keywords/>
  <dc:description/>
  <cp:lastModifiedBy>Randy G. Rosario Mora</cp:lastModifiedBy>
  <cp:revision/>
  <cp:lastPrinted>2026-02-11T00:48:20Z</cp:lastPrinted>
  <dcterms:created xsi:type="dcterms:W3CDTF">2022-01-13T16:40:49Z</dcterms:created>
  <dcterms:modified xsi:type="dcterms:W3CDTF">2026-02-11T12:36:05Z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0x01010027045315FBA9F44D8D70733E3990EA95</vt:lpwstr>
  </property>
  <property fmtid="{D5CDD505-2E9C-101B-9397-08002B2CF9AE}" pid="3" name="MediaServiceImageTags">
    <vt:lpwstr/>
  </property>
</Properties>
</file>