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perez\Desktop\Carpeta Infraestructura\Requerimientos\UDO 2024\Obras\05 O-UDO-2024-Susutitucion cupula Palacio de Justicia de Puerto Plata\"/>
    </mc:Choice>
  </mc:AlternateContent>
  <xr:revisionPtr revIDLastSave="0" documentId="13_ncr:1_{199198AC-220C-413B-B427-2174987500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(2)" sheetId="18" r:id="rId1"/>
    <sheet name="Lista de cantidades" sheetId="16" state="hidden" r:id="rId2"/>
  </sheets>
  <definedNames>
    <definedName name="_xlnm.Print_Area" localSheetId="0">'Presupuesto (2)'!$A$1:$G$118</definedName>
    <definedName name="_xlnm.Print_Titles" localSheetId="0">'Presupuesto (2)'!$2:$14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8" l="1"/>
  <c r="A79" i="18" l="1"/>
  <c r="A80" i="18" s="1"/>
  <c r="A81" i="18" s="1"/>
  <c r="A88" i="18" s="1"/>
  <c r="A89" i="18" s="1"/>
  <c r="A90" i="18" s="1"/>
  <c r="A91" i="18" s="1"/>
  <c r="A92" i="18" s="1"/>
  <c r="A93" i="18" s="1"/>
  <c r="A98" i="18" s="1"/>
  <c r="F68" i="18" l="1"/>
  <c r="F72" i="18" l="1"/>
  <c r="F71" i="18"/>
  <c r="F70" i="18" l="1"/>
  <c r="F69" i="18"/>
  <c r="F62" i="18"/>
  <c r="F52" i="18"/>
  <c r="F42" i="18"/>
  <c r="F32" i="18"/>
  <c r="F22" i="18"/>
  <c r="F73" i="18"/>
  <c r="F67" i="18"/>
  <c r="A67" i="18"/>
  <c r="A68" i="18" s="1"/>
  <c r="A69" i="18" s="1"/>
  <c r="A70" i="18" s="1"/>
  <c r="A71" i="18" s="1"/>
  <c r="A72" i="18" s="1"/>
  <c r="A73" i="18" s="1"/>
  <c r="F63" i="18"/>
  <c r="F61" i="18"/>
  <c r="F60" i="18"/>
  <c r="F59" i="18"/>
  <c r="F58" i="18"/>
  <c r="F57" i="18"/>
  <c r="A57" i="18"/>
  <c r="A58" i="18" s="1"/>
  <c r="A59" i="18" s="1"/>
  <c r="A60" i="18" s="1"/>
  <c r="A61" i="18" s="1"/>
  <c r="A62" i="18" s="1"/>
  <c r="A63" i="18" s="1"/>
  <c r="F53" i="18"/>
  <c r="F51" i="18"/>
  <c r="F50" i="18"/>
  <c r="F49" i="18"/>
  <c r="F48" i="18"/>
  <c r="F47" i="18"/>
  <c r="A47" i="18"/>
  <c r="A48" i="18" s="1"/>
  <c r="A49" i="18" s="1"/>
  <c r="A50" i="18" s="1"/>
  <c r="A51" i="18" s="1"/>
  <c r="A52" i="18" s="1"/>
  <c r="A53" i="18" s="1"/>
  <c r="F37" i="18"/>
  <c r="F43" i="18"/>
  <c r="F41" i="18"/>
  <c r="F40" i="18"/>
  <c r="F39" i="18"/>
  <c r="F38" i="18"/>
  <c r="A37" i="18"/>
  <c r="A38" i="18" s="1"/>
  <c r="A39" i="18" s="1"/>
  <c r="A40" i="18" s="1"/>
  <c r="A41" i="18" s="1"/>
  <c r="A42" i="18" s="1"/>
  <c r="A43" i="18" s="1"/>
  <c r="F31" i="18"/>
  <c r="F20" i="18"/>
  <c r="C27" i="18"/>
  <c r="F27" i="18" s="1"/>
  <c r="F33" i="18"/>
  <c r="F30" i="18"/>
  <c r="F29" i="18"/>
  <c r="F28" i="18"/>
  <c r="A27" i="18"/>
  <c r="A28" i="18" s="1"/>
  <c r="A29" i="18" s="1"/>
  <c r="A30" i="18" s="1"/>
  <c r="A31" i="18" s="1"/>
  <c r="A32" i="18" s="1"/>
  <c r="A33" i="18" s="1"/>
  <c r="G64" i="18" l="1"/>
  <c r="G74" i="18"/>
  <c r="G54" i="18"/>
  <c r="G44" i="18"/>
  <c r="G34" i="18"/>
  <c r="F21" i="18"/>
  <c r="C18" i="18"/>
  <c r="C17" i="18"/>
  <c r="F18" i="18" l="1"/>
  <c r="F19" i="18"/>
  <c r="F23" i="18"/>
  <c r="F17" i="18"/>
  <c r="A17" i="18"/>
  <c r="A18" i="18" s="1"/>
  <c r="A9" i="18"/>
  <c r="A19" i="18" l="1"/>
  <c r="A20" i="18" s="1"/>
  <c r="A21" i="18" s="1"/>
  <c r="A22" i="18" s="1"/>
  <c r="A23" i="18" s="1"/>
  <c r="G24" i="18"/>
  <c r="G76" i="18" s="1"/>
  <c r="G98" i="18" l="1"/>
  <c r="G92" i="18"/>
  <c r="G80" i="18"/>
  <c r="G79" i="18"/>
  <c r="G91" i="18"/>
  <c r="G81" i="18"/>
  <c r="G90" i="18"/>
  <c r="G89" i="18"/>
  <c r="G93" i="18"/>
  <c r="G82" i="18" l="1"/>
  <c r="G84" i="18" s="1"/>
  <c r="G86" i="18" s="1"/>
  <c r="G88" i="18" s="1"/>
  <c r="G94" i="18" s="1"/>
  <c r="G96" i="18" s="1"/>
  <c r="G100" i="18" s="1"/>
</calcChain>
</file>

<file path=xl/sharedStrings.xml><?xml version="1.0" encoding="utf-8"?>
<sst xmlns="http://schemas.openxmlformats.org/spreadsheetml/2006/main" count="129" uniqueCount="58">
  <si>
    <t>INFORMACIONES DEL PROYECTO</t>
  </si>
  <si>
    <t> </t>
  </si>
  <si>
    <t>NOMBRE DEL PROYECTO:      SUSTITUCIÓN CÚPULAS DEL PALACIO DE JUSTICIA DE PUERTO PLATA</t>
  </si>
  <si>
    <t>DIRECCIÓN DEL PROYECTO           PALACIO DE JUSTICIA DE PUERTO PLATA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</si>
  <si>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</si>
  <si>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</si>
  <si>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</si>
  <si>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</si>
  <si>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</si>
  <si>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</si>
  <si>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</si>
  <si>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</si>
  <si>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CALCULADO</t>
  </si>
  <si>
    <t>INCREMENTO</t>
  </si>
  <si>
    <t>CÚPULA EN ÁREA DE LOBBY</t>
  </si>
  <si>
    <t>Desinstalación de planchas de danpalon (incluye desmonte y acopio de materiales)</t>
  </si>
  <si>
    <r>
      <t>pie</t>
    </r>
    <r>
      <rPr>
        <vertAlign val="superscript"/>
        <sz val="11"/>
        <color rgb="FF000000"/>
        <rFont val="Arial"/>
        <family val="2"/>
      </rPr>
      <t>2</t>
    </r>
  </si>
  <si>
    <t>Suministro e instalación de vidrios fijos en techo de cupula en cristal clear templado 3/8".(incluye andamios y linea de vida)</t>
  </si>
  <si>
    <t>Suministro e instalación de laminado exterior con protección UV solar grey al 20% en vidrios fijos.(inlcuye andamios y línea de vida)-energía solar reflejada 23% o mas, energía solar absorbida 60% o mas, energía solar transmitida 17% o menos.</t>
  </si>
  <si>
    <t>Suministro e instalación de lona asfáltica nueva granulada de poliéster 5kg. Color Tonos Claros (blanco o gris)</t>
  </si>
  <si>
    <t>m2</t>
  </si>
  <si>
    <t>Suministro y aplicación y pintura anticorrosiva en estructura de soporte (incluye trabajos de preparación de superficie, reparaciones menores y mantenimiento)</t>
  </si>
  <si>
    <t>pa</t>
  </si>
  <si>
    <r>
      <t>Acarreo y bote de materiales (6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)</t>
    </r>
  </si>
  <si>
    <t>viaje</t>
  </si>
  <si>
    <t>Limpieza continua y final.</t>
  </si>
  <si>
    <t>p.a.</t>
  </si>
  <si>
    <t>Sub-total</t>
  </si>
  <si>
    <t>CÚPULA CENTRAL-PRINCIPAL</t>
  </si>
  <si>
    <t>Suministro e instalación de vidrios fijos en techo de cúpula en cristal clear templado 3/8".(incluye andamios y línea de vida)</t>
  </si>
  <si>
    <t>Suministro e instalación de laminado exterior con protección UV solar grey al 20% en vidrios fijos.(incluye andamios y línea de vida)-energía solar reflejada 23% o mas, energía solar absorbida 60% o mas, energía solar transmitida 17% o menos.</t>
  </si>
  <si>
    <t>CÚPULA EN SALA DE AUDIENCIA LABORAL</t>
  </si>
  <si>
    <t>CÚPULA EN SALA DE AUDIENCIAS DE LA CORTE</t>
  </si>
  <si>
    <t>CÚPULA EN LA BIBLIOTECA</t>
  </si>
  <si>
    <t>SUSTITUCIÓN DE ESTRUCTURA METÁLICA EXISTENTE Y ACTIVIDADES GENERALES</t>
  </si>
  <si>
    <t>Desmonte de lona asfáltica existente</t>
  </si>
  <si>
    <t>Desmonte de estructura metálica existente de todas las cúpulas (incluye desinstalación, acarreo interno, estructura de andamios en techo para el trabajo, bote de desperdicios, resanes de daños durante extracción y partidas relacionadas)</t>
  </si>
  <si>
    <t>Suministro y confección de fino de techo</t>
  </si>
  <si>
    <t>Suministro e instalación de estructura metálica en perfileria de aluminio 2"x 2" x 1/4" de todas las cúpulas ( incluye conexión soldada estructural, pulido, pintura y terminaciones, resanes, preparación de superficie, asientos de grout y actividades relacionadas, andamios en techo)</t>
  </si>
  <si>
    <t>m</t>
  </si>
  <si>
    <t>Suministro e instalación de estructura metálica en perfileria de aluminio 2" x4" x1/4" de todas las cúpulas ( incluye conexión soldada estructural, pulido, pintura y terminaciones, resanes, preparación de superficie, asientos de grout y actividades relacionadas, andamios en techo)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</si>
  <si>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</si>
  <si>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</si>
  <si>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</si>
  <si>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</si>
  <si>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</si>
  <si>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</si>
  <si>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</si>
  <si>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</si>
  <si>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</si>
  <si>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</si>
  <si>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</si>
  <si>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</si>
  <si>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</si>
  <si>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</si>
  <si>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GENERAL COSTOS INDIRECTOS  (RD$)</t>
  </si>
  <si>
    <t>Imprevistos</t>
  </si>
  <si>
    <t>TOTAL GENERAL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</si>
</sst>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-F800]dddd\,\ mmmm\ dd\,\ yyyy"/>
    <numFmt numFmtId="168" formatCode="#,##0.00;[Red]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 Narrow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vertAlign val="superscript"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0" fontId="4" fillId="0" borderId="0" xfId="0" applyFont="1"/>
    <xf numFmtId="0" fontId="5" fillId="6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4" fillId="6" borderId="0" xfId="0" applyFont="1" applyFill="1"/>
    <xf numFmtId="0" fontId="6" fillId="6" borderId="0" xfId="0" applyFont="1" applyFill="1"/>
    <xf numFmtId="0" fontId="8" fillId="6" borderId="0" xfId="0" applyFont="1" applyFill="1" applyAlignment="1">
      <alignment wrapText="1"/>
    </xf>
    <xf numFmtId="0" fontId="8" fillId="6" borderId="0" xfId="0" applyFont="1" applyFill="1"/>
    <xf numFmtId="0" fontId="7" fillId="6" borderId="0" xfId="0" applyFont="1" applyFill="1"/>
    <xf numFmtId="0" fontId="10" fillId="6" borderId="0" xfId="0" applyFont="1" applyFill="1"/>
    <xf numFmtId="0" fontId="9" fillId="6" borderId="0" xfId="0" applyFont="1" applyFill="1" applyAlignment="1">
      <alignment wrapText="1"/>
    </xf>
    <xf numFmtId="0" fontId="11" fillId="6" borderId="0" xfId="0" applyFont="1" applyFill="1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/>
    </xf>
    <xf numFmtId="2" fontId="14" fillId="3" borderId="1" xfId="0" applyNumberFormat="1" applyFont="1" applyFill="1" applyBorder="1" applyAlignment="1">
      <alignment horizontal="center" vertical="center"/>
    </xf>
    <xf numFmtId="165" fontId="12" fillId="4" borderId="3" xfId="1" applyNumberFormat="1" applyFont="1" applyFill="1" applyBorder="1"/>
    <xf numFmtId="2" fontId="4" fillId="0" borderId="0" xfId="0" applyNumberFormat="1" applyFont="1" applyAlignment="1">
      <alignment horizontal="center" vertical="center"/>
    </xf>
    <xf numFmtId="4" fontId="15" fillId="0" borderId="0" xfId="2" applyNumberFormat="1" applyFont="1" applyFill="1" applyBorder="1" applyAlignment="1">
      <alignment horizontal="right" vertical="center"/>
    </xf>
    <xf numFmtId="4" fontId="15" fillId="0" borderId="0" xfId="2" applyNumberFormat="1" applyFont="1" applyFill="1" applyBorder="1" applyAlignment="1">
      <alignment horizontal="center" vertical="center"/>
    </xf>
    <xf numFmtId="4" fontId="15" fillId="0" borderId="0" xfId="2" applyNumberFormat="1" applyFont="1" applyFill="1" applyBorder="1" applyAlignment="1">
      <alignment horizontal="right"/>
    </xf>
    <xf numFmtId="4" fontId="15" fillId="0" borderId="0" xfId="3" applyNumberFormat="1" applyFont="1" applyFill="1" applyBorder="1" applyAlignment="1">
      <alignment horizontal="right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2" fontId="14" fillId="3" borderId="10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/>
    <xf numFmtId="10" fontId="14" fillId="0" borderId="4" xfId="4" applyNumberFormat="1" applyFont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/>
    <xf numFmtId="4" fontId="15" fillId="3" borderId="7" xfId="2" applyNumberFormat="1" applyFont="1" applyFill="1" applyBorder="1" applyAlignment="1">
      <alignment horizontal="right"/>
    </xf>
    <xf numFmtId="4" fontId="15" fillId="3" borderId="7" xfId="2" applyNumberFormat="1" applyFont="1" applyFill="1" applyBorder="1" applyAlignment="1">
      <alignment horizontal="center"/>
    </xf>
    <xf numFmtId="10" fontId="15" fillId="3" borderId="7" xfId="4" applyNumberFormat="1" applyFont="1" applyFill="1" applyBorder="1" applyAlignment="1">
      <alignment horizontal="right"/>
    </xf>
    <xf numFmtId="2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14" fillId="0" borderId="0" xfId="4" applyNumberFormat="1" applyFont="1" applyBorder="1" applyAlignment="1" applyProtection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10" fontId="14" fillId="0" borderId="0" xfId="4" applyNumberFormat="1" applyFont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 wrapText="1"/>
    </xf>
    <xf numFmtId="4" fontId="14" fillId="0" borderId="0" xfId="3" applyNumberFormat="1" applyFont="1" applyFill="1" applyBorder="1" applyAlignment="1">
      <alignment horizontal="right"/>
    </xf>
    <xf numFmtId="10" fontId="15" fillId="3" borderId="11" xfId="4" applyNumberFormat="1" applyFont="1" applyFill="1" applyBorder="1" applyAlignment="1">
      <alignment horizontal="right"/>
    </xf>
    <xf numFmtId="4" fontId="14" fillId="0" borderId="0" xfId="4" applyNumberFormat="1" applyFont="1" applyAlignment="1" applyProtection="1">
      <alignment horizontal="center"/>
    </xf>
    <xf numFmtId="10" fontId="14" fillId="0" borderId="0" xfId="4" applyNumberFormat="1" applyFont="1"/>
    <xf numFmtId="4" fontId="15" fillId="0" borderId="0" xfId="4" applyNumberFormat="1" applyFont="1" applyAlignment="1"/>
    <xf numFmtId="4" fontId="15" fillId="0" borderId="0" xfId="4" applyNumberFormat="1" applyFont="1"/>
    <xf numFmtId="164" fontId="14" fillId="3" borderId="1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4" fontId="0" fillId="0" borderId="0" xfId="3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2" fontId="15" fillId="9" borderId="0" xfId="2" applyNumberFormat="1" applyFont="1" applyFill="1" applyBorder="1" applyAlignment="1">
      <alignment horizontal="right"/>
    </xf>
    <xf numFmtId="43" fontId="15" fillId="9" borderId="0" xfId="2" applyFont="1" applyFill="1" applyBorder="1" applyAlignment="1">
      <alignment horizontal="right"/>
    </xf>
    <xf numFmtId="40" fontId="15" fillId="9" borderId="0" xfId="2" applyNumberFormat="1" applyFont="1" applyFill="1" applyBorder="1" applyAlignment="1">
      <alignment horizontal="right"/>
    </xf>
    <xf numFmtId="166" fontId="15" fillId="9" borderId="0" xfId="3" applyNumberFormat="1" applyFont="1" applyFill="1" applyBorder="1" applyAlignment="1">
      <alignment horizontal="right"/>
    </xf>
    <xf numFmtId="2" fontId="14" fillId="0" borderId="14" xfId="0" applyNumberFormat="1" applyFont="1" applyBorder="1" applyAlignment="1">
      <alignment horizontal="center" vertical="center"/>
    </xf>
    <xf numFmtId="43" fontId="14" fillId="0" borderId="14" xfId="2" applyFont="1" applyBorder="1" applyAlignment="1">
      <alignment horizontal="right" vertical="center"/>
    </xf>
    <xf numFmtId="43" fontId="14" fillId="9" borderId="15" xfId="2" applyFont="1" applyFill="1" applyBorder="1" applyAlignment="1">
      <alignment horizontal="right" vertical="center"/>
    </xf>
    <xf numFmtId="164" fontId="14" fillId="10" borderId="1" xfId="0" applyNumberFormat="1" applyFont="1" applyFill="1" applyBorder="1" applyAlignment="1">
      <alignment horizontal="right" vertical="center"/>
    </xf>
    <xf numFmtId="4" fontId="20" fillId="10" borderId="2" xfId="2" applyNumberFormat="1" applyFont="1" applyFill="1" applyBorder="1" applyAlignment="1">
      <alignment horizontal="center" vertical="center"/>
    </xf>
    <xf numFmtId="43" fontId="20" fillId="10" borderId="2" xfId="2" applyFont="1" applyFill="1" applyBorder="1" applyAlignment="1">
      <alignment horizontal="center" vertical="center"/>
    </xf>
    <xf numFmtId="40" fontId="20" fillId="10" borderId="2" xfId="2" applyNumberFormat="1" applyFont="1" applyFill="1" applyBorder="1" applyAlignment="1">
      <alignment horizontal="right" vertical="center"/>
    </xf>
    <xf numFmtId="166" fontId="20" fillId="10" borderId="3" xfId="3" applyNumberFormat="1" applyFont="1" applyFill="1" applyBorder="1" applyAlignment="1">
      <alignment horizontal="right" vertical="center"/>
    </xf>
    <xf numFmtId="2" fontId="15" fillId="9" borderId="0" xfId="0" applyNumberFormat="1" applyFont="1" applyFill="1" applyAlignment="1">
      <alignment horizontal="center" vertical="center"/>
    </xf>
    <xf numFmtId="0" fontId="14" fillId="0" borderId="0" xfId="0" applyFont="1"/>
    <xf numFmtId="0" fontId="16" fillId="0" borderId="0" xfId="9"/>
    <xf numFmtId="165" fontId="12" fillId="9" borderId="0" xfId="1" applyNumberFormat="1" applyFont="1" applyFill="1" applyBorder="1"/>
    <xf numFmtId="0" fontId="5" fillId="6" borderId="0" xfId="0" applyFont="1" applyFill="1"/>
    <xf numFmtId="165" fontId="5" fillId="5" borderId="0" xfId="0" applyNumberFormat="1" applyFont="1" applyFill="1" applyAlignment="1">
      <alignment wrapText="1"/>
    </xf>
    <xf numFmtId="2" fontId="12" fillId="9" borderId="0" xfId="0" applyNumberFormat="1" applyFont="1" applyFill="1" applyAlignment="1">
      <alignment vertical="center"/>
    </xf>
    <xf numFmtId="2" fontId="21" fillId="10" borderId="2" xfId="0" applyNumberFormat="1" applyFont="1" applyFill="1" applyBorder="1" applyAlignment="1">
      <alignment vertical="center"/>
    </xf>
    <xf numFmtId="2" fontId="15" fillId="3" borderId="2" xfId="0" applyNumberFormat="1" applyFont="1" applyFill="1" applyBorder="1" applyAlignment="1">
      <alignment vertical="center"/>
    </xf>
    <xf numFmtId="4" fontId="15" fillId="3" borderId="2" xfId="2" applyNumberFormat="1" applyFont="1" applyFill="1" applyBorder="1" applyAlignment="1">
      <alignment horizontal="right" vertical="center"/>
    </xf>
    <xf numFmtId="4" fontId="15" fillId="3" borderId="2" xfId="2" applyNumberFormat="1" applyFont="1" applyFill="1" applyBorder="1" applyAlignment="1">
      <alignment horizontal="center" vertical="center"/>
    </xf>
    <xf numFmtId="165" fontId="12" fillId="4" borderId="3" xfId="1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6" fontId="5" fillId="5" borderId="0" xfId="0" applyNumberFormat="1" applyFont="1" applyFill="1" applyAlignment="1">
      <alignment wrapText="1"/>
    </xf>
    <xf numFmtId="2" fontId="22" fillId="5" borderId="0" xfId="0" applyNumberFormat="1" applyFont="1" applyFill="1" applyAlignment="1">
      <alignment wrapText="1"/>
    </xf>
    <xf numFmtId="0" fontId="14" fillId="0" borderId="4" xfId="0" applyFont="1" applyBorder="1" applyAlignment="1">
      <alignment vertical="center" wrapText="1"/>
    </xf>
    <xf numFmtId="4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25" fillId="9" borderId="0" xfId="0" applyNumberFormat="1" applyFont="1" applyFill="1" applyAlignment="1">
      <alignment horizontal="right" vertical="center"/>
    </xf>
    <xf numFmtId="2" fontId="26" fillId="9" borderId="0" xfId="0" applyNumberFormat="1" applyFont="1" applyFill="1" applyAlignment="1">
      <alignment vertical="center"/>
    </xf>
    <xf numFmtId="4" fontId="26" fillId="9" borderId="0" xfId="2" applyNumberFormat="1" applyFont="1" applyFill="1" applyBorder="1" applyAlignment="1">
      <alignment horizontal="center" vertical="center"/>
    </xf>
    <xf numFmtId="43" fontId="26" fillId="9" borderId="0" xfId="2" applyFont="1" applyFill="1" applyBorder="1" applyAlignment="1">
      <alignment horizontal="center" vertical="center"/>
    </xf>
    <xf numFmtId="40" fontId="26" fillId="9" borderId="0" xfId="2" applyNumberFormat="1" applyFont="1" applyFill="1" applyBorder="1" applyAlignment="1">
      <alignment horizontal="right" vertical="center"/>
    </xf>
    <xf numFmtId="166" fontId="26" fillId="9" borderId="0" xfId="3" applyNumberFormat="1" applyFont="1" applyFill="1" applyBorder="1" applyAlignment="1">
      <alignment horizontal="right" vertical="center"/>
    </xf>
    <xf numFmtId="0" fontId="25" fillId="9" borderId="0" xfId="0" applyFont="1" applyFill="1"/>
    <xf numFmtId="164" fontId="14" fillId="9" borderId="0" xfId="0" applyNumberFormat="1" applyFont="1" applyFill="1" applyAlignment="1">
      <alignment horizontal="right" vertical="center"/>
    </xf>
    <xf numFmtId="2" fontId="21" fillId="9" borderId="0" xfId="0" applyNumberFormat="1" applyFont="1" applyFill="1" applyAlignment="1">
      <alignment vertical="center"/>
    </xf>
    <xf numFmtId="4" fontId="20" fillId="9" borderId="0" xfId="2" applyNumberFormat="1" applyFont="1" applyFill="1" applyBorder="1" applyAlignment="1">
      <alignment horizontal="center" vertical="center"/>
    </xf>
    <xf numFmtId="43" fontId="20" fillId="9" borderId="0" xfId="2" applyFont="1" applyFill="1" applyBorder="1" applyAlignment="1">
      <alignment horizontal="center" vertical="center"/>
    </xf>
    <xf numFmtId="40" fontId="20" fillId="9" borderId="0" xfId="2" applyNumberFormat="1" applyFont="1" applyFill="1" applyBorder="1" applyAlignment="1">
      <alignment horizontal="right" vertical="center"/>
    </xf>
    <xf numFmtId="166" fontId="20" fillId="9" borderId="0" xfId="3" applyNumberFormat="1" applyFont="1" applyFill="1" applyBorder="1" applyAlignment="1">
      <alignment horizontal="right" vertical="center"/>
    </xf>
    <xf numFmtId="0" fontId="14" fillId="9" borderId="0" xfId="0" applyFont="1" applyFill="1"/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justify"/>
    </xf>
    <xf numFmtId="4" fontId="15" fillId="0" borderId="0" xfId="11" applyNumberFormat="1" applyFont="1" applyFill="1" applyBorder="1" applyAlignment="1">
      <alignment horizontal="right" vertical="center"/>
    </xf>
    <xf numFmtId="4" fontId="15" fillId="0" borderId="0" xfId="11" applyNumberFormat="1" applyFont="1" applyFill="1" applyBorder="1" applyAlignment="1">
      <alignment horizontal="center" vertical="center"/>
    </xf>
    <xf numFmtId="4" fontId="15" fillId="0" borderId="0" xfId="11" applyNumberFormat="1" applyFont="1" applyFill="1" applyBorder="1" applyAlignment="1">
      <alignment horizontal="right"/>
    </xf>
    <xf numFmtId="0" fontId="0" fillId="9" borderId="0" xfId="0" applyFill="1"/>
    <xf numFmtId="10" fontId="14" fillId="0" borderId="4" xfId="4" applyNumberFormat="1" applyFont="1" applyBorder="1" applyAlignment="1">
      <alignment horizontal="center" vertical="center"/>
    </xf>
    <xf numFmtId="4" fontId="14" fillId="0" borderId="4" xfId="11" applyNumberFormat="1" applyFont="1" applyFill="1" applyBorder="1" applyAlignment="1">
      <alignment horizontal="right" vertical="center"/>
    </xf>
    <xf numFmtId="2" fontId="14" fillId="0" borderId="19" xfId="0" applyNumberFormat="1" applyFont="1" applyBorder="1" applyAlignment="1">
      <alignment horizontal="center" vertical="center"/>
    </xf>
    <xf numFmtId="10" fontId="14" fillId="0" borderId="19" xfId="4" applyNumberFormat="1" applyFont="1" applyBorder="1" applyAlignment="1">
      <alignment horizontal="center" vertical="center"/>
    </xf>
    <xf numFmtId="4" fontId="14" fillId="0" borderId="19" xfId="11" applyNumberFormat="1" applyFont="1" applyFill="1" applyBorder="1" applyAlignment="1">
      <alignment horizontal="right" vertical="center"/>
    </xf>
    <xf numFmtId="2" fontId="15" fillId="3" borderId="2" xfId="0" applyNumberFormat="1" applyFont="1" applyFill="1" applyBorder="1"/>
    <xf numFmtId="4" fontId="15" fillId="3" borderId="2" xfId="11" applyNumberFormat="1" applyFont="1" applyFill="1" applyBorder="1" applyAlignment="1">
      <alignment horizontal="right"/>
    </xf>
    <xf numFmtId="4" fontId="15" fillId="3" borderId="2" xfId="11" applyNumberFormat="1" applyFont="1" applyFill="1" applyBorder="1" applyAlignment="1">
      <alignment horizontal="center"/>
    </xf>
    <xf numFmtId="4" fontId="14" fillId="0" borderId="0" xfId="4" applyNumberFormat="1" applyFont="1" applyBorder="1" applyAlignment="1" applyProtection="1">
      <alignment horizontal="center"/>
    </xf>
    <xf numFmtId="10" fontId="14" fillId="0" borderId="0" xfId="4" applyNumberFormat="1" applyFont="1" applyBorder="1" applyAlignment="1">
      <alignment horizontal="center"/>
    </xf>
    <xf numFmtId="4" fontId="14" fillId="0" borderId="0" xfId="11" applyNumberFormat="1" applyFont="1" applyFill="1" applyBorder="1" applyAlignment="1">
      <alignment horizontal="right"/>
    </xf>
    <xf numFmtId="4" fontId="14" fillId="0" borderId="0" xfId="3" applyNumberFormat="1" applyFont="1" applyFill="1" applyBorder="1" applyAlignment="1">
      <alignment horizontal="right" vertical="center"/>
    </xf>
    <xf numFmtId="4" fontId="15" fillId="3" borderId="11" xfId="11" applyNumberFormat="1" applyFont="1" applyFill="1" applyBorder="1" applyAlignment="1">
      <alignment horizontal="right"/>
    </xf>
    <xf numFmtId="4" fontId="15" fillId="3" borderId="11" xfId="11" applyNumberFormat="1" applyFont="1" applyFill="1" applyBorder="1" applyAlignment="1">
      <alignment horizontal="center"/>
    </xf>
    <xf numFmtId="10" fontId="15" fillId="3" borderId="11" xfId="4" applyNumberFormat="1" applyFont="1" applyFill="1" applyBorder="1" applyAlignment="1">
      <alignment horizontal="center"/>
    </xf>
    <xf numFmtId="4" fontId="14" fillId="0" borderId="4" xfId="11" applyNumberFormat="1" applyFont="1" applyFill="1" applyBorder="1" applyAlignment="1">
      <alignment horizontal="right"/>
    </xf>
    <xf numFmtId="4" fontId="15" fillId="3" borderId="7" xfId="11" applyNumberFormat="1" applyFont="1" applyFill="1" applyBorder="1" applyAlignment="1">
      <alignment horizontal="right"/>
    </xf>
    <xf numFmtId="4" fontId="15" fillId="3" borderId="7" xfId="11" applyNumberFormat="1" applyFont="1" applyFill="1" applyBorder="1" applyAlignment="1">
      <alignment horizontal="center"/>
    </xf>
    <xf numFmtId="0" fontId="0" fillId="9" borderId="0" xfId="0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wrapText="1"/>
      <protection locked="0"/>
    </xf>
    <xf numFmtId="4" fontId="0" fillId="9" borderId="0" xfId="0" applyNumberFormat="1" applyFill="1" applyAlignment="1" applyProtection="1">
      <alignment horizontal="center" vertical="center"/>
      <protection locked="0"/>
    </xf>
    <xf numFmtId="4" fontId="0" fillId="9" borderId="0" xfId="0" applyNumberFormat="1" applyFill="1" applyAlignment="1" applyProtection="1">
      <alignment horizontal="center"/>
      <protection locked="0"/>
    </xf>
    <xf numFmtId="4" fontId="0" fillId="9" borderId="0" xfId="0" applyNumberFormat="1" applyFill="1" applyProtection="1">
      <protection locked="0"/>
    </xf>
    <xf numFmtId="2" fontId="4" fillId="9" borderId="0" xfId="0" applyNumberFormat="1" applyFont="1" applyFill="1" applyProtection="1">
      <protection locked="0"/>
    </xf>
    <xf numFmtId="0" fontId="5" fillId="9" borderId="0" xfId="0" applyFont="1" applyFill="1" applyAlignment="1" applyProtection="1">
      <alignment horizontal="left" wrapText="1"/>
      <protection locked="0"/>
    </xf>
    <xf numFmtId="0" fontId="4" fillId="9" borderId="0" xfId="0" applyFont="1" applyFill="1" applyAlignment="1" applyProtection="1">
      <alignment horizontal="center"/>
      <protection locked="0"/>
    </xf>
    <xf numFmtId="43" fontId="4" fillId="9" borderId="0" xfId="0" applyNumberFormat="1" applyFont="1" applyFill="1" applyProtection="1">
      <protection locked="0"/>
    </xf>
    <xf numFmtId="0" fontId="7" fillId="9" borderId="12" xfId="0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0" fontId="4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0" xfId="0" applyFont="1" applyFill="1" applyProtection="1">
      <protection locked="0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wrapText="1"/>
      <protection locked="0"/>
    </xf>
    <xf numFmtId="0" fontId="9" fillId="5" borderId="12" xfId="0" applyFont="1" applyFill="1" applyBorder="1" applyAlignment="1" applyProtection="1">
      <alignment wrapText="1"/>
      <protection locked="0"/>
    </xf>
    <xf numFmtId="0" fontId="9" fillId="5" borderId="0" xfId="0" applyFont="1" applyFill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wrapText="1"/>
      <protection locked="0"/>
    </xf>
    <xf numFmtId="168" fontId="23" fillId="0" borderId="4" xfId="0" applyNumberFormat="1" applyFont="1" applyBorder="1" applyAlignment="1" applyProtection="1">
      <alignment vertical="center"/>
      <protection locked="0"/>
    </xf>
    <xf numFmtId="168" fontId="20" fillId="10" borderId="2" xfId="2" applyNumberFormat="1" applyFont="1" applyFill="1" applyBorder="1" applyAlignment="1" applyProtection="1">
      <alignment horizontal="right" vertical="center"/>
      <protection locked="0"/>
    </xf>
    <xf numFmtId="168" fontId="20" fillId="9" borderId="0" xfId="2" applyNumberFormat="1" applyFont="1" applyFill="1" applyBorder="1" applyAlignment="1" applyProtection="1">
      <alignment horizontal="right" vertical="center"/>
      <protection locked="0"/>
    </xf>
    <xf numFmtId="168" fontId="15" fillId="9" borderId="0" xfId="2" applyNumberFormat="1" applyFont="1" applyFill="1" applyBorder="1" applyAlignment="1" applyProtection="1">
      <alignment horizontal="right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8" fillId="7" borderId="12" xfId="0" applyFont="1" applyFill="1" applyBorder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2" fontId="18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 applyProtection="1">
      <alignment horizontal="center" wrapText="1"/>
      <protection locked="0"/>
    </xf>
    <xf numFmtId="0" fontId="8" fillId="7" borderId="12" xfId="0" applyFont="1" applyFill="1" applyBorder="1" applyAlignment="1" applyProtection="1">
      <alignment horizontal="center" wrapText="1"/>
      <protection locked="0"/>
    </xf>
    <xf numFmtId="0" fontId="8" fillId="7" borderId="0" xfId="0" applyFont="1" applyFill="1" applyAlignment="1" applyProtection="1">
      <alignment horizontal="center" wrapText="1"/>
      <protection locked="0"/>
    </xf>
    <xf numFmtId="167" fontId="9" fillId="5" borderId="9" xfId="0" applyNumberFormat="1" applyFont="1" applyFill="1" applyBorder="1" applyAlignment="1" applyProtection="1">
      <alignment horizontal="left" vertical="center" wrapText="1"/>
      <protection locked="0"/>
    </xf>
    <xf numFmtId="167" fontId="9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13">
    <cellStyle name="60% - Énfasis3" xfId="1" builtinId="40"/>
    <cellStyle name="Comma 2" xfId="6" xr:uid="{00000000-0005-0000-0000-000001000000}"/>
    <cellStyle name="Currency 2" xfId="7" xr:uid="{00000000-0005-0000-0000-000002000000}"/>
    <cellStyle name="Millares" xfId="2" builtinId="3"/>
    <cellStyle name="Millares 3" xfId="11" xr:uid="{00000000-0005-0000-0000-000004000000}"/>
    <cellStyle name="Moneda" xfId="3" builtinId="4"/>
    <cellStyle name="Normal" xfId="0" builtinId="0"/>
    <cellStyle name="Normal 2" xfId="5" xr:uid="{00000000-0005-0000-0000-000007000000}"/>
    <cellStyle name="Normal 2 2" xfId="12" xr:uid="{00000000-0005-0000-0000-000008000000}"/>
    <cellStyle name="Normal 2 2 2 2" xfId="10" xr:uid="{00000000-0005-0000-0000-000009000000}"/>
    <cellStyle name="Normal 3" xfId="9" xr:uid="{00000000-0005-0000-0000-00000A000000}"/>
    <cellStyle name="Percent 2" xfId="8" xr:uid="{00000000-0005-0000-0000-00000B000000}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13"/>
  <sheetViews>
    <sheetView tabSelected="1" view="pageBreakPreview" zoomScale="115" zoomScaleNormal="115" zoomScaleSheetLayoutView="115" workbookViewId="0">
      <selection activeCell="C4" sqref="C4"/>
    </sheetView>
  </sheetViews>
  <sheetFormatPr defaultColWidth="9.140625" defaultRowHeight="15"/>
  <cols>
    <col min="1" max="1" width="8" style="6" customWidth="1"/>
    <col min="2" max="2" width="71" style="1" customWidth="1"/>
    <col min="3" max="3" width="11" style="2" customWidth="1"/>
    <col min="4" max="4" width="9.140625" style="4"/>
    <col min="5" max="5" width="12.42578125" style="3" customWidth="1"/>
    <col min="6" max="6" width="15.5703125" style="3" customWidth="1"/>
    <col min="7" max="7" width="20.5703125" style="3" customWidth="1"/>
    <col min="8" max="8" width="2.7109375" hidden="1" customWidth="1"/>
    <col min="9" max="9" width="14.140625" hidden="1" customWidth="1"/>
    <col min="10" max="10" width="18.7109375" hidden="1" customWidth="1"/>
    <col min="11" max="11" width="17" customWidth="1"/>
    <col min="12" max="12" width="40.140625" customWidth="1"/>
    <col min="13" max="13" width="18" customWidth="1"/>
    <col min="14" max="14" width="17.7109375" customWidth="1"/>
  </cols>
  <sheetData>
    <row r="1" spans="1:17">
      <c r="A1" s="130"/>
      <c r="B1" s="131"/>
      <c r="C1" s="132"/>
      <c r="D1" s="133"/>
      <c r="E1" s="134"/>
      <c r="F1" s="134"/>
      <c r="G1" s="134"/>
    </row>
    <row r="2" spans="1:17" s="8" customFormat="1" ht="14.25" customHeight="1">
      <c r="A2" s="135"/>
      <c r="B2" s="136"/>
      <c r="C2" s="136"/>
      <c r="D2" s="137"/>
      <c r="E2" s="138"/>
      <c r="F2" s="138"/>
      <c r="G2" s="138"/>
      <c r="H2" s="9"/>
      <c r="I2" s="9"/>
      <c r="J2" s="10"/>
      <c r="K2" s="10"/>
      <c r="M2" s="10"/>
      <c r="N2" s="10"/>
      <c r="O2" s="10"/>
      <c r="P2" s="10"/>
      <c r="Q2" s="10"/>
    </row>
    <row r="3" spans="1:17" s="8" customFormat="1" ht="14.25" customHeight="1">
      <c r="A3" s="139"/>
      <c r="B3" s="166"/>
      <c r="C3" s="166"/>
      <c r="D3" s="136"/>
      <c r="E3" s="138"/>
      <c r="F3" s="138"/>
      <c r="G3" s="138"/>
      <c r="H3" s="9"/>
      <c r="I3" s="9"/>
      <c r="J3" s="10"/>
      <c r="K3" s="10"/>
      <c r="L3" s="10"/>
      <c r="M3" s="77"/>
      <c r="N3" s="10"/>
      <c r="O3" s="10"/>
      <c r="P3" s="10"/>
      <c r="Q3" s="10"/>
    </row>
    <row r="4" spans="1:17" s="8" customFormat="1" ht="24.75" customHeight="1">
      <c r="A4" s="140"/>
      <c r="B4" s="141"/>
      <c r="C4" s="141"/>
      <c r="D4" s="141"/>
      <c r="E4" s="142"/>
      <c r="F4" s="142"/>
      <c r="G4" s="142"/>
      <c r="H4" s="9"/>
      <c r="I4" s="9"/>
      <c r="J4" s="10"/>
      <c r="K4" s="10"/>
      <c r="L4" s="10"/>
      <c r="M4" s="10"/>
      <c r="N4" s="10"/>
      <c r="O4" s="10"/>
      <c r="P4" s="10"/>
      <c r="Q4" s="10"/>
    </row>
    <row r="5" spans="1:17" s="8" customFormat="1" ht="14.25" customHeight="1">
      <c r="A5" s="143"/>
      <c r="B5" s="143"/>
      <c r="C5" s="143"/>
      <c r="D5" s="142"/>
      <c r="E5" s="142"/>
      <c r="F5" s="142"/>
      <c r="G5" s="142"/>
      <c r="H5" s="9"/>
      <c r="I5" s="9"/>
      <c r="J5" s="10"/>
      <c r="K5" s="85"/>
      <c r="L5" s="86"/>
      <c r="M5" s="10"/>
      <c r="N5" s="10"/>
      <c r="O5" s="10"/>
      <c r="P5" s="10"/>
      <c r="Q5" s="10"/>
    </row>
    <row r="6" spans="1:17" s="8" customFormat="1" ht="18.75" customHeight="1">
      <c r="A6" s="143"/>
      <c r="B6" s="143"/>
      <c r="C6" s="143"/>
      <c r="D6" s="142"/>
      <c r="E6" s="142"/>
      <c r="F6" s="142"/>
      <c r="G6" s="142"/>
      <c r="H6" s="9"/>
      <c r="I6" s="9"/>
      <c r="J6" s="9"/>
      <c r="K6" s="85"/>
      <c r="L6" s="86"/>
      <c r="M6" s="10"/>
      <c r="N6" s="10"/>
      <c r="O6" s="12"/>
      <c r="P6" s="12"/>
    </row>
    <row r="7" spans="1:17" s="8" customFormat="1" ht="14.25" customHeight="1">
      <c r="A7" s="167" t="s">
        <v>0</v>
      </c>
      <c r="B7" s="168"/>
      <c r="C7" s="168"/>
      <c r="D7" s="168"/>
      <c r="E7" s="168"/>
      <c r="F7" s="168"/>
      <c r="G7" s="168"/>
      <c r="H7" s="9"/>
      <c r="I7" s="9"/>
      <c r="J7" s="13"/>
      <c r="K7" s="85"/>
      <c r="L7" s="86"/>
      <c r="M7" s="10"/>
      <c r="N7" s="10"/>
      <c r="O7" s="13"/>
      <c r="P7" s="13"/>
    </row>
    <row r="8" spans="1:17" s="8" customFormat="1" ht="14.25" customHeight="1">
      <c r="A8" s="144" t="s">
        <v>1</v>
      </c>
      <c r="B8" s="145"/>
      <c r="C8" s="145"/>
      <c r="D8" s="145"/>
      <c r="E8" s="145"/>
      <c r="F8" s="145"/>
      <c r="G8" s="145"/>
      <c r="H8" s="14"/>
      <c r="I8" s="14"/>
      <c r="J8" s="14"/>
      <c r="K8" s="14"/>
      <c r="L8" s="86"/>
      <c r="M8" s="10"/>
      <c r="N8" s="10"/>
      <c r="O8" s="14"/>
      <c r="P8" s="14"/>
    </row>
    <row r="9" spans="1:17" s="8" customFormat="1" ht="19.5" customHeight="1">
      <c r="A9" s="146" t="str">
        <f ca="1">"FECHA "&amp;TEXT(TODAY(),)</f>
        <v xml:space="preserve">FECHA </v>
      </c>
      <c r="B9" s="169"/>
      <c r="C9" s="170"/>
      <c r="D9" s="171"/>
      <c r="E9" s="171"/>
      <c r="F9" s="171"/>
      <c r="G9" s="147"/>
      <c r="H9" s="76"/>
      <c r="I9" s="76"/>
      <c r="J9" s="76"/>
      <c r="K9" s="76"/>
      <c r="L9" s="86"/>
      <c r="M9" s="10"/>
      <c r="N9" s="10"/>
      <c r="O9" s="15"/>
      <c r="P9" s="15"/>
    </row>
    <row r="10" spans="1:17" s="8" customFormat="1" ht="30.75" customHeight="1">
      <c r="A10" s="157" t="s">
        <v>2</v>
      </c>
      <c r="B10" s="158"/>
      <c r="C10" s="158"/>
      <c r="D10" s="158"/>
      <c r="E10" s="158"/>
      <c r="F10" s="159"/>
      <c r="G10" s="148"/>
      <c r="H10" s="16"/>
      <c r="I10" s="16"/>
      <c r="J10" s="11"/>
      <c r="K10" s="11"/>
      <c r="L10" s="86"/>
      <c r="M10" s="10"/>
      <c r="N10" s="10"/>
      <c r="O10" s="11"/>
      <c r="P10" s="15"/>
    </row>
    <row r="11" spans="1:17" s="8" customFormat="1" ht="49.5" customHeight="1">
      <c r="A11" s="157" t="s">
        <v>3</v>
      </c>
      <c r="B11" s="158"/>
      <c r="C11" s="159"/>
      <c r="D11" s="160"/>
      <c r="E11" s="161"/>
      <c r="F11" s="162"/>
      <c r="G11" s="149"/>
      <c r="H11" s="16"/>
      <c r="I11" s="16"/>
      <c r="J11" s="11"/>
      <c r="K11" s="76"/>
      <c r="L11" s="86"/>
      <c r="M11" s="10"/>
      <c r="N11" s="10"/>
      <c r="O11" s="11"/>
      <c r="P11" s="15"/>
    </row>
    <row r="12" spans="1:17" s="8" customFormat="1" ht="14.25" customHeight="1">
      <c r="A12" s="150" t="s">
        <v>1</v>
      </c>
      <c r="B12" s="151"/>
      <c r="C12" s="152"/>
      <c r="D12" s="152"/>
      <c r="E12" s="152"/>
      <c r="F12" s="152"/>
      <c r="G12" s="152"/>
      <c r="H12" s="17"/>
      <c r="I12" s="15"/>
      <c r="J12" s="11"/>
      <c r="K12" s="11"/>
      <c r="L12" s="86"/>
      <c r="M12" s="10"/>
      <c r="N12" s="10"/>
      <c r="O12" s="18"/>
      <c r="P12" s="18"/>
    </row>
    <row r="13" spans="1:17" s="8" customFormat="1" ht="14.25" customHeight="1" thickBot="1">
      <c r="A13" s="163" t="s">
        <v>4</v>
      </c>
      <c r="B13" s="164"/>
      <c r="C13" s="164"/>
      <c r="D13" s="164"/>
      <c r="E13" s="164"/>
      <c r="F13" s="164"/>
      <c r="G13" s="164"/>
      <c r="H13" s="13"/>
      <c r="I13" s="13"/>
      <c r="J13" s="13"/>
      <c r="K13" s="13"/>
      <c r="L13" s="86"/>
      <c r="M13" s="10"/>
      <c r="N13" s="10"/>
      <c r="O13" s="13"/>
      <c r="P13" s="13"/>
      <c r="Q13" s="11"/>
    </row>
    <row r="14" spans="1:17" s="8" customFormat="1" ht="37.5" customHeight="1" thickBot="1">
      <c r="A14" s="19" t="s">
        <v>5</v>
      </c>
      <c r="B14" s="20" t="s">
        <v>6</v>
      </c>
      <c r="C14" s="20" t="s">
        <v>7</v>
      </c>
      <c r="D14" s="21" t="s">
        <v>8</v>
      </c>
      <c r="E14" s="22" t="s">
        <v>9</v>
      </c>
      <c r="F14" s="23" t="s">
        <v>10</v>
      </c>
      <c r="G14" s="20" t="s">
        <v>11</v>
      </c>
      <c r="I14" s="59" t="s">
        <v>12</v>
      </c>
      <c r="J14" s="84" t="s">
        <v>13</v>
      </c>
      <c r="L14" s="86"/>
      <c r="M14" s="10"/>
      <c r="N14" s="10"/>
    </row>
    <row r="15" spans="1:17" s="8" customFormat="1" ht="29.25" customHeight="1">
      <c r="A15" s="165"/>
      <c r="B15" s="165"/>
      <c r="C15" s="165"/>
      <c r="D15" s="165"/>
      <c r="E15" s="165"/>
      <c r="F15" s="165"/>
      <c r="G15" s="165"/>
      <c r="L15" s="86"/>
      <c r="M15" s="10"/>
      <c r="N15" s="10"/>
    </row>
    <row r="16" spans="1:17" s="73" customFormat="1" ht="21" customHeight="1">
      <c r="A16" s="72">
        <v>1</v>
      </c>
      <c r="B16" s="78" t="s">
        <v>14</v>
      </c>
      <c r="C16" s="60"/>
      <c r="D16" s="61"/>
      <c r="E16" s="62"/>
      <c r="F16" s="62"/>
      <c r="G16" s="63"/>
      <c r="K16" s="74"/>
      <c r="L16" s="74"/>
    </row>
    <row r="17" spans="1:12" s="73" customFormat="1" ht="33.75" customHeight="1">
      <c r="A17" s="64">
        <f>A16+0.01</f>
        <v>1.01</v>
      </c>
      <c r="B17" s="87" t="s">
        <v>15</v>
      </c>
      <c r="C17" s="88">
        <f>1.1*948.89</f>
        <v>1043.779</v>
      </c>
      <c r="D17" s="89" t="s">
        <v>16</v>
      </c>
      <c r="E17" s="153"/>
      <c r="F17" s="65">
        <f>ROUND(C17*E17,2)</f>
        <v>0</v>
      </c>
      <c r="G17" s="66"/>
      <c r="K17" s="74"/>
      <c r="L17" s="74"/>
    </row>
    <row r="18" spans="1:12" s="73" customFormat="1" ht="33.75" customHeight="1">
      <c r="A18" s="64">
        <f t="shared" ref="A18:A23" si="0">A17+0.01</f>
        <v>1.02</v>
      </c>
      <c r="B18" s="90" t="s">
        <v>17</v>
      </c>
      <c r="C18" s="88">
        <f>1.1*948.89</f>
        <v>1043.779</v>
      </c>
      <c r="D18" s="89" t="s">
        <v>16</v>
      </c>
      <c r="E18" s="153"/>
      <c r="F18" s="65">
        <f t="shared" ref="F18:F23" si="1">ROUND(C18*E18,2)</f>
        <v>0</v>
      </c>
      <c r="G18" s="66"/>
      <c r="K18" s="74"/>
      <c r="L18" s="74"/>
    </row>
    <row r="19" spans="1:12" s="73" customFormat="1" ht="72.75" customHeight="1">
      <c r="A19" s="64">
        <f t="shared" si="0"/>
        <v>1.03</v>
      </c>
      <c r="B19" s="90" t="s">
        <v>18</v>
      </c>
      <c r="C19" s="88">
        <f>1.1*948.89</f>
        <v>1043.779</v>
      </c>
      <c r="D19" s="89" t="s">
        <v>16</v>
      </c>
      <c r="E19" s="153"/>
      <c r="F19" s="65">
        <f t="shared" si="1"/>
        <v>0</v>
      </c>
      <c r="G19" s="66"/>
      <c r="K19" s="74"/>
      <c r="L19" s="74"/>
    </row>
    <row r="20" spans="1:12" s="73" customFormat="1" ht="57" customHeight="1">
      <c r="A20" s="64">
        <f t="shared" si="0"/>
        <v>1.04</v>
      </c>
      <c r="B20" s="91" t="s">
        <v>19</v>
      </c>
      <c r="C20" s="88">
        <v>26.25</v>
      </c>
      <c r="D20" s="89" t="s">
        <v>20</v>
      </c>
      <c r="E20" s="153"/>
      <c r="F20" s="65">
        <f t="shared" si="1"/>
        <v>0</v>
      </c>
      <c r="G20" s="66"/>
      <c r="K20" s="74"/>
      <c r="L20" s="74"/>
    </row>
    <row r="21" spans="1:12" s="73" customFormat="1" ht="57" customHeight="1">
      <c r="A21" s="64">
        <f t="shared" si="0"/>
        <v>1.05</v>
      </c>
      <c r="B21" s="91" t="s">
        <v>21</v>
      </c>
      <c r="C21" s="88">
        <v>1</v>
      </c>
      <c r="D21" s="89" t="s">
        <v>22</v>
      </c>
      <c r="E21" s="153"/>
      <c r="F21" s="65">
        <f t="shared" ref="F21" si="2">ROUND(C21*E21,2)</f>
        <v>0</v>
      </c>
      <c r="G21" s="66"/>
      <c r="K21" s="74"/>
      <c r="L21" s="74"/>
    </row>
    <row r="22" spans="1:12" s="73" customFormat="1" ht="28.5" customHeight="1">
      <c r="A22" s="64">
        <f t="shared" si="0"/>
        <v>1.06</v>
      </c>
      <c r="B22" s="91" t="s">
        <v>23</v>
      </c>
      <c r="C22" s="88">
        <v>5</v>
      </c>
      <c r="D22" s="89" t="s">
        <v>24</v>
      </c>
      <c r="E22" s="153"/>
      <c r="F22" s="65">
        <f t="shared" ref="F22" si="3">ROUND(C22*E22,2)</f>
        <v>0</v>
      </c>
      <c r="G22" s="66"/>
      <c r="K22" s="74"/>
      <c r="L22" s="74"/>
    </row>
    <row r="23" spans="1:12" s="73" customFormat="1" ht="33.75" customHeight="1">
      <c r="A23" s="64">
        <f t="shared" si="0"/>
        <v>1.07</v>
      </c>
      <c r="B23" s="90" t="s">
        <v>25</v>
      </c>
      <c r="C23" s="88">
        <v>1</v>
      </c>
      <c r="D23" s="89" t="s">
        <v>26</v>
      </c>
      <c r="E23" s="153"/>
      <c r="F23" s="65">
        <f t="shared" si="1"/>
        <v>0</v>
      </c>
      <c r="G23" s="66"/>
      <c r="K23" s="74"/>
      <c r="L23" s="74"/>
    </row>
    <row r="24" spans="1:12" s="73" customFormat="1" ht="21" customHeight="1">
      <c r="A24" s="67"/>
      <c r="B24" s="79" t="s">
        <v>27</v>
      </c>
      <c r="C24" s="68"/>
      <c r="D24" s="69"/>
      <c r="E24" s="154"/>
      <c r="F24" s="70"/>
      <c r="G24" s="71">
        <f>SUM(F17:F23)</f>
        <v>0</v>
      </c>
    </row>
    <row r="25" spans="1:12" s="105" customFormat="1" ht="21" customHeight="1">
      <c r="A25" s="99"/>
      <c r="B25" s="100"/>
      <c r="C25" s="101"/>
      <c r="D25" s="102"/>
      <c r="E25" s="155"/>
      <c r="F25" s="103"/>
      <c r="G25" s="104"/>
    </row>
    <row r="26" spans="1:12" s="73" customFormat="1" ht="21" customHeight="1">
      <c r="A26" s="72">
        <v>2</v>
      </c>
      <c r="B26" s="78" t="s">
        <v>28</v>
      </c>
      <c r="C26" s="60"/>
      <c r="D26" s="61"/>
      <c r="E26" s="156"/>
      <c r="F26" s="62"/>
      <c r="G26" s="63"/>
      <c r="K26" s="74"/>
      <c r="L26" s="74"/>
    </row>
    <row r="27" spans="1:12" s="73" customFormat="1" ht="33.75" customHeight="1">
      <c r="A27" s="64">
        <f>A26+0.01</f>
        <v>2.0099999999999998</v>
      </c>
      <c r="B27" s="87" t="s">
        <v>15</v>
      </c>
      <c r="C27" s="88">
        <f>274*3.28*3.28</f>
        <v>2947.8015999999993</v>
      </c>
      <c r="D27" s="89" t="s">
        <v>16</v>
      </c>
      <c r="E27" s="153"/>
      <c r="F27" s="65">
        <f>ROUND(C27*E27,2)</f>
        <v>0</v>
      </c>
      <c r="G27" s="66"/>
      <c r="K27" s="74"/>
      <c r="L27" s="74"/>
    </row>
    <row r="28" spans="1:12" s="73" customFormat="1" ht="33.75" customHeight="1">
      <c r="A28" s="64">
        <f t="shared" ref="A28:A33" si="4">A27+0.01</f>
        <v>2.0199999999999996</v>
      </c>
      <c r="B28" s="90" t="s">
        <v>29</v>
      </c>
      <c r="C28" s="88">
        <v>2947.8015999999993</v>
      </c>
      <c r="D28" s="89" t="s">
        <v>16</v>
      </c>
      <c r="E28" s="153"/>
      <c r="F28" s="65">
        <f t="shared" ref="F28:F33" si="5">ROUND(C28*E28,2)</f>
        <v>0</v>
      </c>
      <c r="G28" s="66"/>
      <c r="K28" s="74"/>
      <c r="L28" s="74"/>
    </row>
    <row r="29" spans="1:12" s="73" customFormat="1" ht="72.75" customHeight="1">
      <c r="A29" s="64">
        <f t="shared" si="4"/>
        <v>2.0299999999999994</v>
      </c>
      <c r="B29" s="90" t="s">
        <v>30</v>
      </c>
      <c r="C29" s="88">
        <v>2947.8015999999993</v>
      </c>
      <c r="D29" s="89" t="s">
        <v>16</v>
      </c>
      <c r="E29" s="153"/>
      <c r="F29" s="65">
        <f t="shared" si="5"/>
        <v>0</v>
      </c>
      <c r="G29" s="66"/>
      <c r="K29" s="74"/>
      <c r="L29" s="74"/>
    </row>
    <row r="30" spans="1:12" s="73" customFormat="1" ht="57" customHeight="1">
      <c r="A30" s="64">
        <f t="shared" si="4"/>
        <v>2.0399999999999991</v>
      </c>
      <c r="B30" s="91" t="s">
        <v>19</v>
      </c>
      <c r="C30" s="88">
        <v>140.91999999999999</v>
      </c>
      <c r="D30" s="89" t="s">
        <v>20</v>
      </c>
      <c r="E30" s="153"/>
      <c r="F30" s="65">
        <f t="shared" si="5"/>
        <v>0</v>
      </c>
      <c r="G30" s="66"/>
      <c r="K30" s="74"/>
      <c r="L30" s="74"/>
    </row>
    <row r="31" spans="1:12" s="73" customFormat="1" ht="57" customHeight="1">
      <c r="A31" s="64">
        <f t="shared" si="4"/>
        <v>2.0499999999999989</v>
      </c>
      <c r="B31" s="91" t="s">
        <v>21</v>
      </c>
      <c r="C31" s="88">
        <v>1</v>
      </c>
      <c r="D31" s="89" t="s">
        <v>22</v>
      </c>
      <c r="E31" s="153"/>
      <c r="F31" s="65">
        <f t="shared" si="5"/>
        <v>0</v>
      </c>
      <c r="G31" s="66"/>
      <c r="K31" s="74"/>
      <c r="L31" s="74"/>
    </row>
    <row r="32" spans="1:12" s="73" customFormat="1" ht="28.5" customHeight="1">
      <c r="A32" s="64">
        <f t="shared" si="4"/>
        <v>2.0599999999999987</v>
      </c>
      <c r="B32" s="91" t="s">
        <v>23</v>
      </c>
      <c r="C32" s="88">
        <v>10</v>
      </c>
      <c r="D32" s="89" t="s">
        <v>24</v>
      </c>
      <c r="E32" s="153"/>
      <c r="F32" s="65">
        <f t="shared" si="5"/>
        <v>0</v>
      </c>
      <c r="G32" s="66"/>
      <c r="K32" s="74"/>
      <c r="L32" s="74"/>
    </row>
    <row r="33" spans="1:12" s="73" customFormat="1" ht="33.75" customHeight="1">
      <c r="A33" s="64">
        <f t="shared" si="4"/>
        <v>2.0699999999999985</v>
      </c>
      <c r="B33" s="90" t="s">
        <v>25</v>
      </c>
      <c r="C33" s="88">
        <v>1</v>
      </c>
      <c r="D33" s="89" t="s">
        <v>26</v>
      </c>
      <c r="E33" s="153"/>
      <c r="F33" s="65">
        <f t="shared" si="5"/>
        <v>0</v>
      </c>
      <c r="G33" s="66"/>
      <c r="K33" s="74"/>
      <c r="L33" s="74"/>
    </row>
    <row r="34" spans="1:12" s="73" customFormat="1" ht="21" customHeight="1">
      <c r="A34" s="67"/>
      <c r="B34" s="79" t="s">
        <v>27</v>
      </c>
      <c r="C34" s="68"/>
      <c r="D34" s="69"/>
      <c r="E34" s="154"/>
      <c r="F34" s="70"/>
      <c r="G34" s="71">
        <f>SUM(F27:F33)</f>
        <v>0</v>
      </c>
    </row>
    <row r="35" spans="1:12" s="105" customFormat="1" ht="21" customHeight="1">
      <c r="A35" s="99"/>
      <c r="B35" s="100"/>
      <c r="C35" s="101"/>
      <c r="D35" s="102"/>
      <c r="E35" s="155"/>
      <c r="F35" s="103"/>
      <c r="G35" s="104"/>
    </row>
    <row r="36" spans="1:12" s="73" customFormat="1" ht="21" customHeight="1">
      <c r="A36" s="72">
        <v>3</v>
      </c>
      <c r="B36" s="78" t="s">
        <v>31</v>
      </c>
      <c r="C36" s="60"/>
      <c r="D36" s="61"/>
      <c r="E36" s="156"/>
      <c r="F36" s="62"/>
      <c r="G36" s="63"/>
      <c r="K36" s="74"/>
      <c r="L36" s="74"/>
    </row>
    <row r="37" spans="1:12" s="73" customFormat="1" ht="33.75" customHeight="1">
      <c r="A37" s="64">
        <f>A36+0.01</f>
        <v>3.01</v>
      </c>
      <c r="B37" s="87" t="s">
        <v>15</v>
      </c>
      <c r="C37" s="88">
        <v>287.10000000000002</v>
      </c>
      <c r="D37" s="89" t="s">
        <v>16</v>
      </c>
      <c r="E37" s="153"/>
      <c r="F37" s="65">
        <f>ROUND(C37*E37,2)</f>
        <v>0</v>
      </c>
      <c r="G37" s="66"/>
      <c r="K37" s="74"/>
      <c r="L37" s="74"/>
    </row>
    <row r="38" spans="1:12" s="73" customFormat="1" ht="33.75" customHeight="1">
      <c r="A38" s="64">
        <f t="shared" ref="A38:A43" si="6">A37+0.01</f>
        <v>3.0199999999999996</v>
      </c>
      <c r="B38" s="90" t="s">
        <v>29</v>
      </c>
      <c r="C38" s="88">
        <v>287.10000000000002</v>
      </c>
      <c r="D38" s="89" t="s">
        <v>16</v>
      </c>
      <c r="E38" s="153"/>
      <c r="F38" s="65">
        <f t="shared" ref="F38:F43" si="7">ROUND(C38*E38,2)</f>
        <v>0</v>
      </c>
      <c r="G38" s="66"/>
      <c r="K38" s="74"/>
      <c r="L38" s="74"/>
    </row>
    <row r="39" spans="1:12" s="73" customFormat="1" ht="72.75" customHeight="1">
      <c r="A39" s="64">
        <f t="shared" si="6"/>
        <v>3.0299999999999994</v>
      </c>
      <c r="B39" s="90" t="s">
        <v>30</v>
      </c>
      <c r="C39" s="88">
        <v>287.10000000000002</v>
      </c>
      <c r="D39" s="89" t="s">
        <v>16</v>
      </c>
      <c r="E39" s="153"/>
      <c r="F39" s="65">
        <f t="shared" si="7"/>
        <v>0</v>
      </c>
      <c r="G39" s="66"/>
      <c r="K39" s="74"/>
      <c r="L39" s="74"/>
    </row>
    <row r="40" spans="1:12" s="73" customFormat="1" ht="57" customHeight="1">
      <c r="A40" s="64">
        <f t="shared" si="6"/>
        <v>3.0399999999999991</v>
      </c>
      <c r="B40" s="91" t="s">
        <v>19</v>
      </c>
      <c r="C40" s="88">
        <v>12.57</v>
      </c>
      <c r="D40" s="89" t="s">
        <v>20</v>
      </c>
      <c r="E40" s="153"/>
      <c r="F40" s="65">
        <f t="shared" si="7"/>
        <v>0</v>
      </c>
      <c r="G40" s="66"/>
      <c r="K40" s="74"/>
      <c r="L40" s="74"/>
    </row>
    <row r="41" spans="1:12" s="73" customFormat="1" ht="57" customHeight="1">
      <c r="A41" s="64">
        <f t="shared" si="6"/>
        <v>3.0499999999999989</v>
      </c>
      <c r="B41" s="91" t="s">
        <v>21</v>
      </c>
      <c r="C41" s="88">
        <v>1</v>
      </c>
      <c r="D41" s="89" t="s">
        <v>22</v>
      </c>
      <c r="E41" s="153"/>
      <c r="F41" s="65">
        <f t="shared" si="7"/>
        <v>0</v>
      </c>
      <c r="G41" s="66"/>
      <c r="K41" s="74"/>
      <c r="L41" s="74"/>
    </row>
    <row r="42" spans="1:12" s="73" customFormat="1" ht="28.5" customHeight="1">
      <c r="A42" s="64">
        <f t="shared" si="6"/>
        <v>3.0599999999999987</v>
      </c>
      <c r="B42" s="91" t="s">
        <v>23</v>
      </c>
      <c r="C42" s="88">
        <v>1</v>
      </c>
      <c r="D42" s="89" t="s">
        <v>24</v>
      </c>
      <c r="E42" s="153"/>
      <c r="F42" s="65">
        <f t="shared" si="7"/>
        <v>0</v>
      </c>
      <c r="G42" s="66"/>
      <c r="K42" s="74"/>
      <c r="L42" s="74"/>
    </row>
    <row r="43" spans="1:12" s="73" customFormat="1" ht="33.75" customHeight="1">
      <c r="A43" s="64">
        <f t="shared" si="6"/>
        <v>3.0699999999999985</v>
      </c>
      <c r="B43" s="90" t="s">
        <v>25</v>
      </c>
      <c r="C43" s="88">
        <v>1</v>
      </c>
      <c r="D43" s="89" t="s">
        <v>26</v>
      </c>
      <c r="E43" s="153"/>
      <c r="F43" s="65">
        <f t="shared" si="7"/>
        <v>0</v>
      </c>
      <c r="G43" s="66"/>
      <c r="K43" s="74"/>
      <c r="L43" s="74"/>
    </row>
    <row r="44" spans="1:12" s="73" customFormat="1" ht="21" customHeight="1">
      <c r="A44" s="67"/>
      <c r="B44" s="79" t="s">
        <v>27</v>
      </c>
      <c r="C44" s="68"/>
      <c r="D44" s="69"/>
      <c r="E44" s="154"/>
      <c r="F44" s="70"/>
      <c r="G44" s="71">
        <f>SUM(F37:F43)</f>
        <v>0</v>
      </c>
    </row>
    <row r="45" spans="1:12" s="105" customFormat="1" ht="21" customHeight="1">
      <c r="A45" s="99"/>
      <c r="B45" s="100"/>
      <c r="C45" s="101"/>
      <c r="D45" s="102"/>
      <c r="E45" s="155"/>
      <c r="F45" s="103"/>
      <c r="G45" s="104"/>
    </row>
    <row r="46" spans="1:12" s="73" customFormat="1" ht="21" customHeight="1">
      <c r="A46" s="72">
        <v>4</v>
      </c>
      <c r="B46" s="78" t="s">
        <v>32</v>
      </c>
      <c r="C46" s="60"/>
      <c r="D46" s="61"/>
      <c r="E46" s="156"/>
      <c r="F46" s="62"/>
      <c r="G46" s="63"/>
      <c r="K46" s="74"/>
      <c r="L46" s="74"/>
    </row>
    <row r="47" spans="1:12" s="73" customFormat="1" ht="33.75" customHeight="1">
      <c r="A47" s="64">
        <f>A46+0.01</f>
        <v>4.01</v>
      </c>
      <c r="B47" s="87" t="s">
        <v>15</v>
      </c>
      <c r="C47" s="88">
        <v>287.10000000000002</v>
      </c>
      <c r="D47" s="89" t="s">
        <v>16</v>
      </c>
      <c r="E47" s="153"/>
      <c r="F47" s="65">
        <f>ROUND(C47*E47,2)</f>
        <v>0</v>
      </c>
      <c r="G47" s="66"/>
      <c r="K47" s="74"/>
      <c r="L47" s="74"/>
    </row>
    <row r="48" spans="1:12" s="73" customFormat="1" ht="33.75" customHeight="1">
      <c r="A48" s="64">
        <f t="shared" ref="A48:A53" si="8">A47+0.01</f>
        <v>4.0199999999999996</v>
      </c>
      <c r="B48" s="90" t="s">
        <v>29</v>
      </c>
      <c r="C48" s="88">
        <v>287.10000000000002</v>
      </c>
      <c r="D48" s="89" t="s">
        <v>16</v>
      </c>
      <c r="E48" s="153"/>
      <c r="F48" s="65">
        <f t="shared" ref="F48:F53" si="9">ROUND(C48*E48,2)</f>
        <v>0</v>
      </c>
      <c r="G48" s="66"/>
      <c r="K48" s="74"/>
      <c r="L48" s="74"/>
    </row>
    <row r="49" spans="1:12" s="73" customFormat="1" ht="72.75" customHeight="1">
      <c r="A49" s="64">
        <f t="shared" si="8"/>
        <v>4.0299999999999994</v>
      </c>
      <c r="B49" s="90" t="s">
        <v>30</v>
      </c>
      <c r="C49" s="88">
        <v>287.10000000000002</v>
      </c>
      <c r="D49" s="89" t="s">
        <v>16</v>
      </c>
      <c r="E49" s="153"/>
      <c r="F49" s="65">
        <f t="shared" si="9"/>
        <v>0</v>
      </c>
      <c r="G49" s="66"/>
      <c r="K49" s="74"/>
      <c r="L49" s="74"/>
    </row>
    <row r="50" spans="1:12" s="73" customFormat="1" ht="57" customHeight="1">
      <c r="A50" s="64">
        <f t="shared" si="8"/>
        <v>4.0399999999999991</v>
      </c>
      <c r="B50" s="91" t="s">
        <v>19</v>
      </c>
      <c r="C50" s="88">
        <v>12.57</v>
      </c>
      <c r="D50" s="89" t="s">
        <v>20</v>
      </c>
      <c r="E50" s="153"/>
      <c r="F50" s="65">
        <f t="shared" si="9"/>
        <v>0</v>
      </c>
      <c r="G50" s="66"/>
      <c r="K50" s="74"/>
      <c r="L50" s="74"/>
    </row>
    <row r="51" spans="1:12" s="73" customFormat="1" ht="57" customHeight="1">
      <c r="A51" s="64">
        <f t="shared" si="8"/>
        <v>4.0499999999999989</v>
      </c>
      <c r="B51" s="91" t="s">
        <v>21</v>
      </c>
      <c r="C51" s="88">
        <v>1</v>
      </c>
      <c r="D51" s="89" t="s">
        <v>22</v>
      </c>
      <c r="E51" s="153"/>
      <c r="F51" s="65">
        <f t="shared" si="9"/>
        <v>0</v>
      </c>
      <c r="G51" s="66"/>
      <c r="K51" s="74"/>
      <c r="L51" s="74"/>
    </row>
    <row r="52" spans="1:12" s="73" customFormat="1" ht="28.5" customHeight="1">
      <c r="A52" s="64">
        <f t="shared" si="8"/>
        <v>4.0599999999999987</v>
      </c>
      <c r="B52" s="91" t="s">
        <v>23</v>
      </c>
      <c r="C52" s="88">
        <v>1</v>
      </c>
      <c r="D52" s="89" t="s">
        <v>24</v>
      </c>
      <c r="E52" s="153"/>
      <c r="F52" s="65">
        <f t="shared" si="9"/>
        <v>0</v>
      </c>
      <c r="G52" s="66"/>
      <c r="K52" s="74"/>
      <c r="L52" s="74"/>
    </row>
    <row r="53" spans="1:12" s="73" customFormat="1" ht="33.75" customHeight="1">
      <c r="A53" s="64">
        <f t="shared" si="8"/>
        <v>4.0699999999999985</v>
      </c>
      <c r="B53" s="90" t="s">
        <v>25</v>
      </c>
      <c r="C53" s="88">
        <v>1</v>
      </c>
      <c r="D53" s="89" t="s">
        <v>26</v>
      </c>
      <c r="E53" s="153"/>
      <c r="F53" s="65">
        <f t="shared" si="9"/>
        <v>0</v>
      </c>
      <c r="G53" s="66"/>
      <c r="K53" s="74"/>
      <c r="L53" s="74"/>
    </row>
    <row r="54" spans="1:12" s="73" customFormat="1" ht="21" customHeight="1">
      <c r="A54" s="67"/>
      <c r="B54" s="79" t="s">
        <v>27</v>
      </c>
      <c r="C54" s="68"/>
      <c r="D54" s="69"/>
      <c r="E54" s="154"/>
      <c r="F54" s="70"/>
      <c r="G54" s="71">
        <f>SUM(F47:F53)</f>
        <v>0</v>
      </c>
    </row>
    <row r="55" spans="1:12" s="105" customFormat="1" ht="21" customHeight="1">
      <c r="A55" s="99"/>
      <c r="B55" s="100"/>
      <c r="C55" s="101"/>
      <c r="D55" s="102"/>
      <c r="E55" s="155"/>
      <c r="F55" s="103"/>
      <c r="G55" s="104"/>
    </row>
    <row r="56" spans="1:12" s="73" customFormat="1" ht="21" customHeight="1">
      <c r="A56" s="72">
        <v>5</v>
      </c>
      <c r="B56" s="78" t="s">
        <v>33</v>
      </c>
      <c r="C56" s="60"/>
      <c r="D56" s="61"/>
      <c r="E56" s="156"/>
      <c r="F56" s="62"/>
      <c r="G56" s="63"/>
      <c r="K56" s="74"/>
      <c r="L56" s="74"/>
    </row>
    <row r="57" spans="1:12" s="73" customFormat="1" ht="33.75" customHeight="1">
      <c r="A57" s="64">
        <f>A56+0.01</f>
        <v>5.01</v>
      </c>
      <c r="B57" s="87" t="s">
        <v>15</v>
      </c>
      <c r="C57" s="88">
        <v>287.10000000000002</v>
      </c>
      <c r="D57" s="89" t="s">
        <v>16</v>
      </c>
      <c r="E57" s="153"/>
      <c r="F57" s="65">
        <f>ROUND(C57*E57,2)</f>
        <v>0</v>
      </c>
      <c r="G57" s="66"/>
      <c r="K57" s="74"/>
      <c r="L57" s="74"/>
    </row>
    <row r="58" spans="1:12" s="73" customFormat="1" ht="33.75" customHeight="1">
      <c r="A58" s="64">
        <f t="shared" ref="A58:A63" si="10">A57+0.01</f>
        <v>5.0199999999999996</v>
      </c>
      <c r="B58" s="90" t="s">
        <v>29</v>
      </c>
      <c r="C58" s="88">
        <v>287.10000000000002</v>
      </c>
      <c r="D58" s="89" t="s">
        <v>16</v>
      </c>
      <c r="E58" s="153"/>
      <c r="F58" s="65">
        <f t="shared" ref="F58:F63" si="11">ROUND(C58*E58,2)</f>
        <v>0</v>
      </c>
      <c r="G58" s="66"/>
      <c r="K58" s="74"/>
      <c r="L58" s="74"/>
    </row>
    <row r="59" spans="1:12" s="73" customFormat="1" ht="72.75" customHeight="1">
      <c r="A59" s="64">
        <f t="shared" si="10"/>
        <v>5.0299999999999994</v>
      </c>
      <c r="B59" s="90" t="s">
        <v>30</v>
      </c>
      <c r="C59" s="88">
        <v>287.10000000000002</v>
      </c>
      <c r="D59" s="89" t="s">
        <v>16</v>
      </c>
      <c r="E59" s="153"/>
      <c r="F59" s="65">
        <f t="shared" si="11"/>
        <v>0</v>
      </c>
      <c r="G59" s="66"/>
      <c r="K59" s="74"/>
      <c r="L59" s="74"/>
    </row>
    <row r="60" spans="1:12" s="73" customFormat="1" ht="57" customHeight="1">
      <c r="A60" s="64">
        <f t="shared" si="10"/>
        <v>5.0399999999999991</v>
      </c>
      <c r="B60" s="91" t="s">
        <v>19</v>
      </c>
      <c r="C60" s="88">
        <v>12.57</v>
      </c>
      <c r="D60" s="89" t="s">
        <v>20</v>
      </c>
      <c r="E60" s="153"/>
      <c r="F60" s="65">
        <f t="shared" si="11"/>
        <v>0</v>
      </c>
      <c r="G60" s="66"/>
      <c r="K60" s="74"/>
      <c r="L60" s="74"/>
    </row>
    <row r="61" spans="1:12" s="73" customFormat="1" ht="57" customHeight="1">
      <c r="A61" s="64">
        <f t="shared" si="10"/>
        <v>5.0499999999999989</v>
      </c>
      <c r="B61" s="91" t="s">
        <v>21</v>
      </c>
      <c r="C61" s="88">
        <v>1</v>
      </c>
      <c r="D61" s="89" t="s">
        <v>22</v>
      </c>
      <c r="E61" s="153"/>
      <c r="F61" s="65">
        <f t="shared" si="11"/>
        <v>0</v>
      </c>
      <c r="G61" s="66"/>
      <c r="K61" s="74"/>
      <c r="L61" s="74"/>
    </row>
    <row r="62" spans="1:12" s="73" customFormat="1" ht="28.5" customHeight="1">
      <c r="A62" s="64">
        <f>A61+0.01</f>
        <v>5.0599999999999987</v>
      </c>
      <c r="B62" s="91" t="s">
        <v>23</v>
      </c>
      <c r="C62" s="88">
        <v>1</v>
      </c>
      <c r="D62" s="89" t="s">
        <v>24</v>
      </c>
      <c r="E62" s="153"/>
      <c r="F62" s="65">
        <f t="shared" si="11"/>
        <v>0</v>
      </c>
      <c r="G62" s="66"/>
      <c r="K62" s="74"/>
      <c r="L62" s="74"/>
    </row>
    <row r="63" spans="1:12" s="73" customFormat="1" ht="33.75" customHeight="1">
      <c r="A63" s="64">
        <f t="shared" si="10"/>
        <v>5.0699999999999985</v>
      </c>
      <c r="B63" s="90" t="s">
        <v>25</v>
      </c>
      <c r="C63" s="88">
        <v>1</v>
      </c>
      <c r="D63" s="89" t="s">
        <v>26</v>
      </c>
      <c r="E63" s="153"/>
      <c r="F63" s="65">
        <f t="shared" si="11"/>
        <v>0</v>
      </c>
      <c r="G63" s="66"/>
      <c r="K63" s="74"/>
      <c r="L63" s="74"/>
    </row>
    <row r="64" spans="1:12" s="73" customFormat="1" ht="21" customHeight="1">
      <c r="A64" s="67"/>
      <c r="B64" s="79" t="s">
        <v>27</v>
      </c>
      <c r="C64" s="68"/>
      <c r="D64" s="69"/>
      <c r="E64" s="154"/>
      <c r="F64" s="70"/>
      <c r="G64" s="71">
        <f>SUM(F57:F63)</f>
        <v>0</v>
      </c>
    </row>
    <row r="65" spans="1:12" s="105" customFormat="1" ht="21" customHeight="1">
      <c r="A65" s="99"/>
      <c r="B65" s="100"/>
      <c r="C65" s="101"/>
      <c r="D65" s="102"/>
      <c r="E65" s="155"/>
      <c r="F65" s="103"/>
      <c r="G65" s="104"/>
    </row>
    <row r="66" spans="1:12" s="73" customFormat="1" ht="21" customHeight="1">
      <c r="A66" s="72">
        <v>6</v>
      </c>
      <c r="B66" s="78" t="s">
        <v>34</v>
      </c>
      <c r="C66" s="60"/>
      <c r="D66" s="61"/>
      <c r="E66" s="156"/>
      <c r="F66" s="62"/>
      <c r="G66" s="63"/>
      <c r="K66" s="74"/>
      <c r="L66" s="74"/>
    </row>
    <row r="67" spans="1:12" s="73" customFormat="1" ht="33.75" customHeight="1">
      <c r="A67" s="64">
        <f>A66+0.01</f>
        <v>6.01</v>
      </c>
      <c r="B67" s="87" t="s">
        <v>35</v>
      </c>
      <c r="C67" s="88">
        <v>15</v>
      </c>
      <c r="D67" s="89" t="s">
        <v>20</v>
      </c>
      <c r="E67" s="153"/>
      <c r="F67" s="65">
        <f>ROUND(C67*E67,2)</f>
        <v>0</v>
      </c>
      <c r="G67" s="66"/>
      <c r="K67" s="74"/>
      <c r="L67" s="74"/>
    </row>
    <row r="68" spans="1:12" s="73" customFormat="1" ht="57.75" customHeight="1">
      <c r="A68" s="64">
        <f t="shared" ref="A68:A73" si="12">A67+0.01</f>
        <v>6.02</v>
      </c>
      <c r="B68" s="87" t="s">
        <v>36</v>
      </c>
      <c r="C68" s="88">
        <v>1</v>
      </c>
      <c r="D68" s="89" t="s">
        <v>22</v>
      </c>
      <c r="E68" s="153"/>
      <c r="F68" s="65">
        <f>ROUND(C68*E68,2)</f>
        <v>0</v>
      </c>
      <c r="G68" s="66"/>
      <c r="K68" s="74"/>
      <c r="L68" s="74"/>
    </row>
    <row r="69" spans="1:12" s="73" customFormat="1" ht="33" customHeight="1">
      <c r="A69" s="64">
        <f t="shared" si="12"/>
        <v>6.0299999999999994</v>
      </c>
      <c r="B69" s="91" t="s">
        <v>19</v>
      </c>
      <c r="C69" s="88">
        <v>15</v>
      </c>
      <c r="D69" s="89" t="s">
        <v>20</v>
      </c>
      <c r="E69" s="153"/>
      <c r="F69" s="65">
        <f t="shared" ref="F69" si="13">ROUND(C69*E69,2)</f>
        <v>0</v>
      </c>
      <c r="G69" s="66"/>
      <c r="K69" s="74"/>
      <c r="L69" s="74"/>
    </row>
    <row r="70" spans="1:12" s="73" customFormat="1" ht="39.75" customHeight="1">
      <c r="A70" s="64">
        <f t="shared" si="12"/>
        <v>6.0399999999999991</v>
      </c>
      <c r="B70" s="91" t="s">
        <v>37</v>
      </c>
      <c r="C70" s="88">
        <v>15</v>
      </c>
      <c r="D70" s="89" t="s">
        <v>20</v>
      </c>
      <c r="E70" s="153"/>
      <c r="F70" s="65">
        <f t="shared" ref="F70" si="14">ROUND(C70*E70,2)</f>
        <v>0</v>
      </c>
      <c r="G70" s="66"/>
      <c r="K70" s="74"/>
      <c r="L70" s="74"/>
    </row>
    <row r="71" spans="1:12" s="73" customFormat="1" ht="61.5" customHeight="1">
      <c r="A71" s="64">
        <f t="shared" si="12"/>
        <v>6.0499999999999989</v>
      </c>
      <c r="B71" s="91" t="s">
        <v>38</v>
      </c>
      <c r="C71" s="88">
        <v>609.61</v>
      </c>
      <c r="D71" s="89" t="s">
        <v>39</v>
      </c>
      <c r="E71" s="153"/>
      <c r="F71" s="65">
        <f t="shared" ref="F71" si="15">ROUND(C71*E71,2)</f>
        <v>0</v>
      </c>
      <c r="G71" s="66"/>
      <c r="K71" s="74"/>
      <c r="L71" s="74"/>
    </row>
    <row r="72" spans="1:12" s="73" customFormat="1" ht="67.5" customHeight="1">
      <c r="A72" s="64">
        <f t="shared" si="12"/>
        <v>6.0599999999999987</v>
      </c>
      <c r="B72" s="91" t="s">
        <v>40</v>
      </c>
      <c r="C72" s="88">
        <v>841.45</v>
      </c>
      <c r="D72" s="89" t="s">
        <v>39</v>
      </c>
      <c r="E72" s="153"/>
      <c r="F72" s="65">
        <f t="shared" ref="F72" si="16">ROUND(C72*E72,2)</f>
        <v>0</v>
      </c>
      <c r="G72" s="66"/>
      <c r="K72" s="74"/>
      <c r="L72" s="74"/>
    </row>
    <row r="73" spans="1:12" s="73" customFormat="1" ht="33.75" customHeight="1">
      <c r="A73" s="64">
        <f t="shared" si="12"/>
        <v>6.0699999999999985</v>
      </c>
      <c r="B73" s="90" t="s">
        <v>25</v>
      </c>
      <c r="C73" s="88">
        <v>1</v>
      </c>
      <c r="D73" s="89" t="s">
        <v>26</v>
      </c>
      <c r="E73" s="153"/>
      <c r="F73" s="65">
        <f t="shared" ref="F73" si="17">ROUND(C73*E73,2)</f>
        <v>0</v>
      </c>
      <c r="G73" s="66"/>
      <c r="K73" s="74"/>
      <c r="L73" s="74"/>
    </row>
    <row r="74" spans="1:12" s="73" customFormat="1" ht="21" customHeight="1">
      <c r="A74" s="67"/>
      <c r="B74" s="79" t="s">
        <v>27</v>
      </c>
      <c r="C74" s="68"/>
      <c r="D74" s="69"/>
      <c r="E74" s="70"/>
      <c r="F74" s="70"/>
      <c r="G74" s="71">
        <f>SUM(F67:F73)</f>
        <v>0</v>
      </c>
    </row>
    <row r="75" spans="1:12" s="98" customFormat="1" ht="21" customHeight="1">
      <c r="A75" s="92"/>
      <c r="B75" s="93"/>
      <c r="C75" s="94"/>
      <c r="D75" s="95"/>
      <c r="E75" s="96"/>
      <c r="F75" s="96"/>
      <c r="G75" s="97"/>
    </row>
    <row r="76" spans="1:12" ht="17.25" customHeight="1">
      <c r="A76" s="26"/>
      <c r="B76" s="80" t="s">
        <v>41</v>
      </c>
      <c r="C76" s="81"/>
      <c r="D76" s="82"/>
      <c r="E76" s="81"/>
      <c r="F76" s="81"/>
      <c r="G76" s="83">
        <f>SUM(G16:J75)</f>
        <v>0</v>
      </c>
      <c r="I76" s="25"/>
      <c r="L76" s="75"/>
    </row>
    <row r="77" spans="1:12">
      <c r="A77" s="28"/>
      <c r="B77" s="8"/>
      <c r="C77" s="29"/>
      <c r="D77" s="30"/>
      <c r="E77" s="29"/>
      <c r="F77" s="31"/>
      <c r="G77" s="32"/>
      <c r="I77" s="58"/>
      <c r="L77" s="75"/>
    </row>
    <row r="78" spans="1:12" ht="18" customHeight="1">
      <c r="A78" s="106">
        <v>7</v>
      </c>
      <c r="B78" s="107" t="s">
        <v>42</v>
      </c>
      <c r="C78" s="108"/>
      <c r="D78" s="109"/>
      <c r="E78" s="108"/>
      <c r="F78" s="110"/>
      <c r="G78" s="32"/>
      <c r="L78" s="111"/>
    </row>
    <row r="79" spans="1:12" ht="18" customHeight="1">
      <c r="A79" s="33">
        <f>A78+0.01</f>
        <v>7.01</v>
      </c>
      <c r="B79" s="172" t="s">
        <v>43</v>
      </c>
      <c r="C79" s="172"/>
      <c r="D79" s="172"/>
      <c r="E79" s="112">
        <v>0.1</v>
      </c>
      <c r="F79" s="113"/>
      <c r="G79" s="65">
        <f>E79*$G$76</f>
        <v>0</v>
      </c>
      <c r="L79" s="111"/>
    </row>
    <row r="80" spans="1:12" ht="18" customHeight="1">
      <c r="A80" s="33">
        <f>A79+0.01</f>
        <v>7.02</v>
      </c>
      <c r="B80" s="173" t="s">
        <v>44</v>
      </c>
      <c r="C80" s="174"/>
      <c r="D80" s="175"/>
      <c r="E80" s="112">
        <v>0.03</v>
      </c>
      <c r="F80" s="113"/>
      <c r="G80" s="65">
        <f t="shared" ref="G80:G81" si="18">E80*$G$76</f>
        <v>0</v>
      </c>
      <c r="L80" s="111"/>
    </row>
    <row r="81" spans="1:12" ht="18" customHeight="1">
      <c r="A81" s="114">
        <f>A80+0.01</f>
        <v>7.0299999999999994</v>
      </c>
      <c r="B81" s="176" t="s">
        <v>45</v>
      </c>
      <c r="C81" s="177"/>
      <c r="D81" s="178"/>
      <c r="E81" s="115">
        <v>2.5000000000000001E-2</v>
      </c>
      <c r="F81" s="116"/>
      <c r="G81" s="65">
        <f t="shared" si="18"/>
        <v>0</v>
      </c>
      <c r="L81" s="111"/>
    </row>
    <row r="82" spans="1:12" ht="18" customHeight="1">
      <c r="A82" s="39"/>
      <c r="B82" s="40" t="s">
        <v>46</v>
      </c>
      <c r="C82" s="41"/>
      <c r="D82" s="42"/>
      <c r="E82" s="43"/>
      <c r="F82" s="41"/>
      <c r="G82" s="27">
        <f>SUM(G79:G81)</f>
        <v>0</v>
      </c>
    </row>
    <row r="83" spans="1:12" ht="18" customHeight="1">
      <c r="A83" s="44"/>
      <c r="B83" s="45"/>
      <c r="C83" s="46"/>
      <c r="D83" s="47"/>
      <c r="E83" s="48"/>
      <c r="F83" s="49"/>
      <c r="G83" s="50"/>
    </row>
    <row r="84" spans="1:12" ht="18" customHeight="1">
      <c r="A84" s="26"/>
      <c r="B84" s="117" t="s">
        <v>47</v>
      </c>
      <c r="C84" s="118"/>
      <c r="D84" s="119"/>
      <c r="E84" s="118"/>
      <c r="F84" s="118"/>
      <c r="G84" s="27">
        <f>G82+G76</f>
        <v>0</v>
      </c>
      <c r="L84" s="111"/>
    </row>
    <row r="85" spans="1:12" ht="18" customHeight="1">
      <c r="A85" s="34"/>
      <c r="B85" s="8"/>
      <c r="C85" s="120"/>
      <c r="D85" s="35"/>
      <c r="E85" s="121"/>
      <c r="F85" s="122"/>
      <c r="G85" s="123"/>
      <c r="L85" s="111"/>
    </row>
    <row r="86" spans="1:12" ht="18" customHeight="1">
      <c r="A86" s="36"/>
      <c r="B86" s="37" t="s">
        <v>48</v>
      </c>
      <c r="C86" s="124"/>
      <c r="D86" s="125"/>
      <c r="E86" s="126">
        <v>0.1</v>
      </c>
      <c r="F86" s="124"/>
      <c r="G86" s="27">
        <f>ROUND(G84*E86,2)</f>
        <v>0</v>
      </c>
    </row>
    <row r="87" spans="1:12" ht="18" customHeight="1">
      <c r="A87" s="34"/>
      <c r="B87" s="8"/>
      <c r="C87" s="120"/>
      <c r="D87" s="35"/>
      <c r="E87" s="121"/>
      <c r="F87" s="122"/>
      <c r="G87" s="123"/>
    </row>
    <row r="88" spans="1:12" ht="18" customHeight="1">
      <c r="A88" s="33">
        <f>A81+0.01</f>
        <v>7.0399999999999991</v>
      </c>
      <c r="B88" s="173" t="s">
        <v>49</v>
      </c>
      <c r="C88" s="174"/>
      <c r="D88" s="175"/>
      <c r="E88" s="38">
        <v>0.18</v>
      </c>
      <c r="F88" s="127"/>
      <c r="G88" s="65">
        <f>ROUND(E88*(SUM(G86)),2)</f>
        <v>0</v>
      </c>
    </row>
    <row r="89" spans="1:12" ht="18" customHeight="1">
      <c r="A89" s="33">
        <f>A88+0.01</f>
        <v>7.0499999999999989</v>
      </c>
      <c r="B89" s="173" t="s">
        <v>50</v>
      </c>
      <c r="C89" s="174"/>
      <c r="D89" s="175"/>
      <c r="E89" s="38">
        <v>4.4999999999999998E-2</v>
      </c>
      <c r="F89" s="127"/>
      <c r="G89" s="65">
        <f>E89*G76</f>
        <v>0</v>
      </c>
    </row>
    <row r="90" spans="1:12" ht="18" customHeight="1">
      <c r="A90" s="33">
        <f>A89+0.01</f>
        <v>7.0599999999999987</v>
      </c>
      <c r="B90" s="173" t="s">
        <v>51</v>
      </c>
      <c r="C90" s="174"/>
      <c r="D90" s="175"/>
      <c r="E90" s="38">
        <v>0.01</v>
      </c>
      <c r="F90" s="127"/>
      <c r="G90" s="65">
        <f>E90*G76</f>
        <v>0</v>
      </c>
    </row>
    <row r="91" spans="1:12" ht="18" customHeight="1">
      <c r="A91" s="33">
        <f>A90+0.01</f>
        <v>7.0699999999999985</v>
      </c>
      <c r="B91" s="173" t="s">
        <v>52</v>
      </c>
      <c r="C91" s="174"/>
      <c r="D91" s="175"/>
      <c r="E91" s="38">
        <v>1E-3</v>
      </c>
      <c r="F91" s="127"/>
      <c r="G91" s="65">
        <f>E91*G76</f>
        <v>0</v>
      </c>
    </row>
    <row r="92" spans="1:12" ht="18" customHeight="1">
      <c r="A92" s="33">
        <f>A91+0.01</f>
        <v>7.0799999999999983</v>
      </c>
      <c r="B92" s="173" t="s">
        <v>53</v>
      </c>
      <c r="C92" s="174"/>
      <c r="D92" s="175"/>
      <c r="E92" s="38">
        <v>0.01</v>
      </c>
      <c r="F92" s="127"/>
      <c r="G92" s="65">
        <f>E92*G76</f>
        <v>0</v>
      </c>
    </row>
    <row r="93" spans="1:12" ht="18" customHeight="1">
      <c r="A93" s="33">
        <f>A92+0.01</f>
        <v>7.0899999999999981</v>
      </c>
      <c r="B93" s="173" t="s">
        <v>54</v>
      </c>
      <c r="C93" s="174"/>
      <c r="D93" s="175"/>
      <c r="E93" s="38">
        <v>0.02</v>
      </c>
      <c r="F93" s="127"/>
      <c r="G93" s="65">
        <f>E93*G76</f>
        <v>0</v>
      </c>
    </row>
    <row r="94" spans="1:12" ht="18" customHeight="1">
      <c r="A94" s="39"/>
      <c r="B94" s="40" t="s">
        <v>46</v>
      </c>
      <c r="C94" s="128"/>
      <c r="D94" s="129"/>
      <c r="E94" s="43"/>
      <c r="F94" s="128"/>
      <c r="G94" s="27">
        <f>SUM(G88:G93)</f>
        <v>0</v>
      </c>
    </row>
    <row r="95" spans="1:12" ht="18" customHeight="1">
      <c r="A95" s="44"/>
      <c r="B95" s="45"/>
      <c r="C95" s="46"/>
      <c r="D95" s="47"/>
      <c r="E95" s="48"/>
      <c r="F95" s="49"/>
      <c r="G95" s="50"/>
    </row>
    <row r="96" spans="1:12" ht="18" customHeight="1">
      <c r="A96" s="36"/>
      <c r="B96" s="37" t="s">
        <v>55</v>
      </c>
      <c r="C96" s="124"/>
      <c r="D96" s="125"/>
      <c r="E96" s="51"/>
      <c r="F96" s="124"/>
      <c r="G96" s="27">
        <f>G94+G82</f>
        <v>0</v>
      </c>
    </row>
    <row r="97" spans="1:8" ht="18" customHeight="1">
      <c r="A97" s="34"/>
      <c r="B97" s="8"/>
      <c r="C97" s="52"/>
      <c r="D97" s="35"/>
      <c r="E97" s="53"/>
      <c r="F97" s="54"/>
      <c r="G97" s="55"/>
    </row>
    <row r="98" spans="1:8" ht="18" customHeight="1">
      <c r="A98" s="33">
        <f>A93+0.01</f>
        <v>7.0999999999999979</v>
      </c>
      <c r="B98" s="172" t="s">
        <v>56</v>
      </c>
      <c r="C98" s="172"/>
      <c r="D98" s="172"/>
      <c r="E98" s="112">
        <v>0.05</v>
      </c>
      <c r="F98" s="113"/>
      <c r="G98" s="65">
        <f>ROUND(G76*E98,2)</f>
        <v>0</v>
      </c>
    </row>
    <row r="99" spans="1:8">
      <c r="A99" s="34"/>
      <c r="B99" s="8"/>
      <c r="C99" s="120"/>
      <c r="D99" s="35"/>
      <c r="E99" s="121"/>
      <c r="F99" s="122"/>
      <c r="G99" s="110"/>
    </row>
    <row r="100" spans="1:8">
      <c r="A100" s="56"/>
      <c r="B100" s="37" t="s">
        <v>57</v>
      </c>
      <c r="C100" s="124"/>
      <c r="D100" s="125"/>
      <c r="E100" s="124"/>
      <c r="F100" s="124"/>
      <c r="G100" s="27">
        <f>G98+G96+G76</f>
        <v>0</v>
      </c>
      <c r="H100" s="7"/>
    </row>
    <row r="101" spans="1:8" ht="18" customHeight="1">
      <c r="A101" s="44"/>
      <c r="B101" s="45"/>
      <c r="C101" s="46"/>
      <c r="D101" s="47"/>
      <c r="E101" s="48"/>
      <c r="F101" s="49"/>
      <c r="G101" s="50"/>
    </row>
    <row r="102" spans="1:8">
      <c r="A102" s="57"/>
      <c r="B102" s="57"/>
      <c r="C102" s="57"/>
      <c r="D102" s="57"/>
      <c r="E102" s="57"/>
      <c r="F102" s="57"/>
      <c r="G102" s="57"/>
    </row>
    <row r="103" spans="1:8">
      <c r="A103" s="24"/>
      <c r="B103" s="24"/>
      <c r="C103" s="24"/>
      <c r="D103" s="24"/>
      <c r="E103" s="24"/>
      <c r="F103" s="24"/>
      <c r="G103" s="24"/>
    </row>
    <row r="104" spans="1:8">
      <c r="A104" s="24"/>
      <c r="B104" s="24"/>
      <c r="C104" s="24"/>
      <c r="D104" s="24"/>
      <c r="E104" s="24"/>
      <c r="F104" s="24"/>
      <c r="G104" s="24"/>
    </row>
    <row r="105" spans="1:8">
      <c r="A105" s="24"/>
      <c r="B105" s="24"/>
      <c r="C105" s="24"/>
      <c r="D105" s="24"/>
      <c r="E105" s="24"/>
      <c r="F105" s="24"/>
      <c r="G105" s="24"/>
    </row>
    <row r="106" spans="1:8">
      <c r="A106" s="24"/>
      <c r="B106" s="24"/>
      <c r="C106" s="24"/>
      <c r="D106" s="24"/>
      <c r="E106" s="24"/>
      <c r="F106" s="24"/>
      <c r="G106" s="24"/>
    </row>
    <row r="107" spans="1:8">
      <c r="A107" s="24"/>
      <c r="B107" s="24"/>
      <c r="C107" s="24"/>
      <c r="D107" s="24"/>
      <c r="E107" s="24"/>
      <c r="F107" s="24"/>
      <c r="G107" s="24"/>
    </row>
    <row r="108" spans="1:8">
      <c r="A108" s="5"/>
      <c r="B108" s="5"/>
      <c r="C108" s="5"/>
      <c r="D108" s="5"/>
      <c r="E108" s="5"/>
      <c r="F108" s="5"/>
      <c r="G108" s="5"/>
    </row>
    <row r="109" spans="1:8">
      <c r="A109" s="5"/>
      <c r="B109" s="5"/>
      <c r="C109" s="5"/>
      <c r="D109" s="5"/>
      <c r="E109" s="5"/>
      <c r="F109" s="5"/>
      <c r="G109" s="5"/>
    </row>
    <row r="110" spans="1:8">
      <c r="A110" s="5"/>
      <c r="B110" s="5"/>
      <c r="C110" s="5"/>
      <c r="D110" s="5"/>
      <c r="E110" s="5"/>
      <c r="F110" s="5"/>
      <c r="G110" s="5"/>
    </row>
    <row r="111" spans="1:8">
      <c r="A111" s="5"/>
      <c r="B111" s="5"/>
      <c r="C111" s="5"/>
      <c r="D111" s="5"/>
      <c r="E111" s="5"/>
      <c r="F111" s="5"/>
      <c r="G111" s="5"/>
    </row>
    <row r="112" spans="1:8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</sheetData>
  <sheetProtection password="CA6E" sheet="1" objects="1" scenarios="1"/>
  <mergeCells count="19">
    <mergeCell ref="B90:D90"/>
    <mergeCell ref="B91:D91"/>
    <mergeCell ref="B92:D92"/>
    <mergeCell ref="B93:D93"/>
    <mergeCell ref="B98:D98"/>
    <mergeCell ref="B79:D79"/>
    <mergeCell ref="B80:D80"/>
    <mergeCell ref="B81:D81"/>
    <mergeCell ref="B88:D88"/>
    <mergeCell ref="B89:D89"/>
    <mergeCell ref="A11:C11"/>
    <mergeCell ref="D11:F11"/>
    <mergeCell ref="A13:G13"/>
    <mergeCell ref="A15:G15"/>
    <mergeCell ref="B3:C3"/>
    <mergeCell ref="A7:G7"/>
    <mergeCell ref="B9:C9"/>
    <mergeCell ref="D9:F9"/>
    <mergeCell ref="A10:F10"/>
  </mergeCells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rowBreaks count="4" manualBreakCount="4">
    <brk id="35" max="6" man="1"/>
    <brk id="55" max="6" man="1"/>
    <brk id="75" max="6" man="1"/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  <UserInfo>
        <DisplayName>Carlos José Espinal Díaz</DisplayName>
        <AccountId>1070</AccountId>
        <AccountType/>
      </UserInfo>
      <UserInfo>
        <DisplayName>Rocio A. Altagracia A.</DisplayName>
        <AccountId>20</AccountId>
        <AccountType/>
      </UserInfo>
      <UserInfo>
        <DisplayName>Marielle S. De León Matos</DisplayName>
        <AccountId>1919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tus xmlns="caf61add-cf15-4341-ad7c-3bb05f38d729">Aprobado</Estatus>
    <Estado xmlns="caf61add-cf15-4341-ad7c-3bb05f38d729" xsi:nil="true"/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7F13C-5AE5-4173-BE7C-F1EA1A48BAF6}"/>
</file>

<file path=customXml/itemProps2.xml><?xml version="1.0" encoding="utf-8"?>
<ds:datastoreItem xmlns:ds="http://schemas.openxmlformats.org/officeDocument/2006/customXml" ds:itemID="{2E6DDA2A-C541-4C52-BE6C-839FE31267F0}"/>
</file>

<file path=customXml/itemProps3.xml><?xml version="1.0" encoding="utf-8"?>
<ds:datastoreItem xmlns:ds="http://schemas.openxmlformats.org/officeDocument/2006/customXml" ds:itemID="{A72549F8-9EB5-468E-BCC2-22261574B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Selito Eduardo Antidor De la Cruz</dc:creator>
  <cp:keywords/>
  <dc:description/>
  <cp:lastModifiedBy>Paul M. Consoro Peña</cp:lastModifiedBy>
  <cp:revision/>
  <dcterms:created xsi:type="dcterms:W3CDTF">2022-06-22T19:33:58Z</dcterms:created>
  <dcterms:modified xsi:type="dcterms:W3CDTF">2024-05-29T15:02:38Z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PRESUPUESTO DE LA OBRA EN EXCEL EDITABLE</vt:lpwstr>
  </property>
  <property fmtid="{D5CDD505-2E9C-101B-9397-08002B2CF9AE}" pid="5" name="Folder">
    <vt:lpwstr>45786</vt:lpwstr>
  </property>
</Properties>
</file>