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zuna\Desktop\Solicitudes Enviadas\2021-075 Adecuación del edificio sede de la Suprema Corte de Justicia\"/>
    </mc:Choice>
  </mc:AlternateContent>
  <xr:revisionPtr revIDLastSave="0" documentId="13_ncr:1_{A0500D0B-52CB-44AA-8D16-8E61FB5EC03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istado de Cantidades " sheetId="1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</externalReferences>
  <definedNames>
    <definedName name="\">#REF!</definedName>
    <definedName name="\A">[1]Presup.!#REF!</definedName>
    <definedName name="\D">#REF!</definedName>
    <definedName name="\I">#REF!</definedName>
    <definedName name="\M">[1]Presup.!#REF!</definedName>
    <definedName name="\P">'[2]Part. No Ejecutables'!#REF!</definedName>
    <definedName name="\Q">#REF!</definedName>
    <definedName name="\R">[1]Presup.!#REF!</definedName>
    <definedName name="\S">#REF!</definedName>
    <definedName name="\T">[1]Presup.!#REF!</definedName>
    <definedName name="\W">#REF!</definedName>
    <definedName name="_____________________________F">[3]A!#REF!</definedName>
    <definedName name="___________________________F">#REF!</definedName>
    <definedName name="__________________________F">[3]A!#REF!</definedName>
    <definedName name="_________________________F">[3]A!#REF!</definedName>
    <definedName name="________________________F">[3]A!#REF!</definedName>
    <definedName name="_______________________F">[3]A!#REF!</definedName>
    <definedName name="______________________F">[3]A!#REF!</definedName>
    <definedName name="_____________________F">[3]A!#REF!</definedName>
    <definedName name="____________________F">[3]A!#REF!</definedName>
    <definedName name="___________________F">[3]A!#REF!</definedName>
    <definedName name="__________________F">[4]A!#REF!</definedName>
    <definedName name="_________________CAL50">#REF!</definedName>
    <definedName name="_________________F">[4]A!#REF!</definedName>
    <definedName name="_________________hor210">'[5]anal term'!$G$1512</definedName>
    <definedName name="_________________mz125">#REF!</definedName>
    <definedName name="_________________MZ13">#REF!</definedName>
    <definedName name="_________________MZ14">#REF!</definedName>
    <definedName name="_________________MZ17">#REF!</definedName>
    <definedName name="________________F">#REF!</definedName>
    <definedName name="________________hor210">'[5]anal term'!$G$1512</definedName>
    <definedName name="_______________CAL50">#REF!</definedName>
    <definedName name="_______________F">[4]A!#REF!</definedName>
    <definedName name="_______________hor210">'[5]anal term'!$G$1512</definedName>
    <definedName name="_______________MZ1155">[6]Mezcla!$F$37</definedName>
    <definedName name="_______________mz125">#REF!</definedName>
    <definedName name="_______________MZ13">#REF!</definedName>
    <definedName name="_______________MZ14">#REF!</definedName>
    <definedName name="_______________MZ16">#REF!</definedName>
    <definedName name="_______________MZ17">#REF!</definedName>
    <definedName name="______________CAL50">[6]insumo!$D$11</definedName>
    <definedName name="______________F">'[7]Hato Mayor Dic.2010'!#REF!</definedName>
    <definedName name="______________hor210">'[5]anal term'!$G$1512</definedName>
    <definedName name="______________MZ1155">[6]Mezcla!$F$37</definedName>
    <definedName name="______________mz125">[6]Mezcla!#REF!</definedName>
    <definedName name="______________MZ13">[6]Mezcla!#REF!</definedName>
    <definedName name="______________MZ14">[6]Mezcla!#REF!</definedName>
    <definedName name="______________MZ16">#REF!</definedName>
    <definedName name="______________MZ17">[6]Mezcla!#REF!</definedName>
    <definedName name="_____________CAL50">[6]insumo!$D$11</definedName>
    <definedName name="_____________F">'[7]Hato Mayor Dic.2010'!#REF!</definedName>
    <definedName name="_____________hor210">'[5]anal term'!$G$1512</definedName>
    <definedName name="_____________MZ1155">[6]Mezcla!$F$37</definedName>
    <definedName name="_____________mz125">[6]Mezcla!#REF!</definedName>
    <definedName name="_____________MZ13">[6]Mezcla!#REF!</definedName>
    <definedName name="_____________MZ14">[6]Mezcla!#REF!</definedName>
    <definedName name="_____________MZ16">#REF!</definedName>
    <definedName name="_____________MZ17">[6]Mezcla!#REF!</definedName>
    <definedName name="____________CAL50">[6]insumo!$D$11</definedName>
    <definedName name="____________F">'[7]Hato Mayor Dic.2010'!#REF!</definedName>
    <definedName name="____________hor210">'[5]anal term'!$G$1512</definedName>
    <definedName name="____________MZ1155">#REF!</definedName>
    <definedName name="____________mz125">[6]Mezcla!#REF!</definedName>
    <definedName name="____________MZ13">[6]Mezcla!#REF!</definedName>
    <definedName name="____________MZ14">[6]Mezcla!#REF!</definedName>
    <definedName name="____________MZ16">#REF!</definedName>
    <definedName name="____________MZ17">[6]Mezcla!#REF!</definedName>
    <definedName name="___________CAL50">#REF!</definedName>
    <definedName name="___________F">'[7]Hato Mayor Dic.2010'!#REF!</definedName>
    <definedName name="___________hor210">'[5]anal term'!$G$1512</definedName>
    <definedName name="___________MZ1155">#REF!</definedName>
    <definedName name="___________mz125">#REF!</definedName>
    <definedName name="___________MZ13">#REF!</definedName>
    <definedName name="___________MZ14">#REF!</definedName>
    <definedName name="___________MZ16">#REF!</definedName>
    <definedName name="___________MZ17">#REF!</definedName>
    <definedName name="___________VAR12">[8]Precio!$F$12</definedName>
    <definedName name="___________VAR38">[8]Precio!$F$11</definedName>
    <definedName name="__________CAL50">[6]insumo!$D$11</definedName>
    <definedName name="__________F">'[7]Hato Mayor Dic.2010'!#REF!</definedName>
    <definedName name="__________hor210">'[5]anal term'!$G$1512</definedName>
    <definedName name="__________MZ1155">[6]Mezcla!$F$37</definedName>
    <definedName name="__________mz125">[6]Mezcla!#REF!</definedName>
    <definedName name="__________MZ13">[6]Mezcla!#REF!</definedName>
    <definedName name="__________MZ14">[6]Mezcla!#REF!</definedName>
    <definedName name="__________MZ16">#REF!</definedName>
    <definedName name="__________MZ17">[6]Mezcla!#REF!</definedName>
    <definedName name="__________VAR12">[8]Precio!$F$12</definedName>
    <definedName name="__________VAR38">[8]Precio!$F$11</definedName>
    <definedName name="_________CAL50">[6]insumo!$D$11</definedName>
    <definedName name="_________F">'[7]Hato Mayor Dic.2010'!#REF!</definedName>
    <definedName name="_________hor210">'[5]anal term'!$G$1512</definedName>
    <definedName name="_________MZ1155">[6]Mezcla!$F$37</definedName>
    <definedName name="_________mz125">[6]Mezcla!#REF!</definedName>
    <definedName name="_________MZ13">[6]Mezcla!#REF!</definedName>
    <definedName name="_________MZ14">[6]Mezcla!#REF!</definedName>
    <definedName name="_________MZ16">#REF!</definedName>
    <definedName name="_________MZ17">[6]Mezcla!#REF!</definedName>
    <definedName name="_________VAR12">[8]Precio!$F$12</definedName>
    <definedName name="_________VAR38">[8]Precio!$F$11</definedName>
    <definedName name="________CAL50">#REF!</definedName>
    <definedName name="________F">'[7]Hato Mayor Dic.2010'!#REF!</definedName>
    <definedName name="________hor210">#REF!</definedName>
    <definedName name="________MZ1155">#REF!</definedName>
    <definedName name="________mz125">#REF!</definedName>
    <definedName name="________MZ13">#REF!</definedName>
    <definedName name="________MZ14">#REF!</definedName>
    <definedName name="________MZ16">#REF!</definedName>
    <definedName name="________MZ17">#REF!</definedName>
    <definedName name="________VAR12">[8]Precio!$F$12</definedName>
    <definedName name="________VAR38">[8]Precio!$F$11</definedName>
    <definedName name="_______CAL50">[6]insumo!$D$11</definedName>
    <definedName name="_______F">'[7]Hato Mayor Dic.2010'!#REF!</definedName>
    <definedName name="_______HOR140">'[9]ANÁLISIS DE COSTOS'!$G$64</definedName>
    <definedName name="_______hor210">'[5]anal term'!$G$1512</definedName>
    <definedName name="_______MZ1155">[6]Mezcla!$F$37</definedName>
    <definedName name="_______mz125">[10]Mezcla!#REF!</definedName>
    <definedName name="_______MZ13">[10]Mezcla!#REF!</definedName>
    <definedName name="_______MZ14">[10]Mezcla!#REF!</definedName>
    <definedName name="_______MZ16">#REF!</definedName>
    <definedName name="_______MZ17">[10]Mezcla!#REF!</definedName>
    <definedName name="_______TC110">#REF!</definedName>
    <definedName name="_______VAR12">[8]Precio!$F$12</definedName>
    <definedName name="_______VAR38">[8]Precio!$F$11</definedName>
    <definedName name="_______ZC1">#REF!</definedName>
    <definedName name="_______ZE1">#REF!</definedName>
    <definedName name="_______ZE2">#REF!</definedName>
    <definedName name="_______ZE3">#REF!</definedName>
    <definedName name="_______ZE4">#REF!</definedName>
    <definedName name="_______ZE5">#REF!</definedName>
    <definedName name="_______ZE6">#REF!</definedName>
    <definedName name="______CAL50">[10]insumo!$D$11</definedName>
    <definedName name="______F">[4]A!#REF!</definedName>
    <definedName name="______hor140">#REF!</definedName>
    <definedName name="______hor210">'[5]anal term'!$G$1512</definedName>
    <definedName name="______MZ1155">[10]Mezcla!$F$37</definedName>
    <definedName name="______mz125">#REF!</definedName>
    <definedName name="______MZ13">#REF!</definedName>
    <definedName name="______MZ14">#REF!</definedName>
    <definedName name="______MZ16">#REF!</definedName>
    <definedName name="______MZ17">#REF!</definedName>
    <definedName name="______pu1">#REF!</definedName>
    <definedName name="______pu10">#REF!</definedName>
    <definedName name="______pu2">#REF!</definedName>
    <definedName name="______pu5">[11]Sheet5!$E$1:$E$65536</definedName>
    <definedName name="______PU6">#REF!</definedName>
    <definedName name="______pu7">#REF!</definedName>
    <definedName name="______pu8">#REF!</definedName>
    <definedName name="______PVC2">#REF!</definedName>
    <definedName name="______PVC4">#REF!</definedName>
    <definedName name="______PVC6">#REF!</definedName>
    <definedName name="______TC110">#REF!</definedName>
    <definedName name="______VAR12">[8]Precio!$F$12</definedName>
    <definedName name="______VAR38">[8]Precio!$F$11</definedName>
    <definedName name="______ZC1">#REF!</definedName>
    <definedName name="______ZE1">#REF!</definedName>
    <definedName name="______ZE2">#REF!</definedName>
    <definedName name="______ZE3">#REF!</definedName>
    <definedName name="______ZE4">#REF!</definedName>
    <definedName name="______ZE5">#REF!</definedName>
    <definedName name="______ZE6">#REF!</definedName>
    <definedName name="_____Blo62">[12]Volumenes!#REF!</definedName>
    <definedName name="_____BLO83">'[12]anal term'!#REF!</definedName>
    <definedName name="_____CAL50">[10]insumo!$D$11</definedName>
    <definedName name="_____CAN1">[12]Volumenes!#REF!</definedName>
    <definedName name="_____CAN2">[12]Volumenes!#REF!</definedName>
    <definedName name="_____CAN3">[12]Volumenes!#REF!</definedName>
    <definedName name="_____DES3">'[12]Ana-Sanit.'!#REF!</definedName>
    <definedName name="_____F">'[7]Hato Mayor Dic.2010'!#REF!</definedName>
    <definedName name="_____hor140">#REF!</definedName>
    <definedName name="_____hor210">'[5]anal term'!$G$1512</definedName>
    <definedName name="_____hor280">[13]Analisis!$D$63</definedName>
    <definedName name="_____MZ1155">[10]Mezcla!$F$37</definedName>
    <definedName name="_____mz125">[10]Mezcla!#REF!</definedName>
    <definedName name="_____MZ13">[10]Mezcla!#REF!</definedName>
    <definedName name="_____MZ14">[10]Mezcla!#REF!</definedName>
    <definedName name="_____MZ16">#REF!</definedName>
    <definedName name="_____MZ17">[10]Mezcla!#REF!</definedName>
    <definedName name="_____PA1">[12]Volumenes!#REF!</definedName>
    <definedName name="_____pu1">#REF!</definedName>
    <definedName name="_____pu10">#REF!</definedName>
    <definedName name="_____pu2">#REF!</definedName>
    <definedName name="_____pu4">[14]Sheet4!$E$1:$E$65536</definedName>
    <definedName name="_____pu5">[14]Sheet5!$E$1:$E$65536</definedName>
    <definedName name="_____PU6">#REF!</definedName>
    <definedName name="_____pu7">#REF!</definedName>
    <definedName name="_____pu8">#REF!</definedName>
    <definedName name="_____PVC2">#REF!</definedName>
    <definedName name="_____PVC4">#REF!</definedName>
    <definedName name="_____PVC6">#REF!</definedName>
    <definedName name="_____TC110">#REF!</definedName>
    <definedName name="_____VAR12">[8]Precio!$F$12</definedName>
    <definedName name="_____VAR38">[8]Precio!$F$11</definedName>
    <definedName name="_____VOB1">[12]Volumenes!#REF!</definedName>
    <definedName name="_____YE42">'[15]Pu-Sanit.'!$C$194</definedName>
    <definedName name="_____za1">'[16]Anal. horm.'!$F$222</definedName>
    <definedName name="_____ZC1">#REF!</definedName>
    <definedName name="_____ZE1">#REF!</definedName>
    <definedName name="_____ZE2">#REF!</definedName>
    <definedName name="_____ZE3">#REF!</definedName>
    <definedName name="_____ZE4">#REF!</definedName>
    <definedName name="_____ZE5">#REF!</definedName>
    <definedName name="_____ZE6">#REF!</definedName>
    <definedName name="____Blo62">[17]Volumenes!#REF!</definedName>
    <definedName name="____BLO83">'[17]anal term'!#REF!</definedName>
    <definedName name="____CAL50">[10]insumo!$D$11</definedName>
    <definedName name="____CAN1">[17]Volumenes!#REF!</definedName>
    <definedName name="____CAN2">[17]Volumenes!#REF!</definedName>
    <definedName name="____CAN3">[17]Volumenes!#REF!</definedName>
    <definedName name="____DES3">'[17]Ana-Sanit.'!#REF!</definedName>
    <definedName name="____F">[4]A!#REF!</definedName>
    <definedName name="____hor140">#REF!</definedName>
    <definedName name="____hor210">'[5]anal term'!$G$1512</definedName>
    <definedName name="____hor280">[13]Analisis!$D$63</definedName>
    <definedName name="____k1">[18]Precios!$A$4:$F$1576</definedName>
    <definedName name="____k2">[19]Precios!$A$4:$F$1576</definedName>
    <definedName name="____k3">[18]Precios!$A$4:$F$1576</definedName>
    <definedName name="____MZ1155">[10]Mezcla!$F$37</definedName>
    <definedName name="____mz125">[10]Mezcla!#REF!</definedName>
    <definedName name="____MZ13">[10]Mezcla!#REF!</definedName>
    <definedName name="____MZ14">[10]Mezcla!#REF!</definedName>
    <definedName name="____MZ16">#REF!</definedName>
    <definedName name="____MZ17">[10]Mezcla!#REF!</definedName>
    <definedName name="____PA1">[17]Volumenes!#REF!</definedName>
    <definedName name="____pu1">#REF!</definedName>
    <definedName name="____pu10">#REF!</definedName>
    <definedName name="____pu2">#REF!</definedName>
    <definedName name="____pu4">[14]Sheet4!$E$1:$E$65536</definedName>
    <definedName name="____pu5">[14]Sheet5!$E$1:$E$65536</definedName>
    <definedName name="____PU6">#REF!</definedName>
    <definedName name="____pu7">#REF!</definedName>
    <definedName name="____pu8">#REF!</definedName>
    <definedName name="____PVC2">#REF!</definedName>
    <definedName name="____PVC4">#REF!</definedName>
    <definedName name="____PVC6">#REF!</definedName>
    <definedName name="____TC110">#REF!</definedName>
    <definedName name="____VAR12">[8]Precio!$F$12</definedName>
    <definedName name="____VAR38">[8]Precio!$F$11</definedName>
    <definedName name="____VOB1">[17]Volumenes!#REF!</definedName>
    <definedName name="____YE42">'[15]Pu-Sanit.'!$C$194</definedName>
    <definedName name="____za1">'[16]Anal. horm.'!$F$222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Blo62">[20]Volumenes!#REF!</definedName>
    <definedName name="___BLO83">'[20]anal term'!#REF!</definedName>
    <definedName name="___CAL50">[10]insumo!$D$11</definedName>
    <definedName name="___CAN1">[20]Volumenes!#REF!</definedName>
    <definedName name="___CAN2">[20]Volumenes!#REF!</definedName>
    <definedName name="___CAN3">[20]Volumenes!#REF!</definedName>
    <definedName name="___CTC220">#REF!</definedName>
    <definedName name="___DES3">'[20]Ana-Sanit.'!#REF!</definedName>
    <definedName name="___F">[4]A!#REF!</definedName>
    <definedName name="___hor140">#REF!</definedName>
    <definedName name="___hor210">'[5]anal term'!$G$1512</definedName>
    <definedName name="___hor280">[13]Analisis!$D$63</definedName>
    <definedName name="___k1">[18]Precios!$A$4:$F$1576</definedName>
    <definedName name="___k2">[19]Precios!$A$4:$F$1576</definedName>
    <definedName name="___k3">[18]Precios!$A$4:$F$1576</definedName>
    <definedName name="___MZ1155">[10]Mezcla!$F$37</definedName>
    <definedName name="___mz125">[10]Mezcla!#REF!</definedName>
    <definedName name="___MZ13">[10]Mezcla!#REF!</definedName>
    <definedName name="___MZ14">[10]Mezcla!#REF!</definedName>
    <definedName name="___MZ16">#REF!</definedName>
    <definedName name="___MZ17">[10]Mezcla!#REF!</definedName>
    <definedName name="___PA1">[20]Volumenes!#REF!</definedName>
    <definedName name="___PH140">#REF!</definedName>
    <definedName name="___PH160">#REF!</definedName>
    <definedName name="___PH180">#REF!</definedName>
    <definedName name="___PH210">#REF!</definedName>
    <definedName name="___PH240">#REF!</definedName>
    <definedName name="___PH250">#REF!</definedName>
    <definedName name="___PH260">#REF!</definedName>
    <definedName name="___PH280">#REF!</definedName>
    <definedName name="___PH300">#REF!</definedName>
    <definedName name="___PH315">#REF!</definedName>
    <definedName name="___PH350">#REF!</definedName>
    <definedName name="___PH400">#REF!</definedName>
    <definedName name="___PTC110">#REF!</definedName>
    <definedName name="___PTC220">#REF!</definedName>
    <definedName name="___pu1">#REF!</definedName>
    <definedName name="___pu10">#REF!</definedName>
    <definedName name="___pu2">#REF!</definedName>
    <definedName name="___pu4">[14]Sheet4!$E$1:$E$65536</definedName>
    <definedName name="___pu5">[14]Sheet5!$E$1:$E$65536</definedName>
    <definedName name="___PU6">#REF!</definedName>
    <definedName name="___pu7">#REF!</definedName>
    <definedName name="___pu8">#REF!</definedName>
    <definedName name="___PVC2">#REF!</definedName>
    <definedName name="___PVC4">#REF!</definedName>
    <definedName name="___PVC6">#REF!</definedName>
    <definedName name="___TC110">#REF!</definedName>
    <definedName name="___TC220">#REF!</definedName>
    <definedName name="___VAR12">[8]Precio!$F$12</definedName>
    <definedName name="___VAR38">[8]Precio!$F$11</definedName>
    <definedName name="___VOB1">[20]Volumenes!#REF!</definedName>
    <definedName name="___YE42">'[5]Pu-Sanit.'!$C$194</definedName>
    <definedName name="___za1">'[16]Anal. horm.'!$F$222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123Graph_A" hidden="1">[4]A!#REF!</definedName>
    <definedName name="__123Graph_B" hidden="1">[4]A!#REF!</definedName>
    <definedName name="__123Graph_C" hidden="1">[4]A!#REF!</definedName>
    <definedName name="__123Graph_D" hidden="1">[4]A!#REF!</definedName>
    <definedName name="__123Graph_E" hidden="1">[4]A!#REF!</definedName>
    <definedName name="__123Graph_F" hidden="1">[4]A!#REF!</definedName>
    <definedName name="__blo6">'[21]PU-B-GS'!#REF!</definedName>
    <definedName name="__Blo62">[17]Volumenes!#REF!</definedName>
    <definedName name="__BLO83">'[17]anal term'!#REF!</definedName>
    <definedName name="__CAL50">[10]insumo!$D$11</definedName>
    <definedName name="__CAN1">[17]Volumenes!#REF!</definedName>
    <definedName name="__CAN2">[17]Volumenes!#REF!</definedName>
    <definedName name="__CAN3">[17]Volumenes!#REF!</definedName>
    <definedName name="__CTC220">#REF!</definedName>
    <definedName name="__DES3">'[17]Ana-Sanit.'!#REF!</definedName>
    <definedName name="__F">[4]A!#REF!</definedName>
    <definedName name="__FER90">#REF!</definedName>
    <definedName name="__FIN50">#REF!</definedName>
    <definedName name="__hor140">#REF!</definedName>
    <definedName name="__hor210">#REF!</definedName>
    <definedName name="__hor280">[13]Analisis!$D$63</definedName>
    <definedName name="__hrn210">#REF!</definedName>
    <definedName name="__inc2">#REF!</definedName>
    <definedName name="__inc3">#REF!</definedName>
    <definedName name="__inc4">#REF!</definedName>
    <definedName name="__inc5">#REF!</definedName>
    <definedName name="__inc6">#REF!</definedName>
    <definedName name="__inc7">#REF!</definedName>
    <definedName name="__INC8">#REF!</definedName>
    <definedName name="__IntlFixup" hidden="1">TRUE</definedName>
    <definedName name="__k1">[18]Precios!$A$4:$F$1576</definedName>
    <definedName name="__k2">[19]Precios!$A$4:$F$1576</definedName>
    <definedName name="__k3">[18]Precios!$A$4:$F$1576</definedName>
    <definedName name="__MOV02">#REF!</definedName>
    <definedName name="__MOV03">#REF!</definedName>
    <definedName name="__MUR100">#REF!</definedName>
    <definedName name="__MUR12">#REF!</definedName>
    <definedName name="__MUR14">#REF!</definedName>
    <definedName name="__MUR36">#REF!</definedName>
    <definedName name="__mur6">#REF!</definedName>
    <definedName name="__MUR90">#REF!</definedName>
    <definedName name="__MZ1155">[10]Mezcla!$F$37</definedName>
    <definedName name="__mz125">[10]Mezcla!#REF!</definedName>
    <definedName name="__MZ13">[10]Mezcla!#REF!</definedName>
    <definedName name="__MZ14">[10]Mezcla!#REF!</definedName>
    <definedName name="__MZ16">#REF!</definedName>
    <definedName name="__MZ17">[10]Mezcla!#REF!</definedName>
    <definedName name="__OP1">#REF!</definedName>
    <definedName name="__OP2">#REF!</definedName>
    <definedName name="__OP3">#REF!</definedName>
    <definedName name="__PA1">[17]Volumenes!#REF!</definedName>
    <definedName name="__PAN101">#REF!</definedName>
    <definedName name="__PAN11">#REF!</definedName>
    <definedName name="__PAN36">#REF!</definedName>
    <definedName name="__PAN51">#REF!</definedName>
    <definedName name="__PAN71">#REF!</definedName>
    <definedName name="__PH140">#REF!</definedName>
    <definedName name="__PH160">#REF!</definedName>
    <definedName name="__PH180">#REF!</definedName>
    <definedName name="__PH210">#REF!</definedName>
    <definedName name="__PH240">#REF!</definedName>
    <definedName name="__PH250">#REF!</definedName>
    <definedName name="__PH260">#REF!</definedName>
    <definedName name="__PH280">#REF!</definedName>
    <definedName name="__PH300">#REF!</definedName>
    <definedName name="__PH315">#REF!</definedName>
    <definedName name="__PH350">#REF!</definedName>
    <definedName name="__PH400">#REF!</definedName>
    <definedName name="__PTC110">#REF!</definedName>
    <definedName name="__PTC220">#REF!</definedName>
    <definedName name="__pu1">#REF!</definedName>
    <definedName name="__pu10">#REF!</definedName>
    <definedName name="__pu2">#REF!</definedName>
    <definedName name="__pu3">#REF!</definedName>
    <definedName name="__pu4">[14]Sheet4!$E$1:$E$65536</definedName>
    <definedName name="__pu5">[14]Sheet5!$E$1:$E$65536</definedName>
    <definedName name="__PU6">#REF!</definedName>
    <definedName name="__pu7">#REF!</definedName>
    <definedName name="__pu8">#REF!</definedName>
    <definedName name="__PVC2">#REF!</definedName>
    <definedName name="__PVC4">#REF!</definedName>
    <definedName name="__PVC6">#REF!</definedName>
    <definedName name="__SUB1">[22]Análisis!#REF!</definedName>
    <definedName name="__tax3">'[23]Cotización Metalesa'!#REF!</definedName>
    <definedName name="__tax4">'[23]Cotización Metalesa'!#REF!</definedName>
    <definedName name="__TC110">#REF!</definedName>
    <definedName name="__TC220">#REF!</definedName>
    <definedName name="__VAR12">[8]Precio!$F$12</definedName>
    <definedName name="__VAR38">[8]Precio!$F$11</definedName>
    <definedName name="__VOB1">[17]Volumenes!#REF!</definedName>
    <definedName name="__YE42">'[24]Pu-Sanit.'!$C$194</definedName>
    <definedName name="__za1">'[16]Anal. horm.'!$F$222</definedName>
    <definedName name="__ZC1">#REF!</definedName>
    <definedName name="__ZE1">#REF!</definedName>
    <definedName name="__ZE2">#REF!</definedName>
    <definedName name="__ZE3">#REF!</definedName>
    <definedName name="__ZE4">#REF!</definedName>
    <definedName name="__ZE5">#REF!</definedName>
    <definedName name="__ZE6">#REF!</definedName>
    <definedName name="_1">[25]A!#REF!</definedName>
    <definedName name="_ALB01">#REF!</definedName>
    <definedName name="_ALB02">#REF!</definedName>
    <definedName name="_ALB03">#REF!</definedName>
    <definedName name="_AZM3">#REF!</definedName>
    <definedName name="_blo2">[26]Precio!$F$137</definedName>
    <definedName name="_BLO6">[5]Mat!$D$38</definedName>
    <definedName name="_Blo62">[17]Volumenes!#REF!</definedName>
    <definedName name="_BLO83">'[17]anal term'!#REF!</definedName>
    <definedName name="_BTU18">'[27]Pres. '!#REF!</definedName>
    <definedName name="_btu36">'[27]Pres. '!#REF!</definedName>
    <definedName name="_CAL50">[10]insumo!$D$11</definedName>
    <definedName name="_CAN1">[17]Volumenes!#REF!</definedName>
    <definedName name="_CAN2">[17]Volumenes!#REF!</definedName>
    <definedName name="_CAN3">[17]Volumenes!#REF!</definedName>
    <definedName name="_car">#REF!</definedName>
    <definedName name="_CBN1">#REF!</definedName>
    <definedName name="_CBN2">#REF!</definedName>
    <definedName name="_CBN3">#REF!</definedName>
    <definedName name="_CBN4">#REF!</definedName>
    <definedName name="_CCN1">#REF!</definedName>
    <definedName name="_CCN2">#REF!</definedName>
    <definedName name="_CDN1">#REF!</definedName>
    <definedName name="_CDN2">#REF!</definedName>
    <definedName name="_CTC220">'[28]M.O.'!$C$517</definedName>
    <definedName name="_DES3">'[17]Ana-Sanit.'!#REF!</definedName>
    <definedName name="_F">[4]A!#REF!</definedName>
    <definedName name="_f547406">#REF!</definedName>
    <definedName name="_f547409">#REF!</definedName>
    <definedName name="_FER90">#REF!</definedName>
    <definedName name="_FIN50">#REF!</definedName>
    <definedName name="_hor140">#REF!</definedName>
    <definedName name="_hor210">'[5]anal term'!$G$1512</definedName>
    <definedName name="_hor280">[13]Analisis!$D$63</definedName>
    <definedName name="_inc2">#REF!</definedName>
    <definedName name="_inc3">#REF!</definedName>
    <definedName name="_inc4">#REF!</definedName>
    <definedName name="_inc5">#REF!</definedName>
    <definedName name="_inc6">#REF!</definedName>
    <definedName name="_inc7">#REF!</definedName>
    <definedName name="_INC8">#REF!</definedName>
    <definedName name="_k1">[18]Precios!$A$4:$F$1576</definedName>
    <definedName name="_k2">[19]Precios!$A$4:$F$1576</definedName>
    <definedName name="_k3">[18]Precios!$A$4:$F$1576</definedName>
    <definedName name="_Key1" hidden="1">#REF!</definedName>
    <definedName name="_Key2" hidden="1">'[29]ANALISIS STO DGO'!#REF!</definedName>
    <definedName name="_MAN1">#REF!</definedName>
    <definedName name="_MAN2">#REF!</definedName>
    <definedName name="_MAN3">#REF!</definedName>
    <definedName name="_MBN1">#REF!</definedName>
    <definedName name="_MBN2">#REF!</definedName>
    <definedName name="_MBN3">#REF!</definedName>
    <definedName name="_MBN4">#REF!</definedName>
    <definedName name="_MCN1">#REF!</definedName>
    <definedName name="_MCN2">#REF!</definedName>
    <definedName name="_MDN1">#REF!</definedName>
    <definedName name="_MDN2">#REF!</definedName>
    <definedName name="_MEZ12">'[9]ANÁLISIS DE COSTOS'!$G$12</definedName>
    <definedName name="_mob2">[26]Precio!$F$143</definedName>
    <definedName name="_MOV02">#REF!</definedName>
    <definedName name="_MOV03">#REF!</definedName>
    <definedName name="_MUB1">#REF!</definedName>
    <definedName name="_MUB2">#REF!</definedName>
    <definedName name="_MUB3">#REF!</definedName>
    <definedName name="_MUB4">#REF!</definedName>
    <definedName name="_MUR100">#REF!</definedName>
    <definedName name="_MUR12">#REF!</definedName>
    <definedName name="_MUR14">#REF!</definedName>
    <definedName name="_MUR36">#REF!</definedName>
    <definedName name="_mur6">#REF!</definedName>
    <definedName name="_MUR90">#REF!</definedName>
    <definedName name="_MZ1155">[10]Mezcla!$F$37</definedName>
    <definedName name="_mz125">[10]Mezcla!#REF!</definedName>
    <definedName name="_MZ13">[10]Mezcla!#REF!</definedName>
    <definedName name="_MZ14">[10]Mezcla!#REF!</definedName>
    <definedName name="_MZ16">#REF!</definedName>
    <definedName name="_MZ17">[10]Mezcla!#REF!</definedName>
    <definedName name="_OP1">#REF!</definedName>
    <definedName name="_OP2">#REF!</definedName>
    <definedName name="_OP3">#REF!</definedName>
    <definedName name="_Order1" hidden="1">255</definedName>
    <definedName name="_Order2" hidden="1">255</definedName>
    <definedName name="_PA1">[17]Volumenes!#REF!</definedName>
    <definedName name="_pan1">[26]Precio!$F$149</definedName>
    <definedName name="_PAN101">#REF!</definedName>
    <definedName name="_PAN11">#REF!</definedName>
    <definedName name="_pan12">[26]Precio!$F$160</definedName>
    <definedName name="_pan22">[26]Precio!$F$170</definedName>
    <definedName name="_pan3">[26]Precio!$F$151</definedName>
    <definedName name="_PAN36">#REF!</definedName>
    <definedName name="_PAN51">#REF!</definedName>
    <definedName name="_pan6">[26]Precio!$F$154</definedName>
    <definedName name="_pan7">[26]Precio!$F$155</definedName>
    <definedName name="_PAN71">#REF!</definedName>
    <definedName name="_PH080">#REF!</definedName>
    <definedName name="_PH100">#REF!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45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H450">#REF!</definedName>
    <definedName name="_PH500">#REF!</definedName>
    <definedName name="_pl1">[30]analisis!$G$2432</definedName>
    <definedName name="_pl12">[30]analisis!$G$2477</definedName>
    <definedName name="_pl316">[30]analisis!$G$2513</definedName>
    <definedName name="_pl38">[30]analisis!$G$2486</definedName>
    <definedName name="_PTC110">#REF!</definedName>
    <definedName name="_PTC220">#REF!</definedName>
    <definedName name="_pu1">#REF!</definedName>
    <definedName name="_pu10">#REF!</definedName>
    <definedName name="_pu2">#REF!</definedName>
    <definedName name="_pu3">#REF!</definedName>
    <definedName name="_pu4">[14]Sheet4!$E$1:$E$65536</definedName>
    <definedName name="_pu5">[14]Sheet5!$E$1:$E$65536</definedName>
    <definedName name="_PU6">#REF!</definedName>
    <definedName name="_pu7">#REF!</definedName>
    <definedName name="_pu8">#REF!</definedName>
    <definedName name="_PVC2">#REF!</definedName>
    <definedName name="_PVC4">#REF!</definedName>
    <definedName name="_PVC6">#REF!</definedName>
    <definedName name="_Regression_Int" hidden="1">1</definedName>
    <definedName name="_SHR1">[31]Personalizar!$D$30</definedName>
    <definedName name="_SLU48">#REF!</definedName>
    <definedName name="_SLU910">#REF!</definedName>
    <definedName name="_Sort" hidden="1">#REF!</definedName>
    <definedName name="_SUB1">[22]Análisis!#REF!</definedName>
    <definedName name="_tax1">[32]Factura!#REF!</definedName>
    <definedName name="_tax2">[32]Factura!#REF!</definedName>
    <definedName name="_tax3">[32]Factura!#REF!</definedName>
    <definedName name="_tax4">[32]Factura!#REF!</definedName>
    <definedName name="_tc110">#REF!</definedName>
    <definedName name="_TC220">#REF!</definedName>
    <definedName name="_td6">[33]Equipos!$E$11</definedName>
    <definedName name="_VAR12">[8]Precio!$F$12</definedName>
    <definedName name="_VAR38">[8]Precio!$F$11</definedName>
    <definedName name="_VOB1">[17]Volumenes!#REF!</definedName>
    <definedName name="_YE42">'[24]Pu-Sanit.'!$C$194</definedName>
    <definedName name="_za1">'[16]Anal. horm.'!$F$222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[4]A!#REF!</definedName>
    <definedName name="A.I.US">[34]Resumen!#REF!</definedName>
    <definedName name="aa">#REF!</definedName>
    <definedName name="aa_2">"$#REF!.$B$109"</definedName>
    <definedName name="aa_3">"$#REF!.$B$109"</definedName>
    <definedName name="AAAA">[35]ANA!$F$932</definedName>
    <definedName name="aaaaa">#REF!</definedName>
    <definedName name="aaaaaaa">#REF!</definedName>
    <definedName name="AAG">[8]Precio!$F$20</definedName>
    <definedName name="AAPA">[26]Precio!$F$25</definedName>
    <definedName name="AAPE">[26]Precio!$F$24</definedName>
    <definedName name="ab">#REF!</definedName>
    <definedName name="ababa1">[17]Volumenes!#REF!</definedName>
    <definedName name="ababa2">[17]Volumenes!#REF!</definedName>
    <definedName name="ababa3">[17]Volumenes!#REF!</definedName>
    <definedName name="abaco1">[17]Volumenes!#REF!</definedName>
    <definedName name="abaco2">[17]Volumenes!#REF!</definedName>
    <definedName name="abaco3">[17]Volumenes!#REF!</definedName>
    <definedName name="abanico">'[27]Pres. '!#REF!</definedName>
    <definedName name="ABANICOCONLUZ">[28]Materiales!$E$58</definedName>
    <definedName name="ABANICODEPARED">[36]Analisis!$F$474</definedName>
    <definedName name="ABANICOSINLUZ">[28]Materiales!$E$59</definedName>
    <definedName name="ABANICOTECHO">[37]Analisis!$F$446</definedName>
    <definedName name="ABANICOTECHOS">[36]Analisis!$F$469</definedName>
    <definedName name="ABN">#REF!</definedName>
    <definedName name="ABULT">#REF!</definedName>
    <definedName name="ac">#REF!</definedName>
    <definedName name="ACA_1">#REF!</definedName>
    <definedName name="ACA_2">#REF!</definedName>
    <definedName name="ACA_6">#REF!</definedName>
    <definedName name="ACA_7">#REF!</definedName>
    <definedName name="ACAHOR175">#REF!</definedName>
    <definedName name="ACAHOR3">#REF!</definedName>
    <definedName name="ACAHOR4">#REF!</definedName>
    <definedName name="ACAHOR5">#REF!</definedName>
    <definedName name="ACAINBL">#REF!</definedName>
    <definedName name="ACAINVIG">#REF!</definedName>
    <definedName name="ACAINZAP">#REF!</definedName>
    <definedName name="ACARREO12BLOCK12">#REF!</definedName>
    <definedName name="ACARREO12BLOCK6">#REF!</definedName>
    <definedName name="ACARREO12BLOCK8">#REF!</definedName>
    <definedName name="ACARREOADO50080">#REF!</definedName>
    <definedName name="ACARREOADO511">#REF!</definedName>
    <definedName name="ACARREOADO604">#REF!</definedName>
    <definedName name="ACARREOBLINTEL6X8X8">#REF!</definedName>
    <definedName name="ACARREOBLINTEL8X8X8">#REF!</definedName>
    <definedName name="ACARREOBLOCALPER">#REF!</definedName>
    <definedName name="ACARREOBLOCK12">#REF!</definedName>
    <definedName name="ACARREOBLOCK4">#REF!</definedName>
    <definedName name="ACARREOBLOCK5">#REF!</definedName>
    <definedName name="ACARREOBLOCK6">#REF!</definedName>
    <definedName name="ACARREOBLOCK6DEC">#REF!</definedName>
    <definedName name="ACARREOBLOCK6TEX">#REF!</definedName>
    <definedName name="ACARREOBLOCK8">#REF!</definedName>
    <definedName name="ACARREOBLOCK8DEC">#REF!</definedName>
    <definedName name="ACARREOBLOCK8TEX">#REF!</definedName>
    <definedName name="ACARREOBLOVIGA6">#REF!</definedName>
    <definedName name="ACARREOBLOVIGA8">#REF!</definedName>
    <definedName name="ACARREOBLOVJE">#REF!</definedName>
    <definedName name="ACARREOGRA3030">#REF!</definedName>
    <definedName name="ACARREOGRA4040">#REF!</definedName>
    <definedName name="ACARREOGRANITOVJE">#REF!</definedName>
    <definedName name="ACARREOLAV1">#REF!</definedName>
    <definedName name="ACARREOLAV2">#REF!</definedName>
    <definedName name="ACARREOPISOS">#REF!</definedName>
    <definedName name="ACARREOVER">#REF!</definedName>
    <definedName name="ACARREOZOCALOS">#REF!</definedName>
    <definedName name="ACARREPTABLETA">#REF!</definedName>
    <definedName name="Accesorioi">#REF!</definedName>
    <definedName name="AccesorioL">#REF!</definedName>
    <definedName name="ace">'[38]Anal. horm.'!$F$1325</definedName>
    <definedName name="ACECEFRO">'[5]Anal. horm.'!$F$1325</definedName>
    <definedName name="ACECOVI">#REF!</definedName>
    <definedName name="ACEDIVIMA">#REF!</definedName>
    <definedName name="ACEFRA">#REF!</definedName>
    <definedName name="aceite">#REF!</definedName>
    <definedName name="ACELORA">#REF!</definedName>
    <definedName name="ACENUVI">[17]Jornal!#REF!</definedName>
    <definedName name="ACERA">#REF!</definedName>
    <definedName name="acera1">#REF!</definedName>
    <definedName name="acera12">#REF!</definedName>
    <definedName name="ACERAES">#REF!</definedName>
    <definedName name="aceras">[39]ANALISIS!$H$722</definedName>
    <definedName name="ACERO">#REF!</definedName>
    <definedName name="Acero.1er.Enrase.Villas">#REF!</definedName>
    <definedName name="Acero.1er.Entrepiso.Villa">#REF!</definedName>
    <definedName name="Acero.2do.Enrase.Villas">#REF!</definedName>
    <definedName name="Acero.2do.Entrepiso.Villas">#REF!</definedName>
    <definedName name="Acero.3erEnrase.Villas">#REF!</definedName>
    <definedName name="Acero.60">#REF!</definedName>
    <definedName name="Acero.C1.1erN.Villa">'[40]Detalle Acero'!$H$26</definedName>
    <definedName name="Acero.C1.2doN.Villa">#REF!</definedName>
    <definedName name="Acero.C2.1erN.Villa">'[40]Detalle Acero'!$L$26</definedName>
    <definedName name="Acero.C3.2doN">#REF!</definedName>
    <definedName name="Acero.C4.1erN.Villa">#REF!</definedName>
    <definedName name="Acero.C4.2doN.Villas">#REF!</definedName>
    <definedName name="Acero.Losa.Techo.Villas">#REF!</definedName>
    <definedName name="Acero.MA">#REF!</definedName>
    <definedName name="Acero.platea.Villa">'[40]Detalle Acero'!$D$26</definedName>
    <definedName name="Acero.V1E.Villas">#REF!</definedName>
    <definedName name="Acero.V1T.Villas">#REF!</definedName>
    <definedName name="Acero.V2E.Villas">#REF!</definedName>
    <definedName name="Acero.V2T.Villas">#REF!</definedName>
    <definedName name="Acero.V3E.Villas">#REF!</definedName>
    <definedName name="Acero.V3T.Villas">#REF!</definedName>
    <definedName name="Acero.V4E.Villas">#REF!</definedName>
    <definedName name="Acero.V4T.Villas">#REF!</definedName>
    <definedName name="Acero.V5E.Villas">#REF!</definedName>
    <definedName name="Acero.Viga.Platea.Villa">'[40]Detalle Acero'!$F$26</definedName>
    <definedName name="Acero_1">#N/A</definedName>
    <definedName name="Acero_1_2_____Grado_40">[41]Insumos!$B$6:$D$6</definedName>
    <definedName name="Acero_1_4______Grado_40">[41]Insumos!$B$7:$D$7</definedName>
    <definedName name="Acero_2">#N/A</definedName>
    <definedName name="Acero_3">#N/A</definedName>
    <definedName name="Acero_3_4__1_____Grado_40">[41]Insumos!$B$8:$D$8</definedName>
    <definedName name="Acero_3_8______Grado_40">[41]Insumos!$B$9:$D$9</definedName>
    <definedName name="Acero_Grado_60">'[42]LISTA DE PRECIO'!$C$6</definedName>
    <definedName name="ACERO1">#REF!</definedName>
    <definedName name="ACERO1\2">[43]Materiales!$C$10</definedName>
    <definedName name="ACERO1\4">[43]Materiales!$C$14</definedName>
    <definedName name="ACERO12">#REF!</definedName>
    <definedName name="ACERO1225">#REF!</definedName>
    <definedName name="ACERO14">#REF!</definedName>
    <definedName name="acero2">#REF!</definedName>
    <definedName name="ACERO3\8">[43]Materiales!$C$9</definedName>
    <definedName name="ACERO34">#REF!</definedName>
    <definedName name="ACERO38">#REF!</definedName>
    <definedName name="ACERO3825">#REF!</definedName>
    <definedName name="ACERO40">#REF!</definedName>
    <definedName name="Acero60">#REF!</definedName>
    <definedName name="ACERO601">#REF!</definedName>
    <definedName name="ACERO6012">#REF!</definedName>
    <definedName name="ACERO601225">#REF!</definedName>
    <definedName name="ACERO6034">#REF!</definedName>
    <definedName name="ACERO6035">#REF!</definedName>
    <definedName name="ACERO6038">#REF!</definedName>
    <definedName name="ACERO603825">#REF!</definedName>
    <definedName name="acerog40">[44]MATERIALES!$G$7</definedName>
    <definedName name="acerog60">[45]I.HORMIGON!$G$10</definedName>
    <definedName name="ACEROMA">[46]Mat!$D$16</definedName>
    <definedName name="aceromalla">#REF!</definedName>
    <definedName name="ACEROQQ">#REF!</definedName>
    <definedName name="ACEROS">#REF!</definedName>
    <definedName name="ACETO">'[9]LISTA DE PRECIOS MATERIALES'!$G$20</definedName>
    <definedName name="ACEVIAM">#REF!</definedName>
    <definedName name="ACEZAMUBL">#REF!</definedName>
    <definedName name="ACOMALTATENSIONCONTRA">#REF!</definedName>
    <definedName name="ACOMDEPLANTANUEAEQUIPO800ACONTRA">#REF!</definedName>
    <definedName name="ACOMDESDEEQUIPOAPANELAA">#REF!</definedName>
    <definedName name="ACOMELEC">#REF!</definedName>
    <definedName name="ACOMEQUIPOAPANELBOMBACONTRA">#REF!</definedName>
    <definedName name="ACOMEQUIPOAPANELLUCESPARQCONTRA">#REF!</definedName>
    <definedName name="ACOMPRIDEPOSTEATRANSF750CONTRA">#REF!</definedName>
    <definedName name="ACOMSECDEEQUIPOAPANLUCESYTC">#REF!</definedName>
    <definedName name="ACOMSECDEPLANUEAEQUI800CONTRA">#REF!</definedName>
    <definedName name="ACOMSECDETRANSF750AREGBCONTRA">#REF!</definedName>
    <definedName name="ACOMSECTRANSFAEQUIPOCONTRA">#REF!</definedName>
    <definedName name="acpresupuesto">[1]Presup.!#REF!</definedName>
    <definedName name="ACR">[28]Materiales!$E$36</definedName>
    <definedName name="Act.">#REF!</definedName>
    <definedName name="ACUM">[25]A!#REF!</definedName>
    <definedName name="ADAMIOSIN">[10]Mezcla!#REF!</definedName>
    <definedName name="ADAPH1P">'[24]Pu-Sanit.'!$C$203</definedName>
    <definedName name="ADAPM12P">'[17]Pu-Sanit.'!$C$208</definedName>
    <definedName name="ADAPTCPVCH12">#REF!</definedName>
    <definedName name="ADAPTCPVCH34">#REF!</definedName>
    <definedName name="ADAPTCPVCM12">#REF!</definedName>
    <definedName name="ADAPTCPVCM34">#REF!</definedName>
    <definedName name="ADAPTPVCH1">#REF!</definedName>
    <definedName name="ADAPTPVCH112">#REF!</definedName>
    <definedName name="ADAPTPVCH12">#REF!</definedName>
    <definedName name="ADAPTPVCH2">#REF!</definedName>
    <definedName name="ADAPTPVCH3">#REF!</definedName>
    <definedName name="ADAPTPVCH34">#REF!</definedName>
    <definedName name="ADAPTPVCH4">#REF!</definedName>
    <definedName name="ADAPTPVCH6">#REF!</definedName>
    <definedName name="ADAPTPVCM1">#REF!</definedName>
    <definedName name="ADAPTPVCM112">#REF!</definedName>
    <definedName name="ADAPTPVCM12">#REF!</definedName>
    <definedName name="ADAPTPVCM2">#REF!</definedName>
    <definedName name="ADAPTPVCM3">#REF!</definedName>
    <definedName name="ADAPTPVCM34">#REF!</definedName>
    <definedName name="ADAPTPVCM4">#REF!</definedName>
    <definedName name="ADAPTPVCM6">#REF!</definedName>
    <definedName name="ADER">#REF!</definedName>
    <definedName name="ADHERENCIA">[39]ANALISIS!$H$455</definedName>
    <definedName name="ADICIONAL">#N/A</definedName>
    <definedName name="Adicionales">#REF!</definedName>
    <definedName name="adicionales1">[47]Cubicacion!#REF!</definedName>
    <definedName name="ADITIVO">#REF!</definedName>
    <definedName name="adm">'[48]Resumen Precio Equipos'!$C$28</definedName>
    <definedName name="adm.a" hidden="1">'[29]ANALISIS STO DGO'!#REF!</definedName>
    <definedName name="ADMBL" hidden="1">'[29]ANALISIS STO DGO'!#REF!</definedName>
    <definedName name="Adoquín_Mediterráneo_Gris">[41]Insumos!$B$156:$D$156</definedName>
    <definedName name="aescalera">#REF!</definedName>
    <definedName name="afino">#REF!</definedName>
    <definedName name="AG">[8]Precio!$F$21</definedName>
    <definedName name="Agregado">[49]Insumos!#REF!</definedName>
    <definedName name="Agregado_2">#N/A</definedName>
    <definedName name="Agregado_3">#N/A</definedName>
    <definedName name="Agregados">[50]Materiales!$B$4</definedName>
    <definedName name="Agregados_Hormigon">[51]Materiales!$B$5</definedName>
    <definedName name="AGRMH">[26]Precio!$F$23</definedName>
    <definedName name="AGUA">#REF!</definedName>
    <definedName name="Agua.MA">#REF!</definedName>
    <definedName name="Agua.Potable.1erN">[52]Análisis!$F$1816</definedName>
    <definedName name="Agua.Potable.3er.4toy5toN">[52]Análisis!$F$1956</definedName>
    <definedName name="Agua_1">#N/A</definedName>
    <definedName name="Agua_2">#N/A</definedName>
    <definedName name="Agua_3">#N/A</definedName>
    <definedName name="AGUAGL">'[53]MATERIALES LISTADO'!$D$8</definedName>
    <definedName name="AGUARRAS">#REF!</definedName>
    <definedName name="Aint.">[17]Volumenes!#REF!</definedName>
    <definedName name="AIRE.ACONDICIONADO">#REF!</definedName>
    <definedName name="AL">#REF!</definedName>
    <definedName name="AL0THW">'[17]PU-Elect.'!#REF!</definedName>
    <definedName name="AL10_">#REF!</definedName>
    <definedName name="AL10THW">'[5]PU-Elect.'!$D$39</definedName>
    <definedName name="AL12_">#REF!</definedName>
    <definedName name="AL14_">#REF!</definedName>
    <definedName name="AL14GALV">#REF!</definedName>
    <definedName name="AL18DUPLO">#REF!</definedName>
    <definedName name="AL18GALV">#REF!</definedName>
    <definedName name="AL1C">#REF!</definedName>
    <definedName name="AL2_">#REF!</definedName>
    <definedName name="AL2C">#REF!</definedName>
    <definedName name="AL3C">#REF!</definedName>
    <definedName name="AL4_">#REF!</definedName>
    <definedName name="AL4C">#REF!</definedName>
    <definedName name="AL6_">#REF!</definedName>
    <definedName name="AL8_">#REF!</definedName>
    <definedName name="ALAM">#REF!</definedName>
    <definedName name="ALAM16">[8]Precio!$F$16</definedName>
    <definedName name="ALAM18">[8]Precio!$F$15</definedName>
    <definedName name="alambr">'[21]PU-B-GS'!#REF!</definedName>
    <definedName name="ALAMBRE">#REF!</definedName>
    <definedName name="Alambre_2">#N/A</definedName>
    <definedName name="Alambre_3">#N/A</definedName>
    <definedName name="alambre_4">#REF!</definedName>
    <definedName name="alambre_6">#REF!</definedName>
    <definedName name="Alambre_galvanizago__18">'[42]LISTA DE PRECIO'!$C$7</definedName>
    <definedName name="Alambre_No._18">[41]Insumos!$B$20:$D$20</definedName>
    <definedName name="Alambre_No.18">[49]Insumos!#REF!</definedName>
    <definedName name="Alambre_No.18_2">#N/A</definedName>
    <definedName name="Alambre_No.18_3">#N/A</definedName>
    <definedName name="ALAMBRE1_0">[28]Materiales!$E$746</definedName>
    <definedName name="alambre18">[44]MATERIALES!$G$10</definedName>
    <definedName name="Alambre18.MA">#REF!</definedName>
    <definedName name="ALAMBRED">[10]insumo!$D$5</definedName>
    <definedName name="alambredulce">[45]I.HORMIGON!$G$12</definedName>
    <definedName name="ALAMBRENo12">[28]Materiales!$E$755</definedName>
    <definedName name="ALAMBREVARILLA">[28]Materiales!$E$661</definedName>
    <definedName name="ALAMBREVINIL12">[28]Materiales!$E$758</definedName>
    <definedName name="ALB">'[17]anal term'!#REF!</definedName>
    <definedName name="ALB_001">#REF!</definedName>
    <definedName name="ALB_003">#REF!</definedName>
    <definedName name="ALB_007">#REF!</definedName>
    <definedName name="ALB1RA">#REF!</definedName>
    <definedName name="ALB2DA">#REF!</definedName>
    <definedName name="ALBANIL">[54]Hoja1!$C$11</definedName>
    <definedName name="ALBANIL2">[54]Hoja1!$C$12</definedName>
    <definedName name="ALBANIL3">[54]Hoja1!$C$13</definedName>
    <definedName name="albanilac">#REF!</definedName>
    <definedName name="Albañil_Dia">[50]MO!$C$14</definedName>
    <definedName name="ale">#REF!</definedName>
    <definedName name="ALH">#REF!</definedName>
    <definedName name="Ali.Desde.Trans.Villas">#REF!</definedName>
    <definedName name="aliba1">[17]Volumenes!#REF!</definedName>
    <definedName name="aliba2">[17]Volumenes!#REF!</definedName>
    <definedName name="aliba3">[17]Volumenes!#REF!</definedName>
    <definedName name="aliger1">[17]Volumenes!#REF!</definedName>
    <definedName name="aliger2">[17]Volumenes!#REF!</definedName>
    <definedName name="aliger3">[17]Volumenes!#REF!</definedName>
    <definedName name="Alim.a.Trnsf.">#REF!</definedName>
    <definedName name="Alq._Madera_Dintel____Incl._M_O">[41]Insumos!$B$122:$D$122</definedName>
    <definedName name="Alq._Madera_P_Antepecho____Incl._M_O">[14]Insumos!#REF!</definedName>
    <definedName name="Alq._Madera_P_Col._____Incl._M_O">[14]Insumos!#REF!</definedName>
    <definedName name="Alq._Madera_P_Losa_____Incl._M_O">[41]Insumos!$B$124:$D$124</definedName>
    <definedName name="Alq._Madera_P_Rampa_____Incl._M_O">[41]Insumos!$B$127:$D$127</definedName>
    <definedName name="Alq._Madera_P_Viga_____Incl._M_O">[41]Insumos!$B$128:$D$128</definedName>
    <definedName name="Alq._Madera_P_Vigas_y_Columnas_Amarre____Incl._M_O">[41]Insumos!$B$129:$D$129</definedName>
    <definedName name="ALT">#REF!</definedName>
    <definedName name="ALTATEN">#REF!</definedName>
    <definedName name="ALTATENSION">#REF!</definedName>
    <definedName name="altext3">[55]Volumenes!$S$2521</definedName>
    <definedName name="AMARREVARILLA20">'[28]M.O.'!$C$110</definedName>
    <definedName name="AMARREVARILLA40">'[28]M.O.'!$C$111</definedName>
    <definedName name="AMARREVARILLA60">#REF!</definedName>
    <definedName name="AMARREVARILLA80">'[28]M.O.'!$C$113</definedName>
    <definedName name="ana_abrasadera_1.5pulg">#REF!</definedName>
    <definedName name="ana_abrasadera_1pulg">#REF!</definedName>
    <definedName name="ana_abrasadera_2pulg">#REF!</definedName>
    <definedName name="ana_abrasadera_3pulg">#REF!</definedName>
    <definedName name="ana_abrasadera_4pulg">#REF!</definedName>
    <definedName name="ana_adap_hn_2pulg">[35]ANA!$F$1146</definedName>
    <definedName name="ana_adap_hn_4pulg">[35]ANA!$F$1139</definedName>
    <definedName name="ana_adap_pp_0.5pulg">[35]ANA!$F$234</definedName>
    <definedName name="ana_adap_pp_0.75pulg">[35]ANA!$F$227</definedName>
    <definedName name="ana_adap_pvc_1.5pulg">[35]ANA!$F$1700</definedName>
    <definedName name="ana_adap_pvc_2pulg">[35]ANA!$F$1693</definedName>
    <definedName name="ana_adap_pvc_3pulg">[35]ANA!$F$1686</definedName>
    <definedName name="ana_arrancador_velocidad_variable">[35]ANA!$F$405</definedName>
    <definedName name="ana_aspersor_tipo_1">[35]ANA!$F$1504</definedName>
    <definedName name="ana_aspersor_tipo_2">[35]ANA!$F$1510</definedName>
    <definedName name="ana_aspersor_tipo_3">[35]ANA!$F$1516</definedName>
    <definedName name="ana_bajante_descarga_3pulg">[35]ANA!$F$885</definedName>
    <definedName name="ana_bajante_descarga_4pulg">[35]ANA!$F$872</definedName>
    <definedName name="ana_bajante_pluvial_3pulg">[56]ANA!$F$536</definedName>
    <definedName name="ana_bajante_pluvial_4pulg">[35]ANA!$F$896</definedName>
    <definedName name="ana_bañera">[35]ANA!$F$510</definedName>
    <definedName name="ana_bidet">[35]ANA!$F$491</definedName>
    <definedName name="ana_blocks_6pulg">#REF!</definedName>
    <definedName name="ana_blocks_8pulg">#REF!</definedName>
    <definedName name="ana_bomba_drenaje_sotano">[35]ANA!$F$1000</definedName>
    <definedName name="ana_bomba_fosa_ascensor">[35]ANA!$F$1011</definedName>
    <definedName name="ana_bomba_incendio">[35]ANA!$F$1272</definedName>
    <definedName name="ana_bomba_jokey">[35]ANA!$F$1278</definedName>
    <definedName name="ana_bombas_presion_constante">[35]ANA!$F$393</definedName>
    <definedName name="ana_caja_inspeccion">[35]ANA!$F$932</definedName>
    <definedName name="ana_calentador_electrico">[35]ANA!$F$556</definedName>
    <definedName name="ana_camara_desarenadora">[35]ANA!$F$988</definedName>
    <definedName name="ana_check_hor_2pulg">#REF!</definedName>
    <definedName name="ana_check_ver_3pulg">#REF!</definedName>
    <definedName name="ana_clorinador_para_agua_potable">[35]ANA!$F$381</definedName>
    <definedName name="ana_codo_cpvc_0.5pulg">#REF!</definedName>
    <definedName name="ana_codo_cpvc_0.75pulg">#REF!</definedName>
    <definedName name="ana_codo_hg_2hg">#REF!</definedName>
    <definedName name="ana_codo_hg_3hg">#REF!</definedName>
    <definedName name="ana_codo_hn_0.75pulgx90">[35]ANA!$F$1132</definedName>
    <definedName name="ana_codo_hn_1.5pulgx90">[35]ANA!$F$1125</definedName>
    <definedName name="ana_codo_hn_2pulgx90">[35]ANA!$F$1118</definedName>
    <definedName name="ana_codo_hn_4pulgx90">[35]ANA!$F$1111</definedName>
    <definedName name="ana_codo_pe_0.5pulgx90">[35]ANA!$F$1433</definedName>
    <definedName name="ana_codo_pe_0.75pulgx45">[35]ANA!$F$1451</definedName>
    <definedName name="ana_codo_pe_0.75pulgx90">[35]ANA!$F$1427</definedName>
    <definedName name="ana_codo_pe_1.5pulgx45">[35]ANA!$F$1439</definedName>
    <definedName name="ana_codo_pe_1.5pulgx90">[35]ANA!$F$1421</definedName>
    <definedName name="ana_codo_pe_1pulgx45">[35]ANA!$F$1445</definedName>
    <definedName name="ana_codo_pe_2pulgx90">[35]ANA!$F$1415</definedName>
    <definedName name="ana_codo_pp_0.5pulgx90">[35]ANA!$F$173</definedName>
    <definedName name="ana_codo_pp_0.75pulgx90">[35]ANA!$F$166</definedName>
    <definedName name="ana_codo_pp_1.5pulgx90">[35]ANA!$F$152</definedName>
    <definedName name="ana_codo_pp_1pulgx90">[35]ANA!$F$159</definedName>
    <definedName name="ana_codo_pp_4pulgx90">[35]ANA!$F$145</definedName>
    <definedName name="ana_codo_pvc_drenaje_2pulgx45">[35]ANA!$F$760</definedName>
    <definedName name="ana_codo_pvc_drenaje_2pulgx90">[35]ANA!$F$732</definedName>
    <definedName name="ana_codo_pvc_drenaje_3pulgx45">[35]ANA!$F$753</definedName>
    <definedName name="ana_codo_pvc_drenaje_3pulgx90">[35]ANA!$F$725</definedName>
    <definedName name="ana_codo_pvc_drenaje_4pulgx45">[35]ANA!$F$746</definedName>
    <definedName name="ana_codo_pvc_drenaje_4pulgx90">[35]ANA!$F$718</definedName>
    <definedName name="ana_codo_pvc_drenaje_6pulgx45">[35]ANA!$F$739</definedName>
    <definedName name="ana_codo_pvc_drenaje_6pulgx90">[35]ANA!$F$711</definedName>
    <definedName name="ana_codo_pvc_presion_0.5pulg">#REF!</definedName>
    <definedName name="ana_codo_pvc_presion_0.75pulg">#REF!</definedName>
    <definedName name="ana_codo_pvc_presion_1.5pulg">[56]ANA!$F$275</definedName>
    <definedName name="ana_codo_pvc_presion_1.5pulgx90">[35]ANA!$F$1636</definedName>
    <definedName name="ana_codo_pvc_presion_1pulg">#REF!</definedName>
    <definedName name="ana_codo_pvc_presion_2pulg">#REF!</definedName>
    <definedName name="ana_codo_pvc_presion_2pulgx90">[35]ANA!$F$1629</definedName>
    <definedName name="ana_codo_pvc_presion_3pulg">#REF!</definedName>
    <definedName name="ana_codo_pvc_presion_3pulgx90">[35]ANA!$F$1622</definedName>
    <definedName name="ana_columna">#REF!</definedName>
    <definedName name="ana_columna_1.5pulg">#REF!</definedName>
    <definedName name="ana_columna_1pulg">#REF!</definedName>
    <definedName name="ana_columna_agua_1.5pulg">[35]ANA!$F$295</definedName>
    <definedName name="ana_columna_agua_1pulg">[35]ANA!$F$307</definedName>
    <definedName name="ana_columna_agua_3pulg">[35]ANA!$F$283</definedName>
    <definedName name="ana_columna_descaga_3pulg">#REF!</definedName>
    <definedName name="ana_columna_descaga_4pulg">#REF!</definedName>
    <definedName name="ana_columna_proteccion_incendio_1.5pulg">[35]ANA!$F$1212</definedName>
    <definedName name="ana_columna_proteccion_incendio_2pulg">[35]ANA!$F$1198</definedName>
    <definedName name="ana_columna_proteccion_incendio_3pulg">[35]ANA!$F$1183</definedName>
    <definedName name="ana_columna_proteccion_incendio_4pulg">[35]ANA!$F$1168</definedName>
    <definedName name="ana_columna_ventilacion_2pulg">[56]ANA!$F$514</definedName>
    <definedName name="ana_columna_ventilacion_3pulg">[35]ANA!$F$920</definedName>
    <definedName name="ana_columna_ventilacion_4pulg">[35]ANA!$F$908</definedName>
    <definedName name="ana_cotrtina_baño">[35]ANA!$F$542</definedName>
    <definedName name="ana_couplig_pvc_1.5pulg">[35]ANA!$F$1728</definedName>
    <definedName name="ana_couplig_pvc_2pulg">[35]ANA!$F$1721</definedName>
    <definedName name="ana_couplig_pvc_3pulg">[35]ANA!$F$1714</definedName>
    <definedName name="ana_couplig_pvc_4pulg">[35]ANA!$F$1707</definedName>
    <definedName name="ana_coupling_cpvc_1.5pulg">[56]ANA!$F$451</definedName>
    <definedName name="ana_coupling_pp_0.75pulg">[35]ANA!$F$220</definedName>
    <definedName name="ana_coupling_pvc_drenaje_3pulg">[35]ANA!$F$803</definedName>
    <definedName name="ana_coupling_pvc_drenaje_4pulg">[35]ANA!$F$795</definedName>
    <definedName name="ana_desague_piso">#REF!</definedName>
    <definedName name="ana_drenaje_piso_2pulg">[35]ANA!$F$843</definedName>
    <definedName name="ana_electrovalvula_1.5pulg">[35]ANA!$F$1536</definedName>
    <definedName name="ana_electrovalvula_2pulg">[35]ANA!$F$1529</definedName>
    <definedName name="ana_filtrante">[35]ANA!$F$953</definedName>
    <definedName name="ana_filtro_150psi_60x60pulg">[35]ANA!$F$375</definedName>
    <definedName name="ana_fino_fondo">#REF!</definedName>
    <definedName name="ana_flotas_agua_potable">[35]ANA!$F$462</definedName>
    <definedName name="ana_fregadero">[35]ANA!$F$528</definedName>
    <definedName name="ana_gabinete_proteccion_incendio">[35]ANA!$F$1230</definedName>
    <definedName name="ana_hidrante">[35]ANA!$F$1245</definedName>
    <definedName name="ana_imbornal">[35]ANA!$F$971</definedName>
    <definedName name="ana_inodoro">[35]ANA!$F$477</definedName>
    <definedName name="ana_jacuzzi">#REF!</definedName>
    <definedName name="ana_juego_accesorios">[35]ANA!$F$535</definedName>
    <definedName name="ana_lavamanos">[35]ANA!$F$503</definedName>
    <definedName name="ana_llave_chorro">[35]ANA!$F$549</definedName>
    <definedName name="ana_losa_fondo">#REF!</definedName>
    <definedName name="ana_losa_techo">#REF!</definedName>
    <definedName name="ana_manifor_bomba_jokey">[35]ANA!$F$1321</definedName>
    <definedName name="ana_manifor_descarga_bomba_jokey">[35]ANA!$F$1333</definedName>
    <definedName name="ana_maniford_descarga_agua_potable">[35]ANA!$F$435</definedName>
    <definedName name="ana_maniford_incendio">[35]ANA!$F$1290</definedName>
    <definedName name="ana_maniford_succion_agua_potable">[35]ANA!$F$417</definedName>
    <definedName name="ana_niple_hn_1.5pulg">[35]ANA!$F$1153</definedName>
    <definedName name="ana_panel_contro_riego">[35]ANA!$F$1522</definedName>
    <definedName name="ana_panel_control_velocidad_variable">[35]ANA!$F$399</definedName>
    <definedName name="ana_pañete">#REF!</definedName>
    <definedName name="ana_plato_ducha">[35]ANA!$F$517</definedName>
    <definedName name="ana_red_cpvc_0.75x0.5pulg">#REF!</definedName>
    <definedName name="ana_red_hg_3x2">#REF!</definedName>
    <definedName name="ana_red_pe_0.75x0.5pulg">[35]ANA!$F$1487</definedName>
    <definedName name="ana_red_pe_1.5x0.5pulg">[35]ANA!$F$1469</definedName>
    <definedName name="ana_red_pe_1.5x1pulg">[35]ANA!$F$1463</definedName>
    <definedName name="ana_red_pe_1x0.5pulg">[35]ANA!$F$1481</definedName>
    <definedName name="ana_red_pe_1x0.75pulg">[35]ANA!$F$1475</definedName>
    <definedName name="ana_red_pe_2x1.5pulg">[35]ANA!$F$1457</definedName>
    <definedName name="ana_red_pp_0.75x0.375pulg">[35]ANA!$F$213</definedName>
    <definedName name="ana_red_pp_0.75x0.5pulg">[35]ANA!$F$205</definedName>
    <definedName name="ana_red_pp_1.5x0.75pulg">[35]ANA!$F$189</definedName>
    <definedName name="ana_red_pp_1.5x1pulg">[35]ANA!$F$181</definedName>
    <definedName name="ana_red_pp_1x0.75pulg">[35]ANA!$F$197</definedName>
    <definedName name="ana_red_pvc_3x2pulg">[56]ANA!$F$429</definedName>
    <definedName name="ana_red_pvc_4x2pulg">#REF!</definedName>
    <definedName name="ana_red_pvc_4x3pulg">[56]ANA!$F$415</definedName>
    <definedName name="ana_red_pvc_drenaje_3x2pulg">[35]ANA!$F$774</definedName>
    <definedName name="ana_red_pvc_drenaje_4x3pulg">[35]ANA!$F$767</definedName>
    <definedName name="ana_red_pvc_presion_0.75x0.5pulg">#REF!</definedName>
    <definedName name="ana_red_pvc_presion_1.5x0.75pulg">#REF!</definedName>
    <definedName name="ana_red_pvc_presion_1.5x1pulg">[56]ANA!$F$373</definedName>
    <definedName name="ana_red_pvc_presion_1x0.5pulg">#REF!</definedName>
    <definedName name="ana_red_pvc_presion_1x0.75pulg">#REF!</definedName>
    <definedName name="ana_red_pvc_presion_2x1.5pulg">[35]ANA!$F$1679</definedName>
    <definedName name="ana_red_pvc_presion_2x1pulg">#REF!</definedName>
    <definedName name="ana_red_pvc_presion_3x1.5pulg">[35]ANA!$F$1672</definedName>
    <definedName name="ana_red_pvc_presion_3x1pulg">#REF!</definedName>
    <definedName name="ana_red_pvc_presion_3x2pulg">[35]ANA!$F$1664</definedName>
    <definedName name="ana_red_pvc_presion_4x1.5pulg">[35]ANA!$F$1657</definedName>
    <definedName name="ana_red_pvc_presion_4x2pulg">[35]ANA!$F$1650</definedName>
    <definedName name="ana_red_pvc_presion_4x3pulg">[35]ANA!$F$1643</definedName>
    <definedName name="ana_rejilla_piso">[35]ANA!$F$859</definedName>
    <definedName name="ana_rejilla_techo">[35]ANA!$F$851</definedName>
    <definedName name="ana_salida_ac_0.5pulg">#REF!</definedName>
    <definedName name="ana_salida_ac_0.75pulg">#REF!</definedName>
    <definedName name="ana_salida_af_0.5pulg">#REF!</definedName>
    <definedName name="ana_salida_af_0.75pulg">#REF!</definedName>
    <definedName name="ana_salida_agua_0.5pulg">[35]ANA!$F$262</definedName>
    <definedName name="ana_salida_agua_0.75pulg">[35]ANA!$F$253</definedName>
    <definedName name="ana_salida_agua_1.5pulg">[35]ANA!$F$243</definedName>
    <definedName name="ana_salida_drenaje_2pulg">[35]ANA!$F$831</definedName>
    <definedName name="ana_salida_drenaje_4pulg">[35]ANA!$F$820</definedName>
    <definedName name="ana_salida_gabinete_1.5pulg">[35]ANA!$F$1223</definedName>
    <definedName name="ana_salida_gas_0.375pulg">[35]ANA!$F$271</definedName>
    <definedName name="ana_salida_riego_0.5pulg">[35]ANA!$F$1498</definedName>
    <definedName name="ana_sensor_lluvia">[35]ANA!$F$1542</definedName>
    <definedName name="ana_siamesa">[35]ANA!$F$1252</definedName>
    <definedName name="ana_sifon_1.5pulg">[35]ANA!$F$810</definedName>
    <definedName name="ana_supresora_golpe_ariete_0.75pulg">[35]ANA!$F$369</definedName>
    <definedName name="ana_supresora_golpe_ariete_2pulg">[35]ANA!$F$1301</definedName>
    <definedName name="ana_supresora_golpe_ariete_3pulg">[35]ANA!$F$446</definedName>
    <definedName name="ana_tanque_hidroneumatico_210gls">[35]ANA!$F$387</definedName>
    <definedName name="ana_tapon_pvc_1.5pulg">[35]ANA!$F$1742</definedName>
    <definedName name="ana_tapon_pvc_3pulg">[35]ANA!$F$1735</definedName>
    <definedName name="ana_tapon_rejistro_pvc_drenaje_2pulg">[35]ANA!$F$788</definedName>
    <definedName name="ana_tapon_rejistro_pvc_drenaje_4pulg">[35]ANA!$F$781</definedName>
    <definedName name="ana_tee_cpvc_0.5pulg">#REF!</definedName>
    <definedName name="ana_tee_cpvc_0.75pulg">#REF!</definedName>
    <definedName name="ana_tee_hg_3hg">#REF!</definedName>
    <definedName name="ana_tee_hn_1.5x1.5pulg">[35]ANA!$F$1104</definedName>
    <definedName name="ana_tee_hn_2x1.5pulg">[35]ANA!$F$1097</definedName>
    <definedName name="ana_tee_hn_2x2pulg">[35]ANA!$F$1090</definedName>
    <definedName name="ana_tee_hn_4x4pulg">[35]ANA!$F$1083</definedName>
    <definedName name="ana_tee_pe_0.5x0.5pulg">[35]ANA!$F$1409</definedName>
    <definedName name="ana_tee_pe_0.75x0.75pulg">[35]ANA!$F$1403</definedName>
    <definedName name="ana_tee_pe_1.5x1.5pulg">[35]ANA!$F$1391</definedName>
    <definedName name="ana_tee_pe_1x1pulg">[35]ANA!$F$1397</definedName>
    <definedName name="ana_tee_pe_2x2pulg">[35]ANA!$F$1385</definedName>
    <definedName name="ana_tee_pp_0.5x0.5pulg">[35]ANA!$F$138</definedName>
    <definedName name="ana_tee_pp_0.75x0.5pulg">[35]ANA!$F$131</definedName>
    <definedName name="ana_tee_pp_0.75x0.75pulg">[35]ANA!$F$123</definedName>
    <definedName name="ana_tee_pp_1.5x1.5pulg">[35]ANA!$F$101</definedName>
    <definedName name="ana_tee_pp_1x0.75pulg">[35]ANA!$F$116</definedName>
    <definedName name="ana_tee_pp_1x1pulg">[35]ANA!$F$108</definedName>
    <definedName name="ana_tee_pp_2x1pulg">[35]ANA!$F$94</definedName>
    <definedName name="ana_tee_pp_4x4pulg">[35]ANA!$F$86</definedName>
    <definedName name="ana_tee_pvc_presion_0.5pulg">#REF!</definedName>
    <definedName name="ana_tee_pvc_presion_0.75pulg">#REF!</definedName>
    <definedName name="ana_tee_pvc_presion_1.5pulg">[56]ANA!$F$190</definedName>
    <definedName name="ana_tee_pvc_presion_1.5x1.5pulg">[35]ANA!$F$1615</definedName>
    <definedName name="ana_tee_pvc_presion_1pulg">#REF!</definedName>
    <definedName name="ana_tee_pvc_presion_2pulg">#REF!</definedName>
    <definedName name="ana_tee_pvc_presion_2x2pulg">[35]ANA!$F$1608</definedName>
    <definedName name="ana_tee_pvc_presion_3pulg">#REF!</definedName>
    <definedName name="ana_tee_pvc_presion_3x3pulg">[35]ANA!$F$1601</definedName>
    <definedName name="ana_tee_pvc_presion_4x4pulg">[35]ANA!$F$1594</definedName>
    <definedName name="ana_tee_yee_pvc_drenaje_2X2pulg">[35]ANA!$F$663</definedName>
    <definedName name="ana_tee_yee_pvc_drenaje_3X2pulg">[35]ANA!$F$656</definedName>
    <definedName name="ana_tee_yee_pvc_drenaje_3X3pulg">[35]ANA!$F$649</definedName>
    <definedName name="ana_tee_yee_pvc_drenaje_4X3pulg">[35]ANA!$F$642</definedName>
    <definedName name="ana_tee_yee_pvc_drenaje_4X4pulg">[35]ANA!$F$634</definedName>
    <definedName name="ana_trampa_grasa">#REF!</definedName>
    <definedName name="ana_tub_colg_cpvc_0.5pulg">#REF!</definedName>
    <definedName name="ana_tub_colg_cpvc_0.75pulg">#REF!</definedName>
    <definedName name="ana_tub_colg_pvc_sch40_0.5pulg">#REF!</definedName>
    <definedName name="ana_tub_colg_pvc_sch40_0.75pulg">#REF!</definedName>
    <definedName name="ana_tub_colg_pvc_sch40_1.5pulg">#REF!</definedName>
    <definedName name="ana_tub_colg_pvc_sch40_1pulg">#REF!</definedName>
    <definedName name="ana_tub_colg_pvc_sdr26_2pulg">#REF!</definedName>
    <definedName name="ana_tub_colg_pvc_sdr26_3pulg">#REF!</definedName>
    <definedName name="ana_tub_colg_pvc_sdr32.5_4pulg">#REF!</definedName>
    <definedName name="ana_tub_escape_motor">[35]ANA!$F$1309</definedName>
    <definedName name="ana_tub_hg_2pulg">#REF!</definedName>
    <definedName name="ana_tub_hg_3pulg">#REF!</definedName>
    <definedName name="ana_tub_hn_0.75pulg">[35]ANA!$F$1076</definedName>
    <definedName name="ana_tub_hn_1.5pulg">[35]ANA!$F$1066</definedName>
    <definedName name="ana_tub_hn_2pulg">[35]ANA!$F$1056</definedName>
    <definedName name="ana_tub_hn_4pulg">[35]ANA!$F$1046</definedName>
    <definedName name="ana_tub_pe_pn10_0.5pulg">[35]ANA!$F$1379</definedName>
    <definedName name="ana_tub_pe_pn10_0.75pulg">[35]ANA!$F$1370</definedName>
    <definedName name="ana_tub_pe_pn10_1.5pulg">[35]ANA!$F$1352</definedName>
    <definedName name="ana_tub_pe_pn10_1pulg">[35]ANA!$F$1361</definedName>
    <definedName name="ana_tub_pe_pn10_2pulg">[35]ANA!$F$1343</definedName>
    <definedName name="ana_tub_pp_0.375pulg_colg">[35]ANA!$F$79</definedName>
    <definedName name="ana_tub_pp_0.5pulg_colg">[35]ANA!$F$71</definedName>
    <definedName name="ana_tub_pp_0.75pulg_colg">[35]ANA!$F$63</definedName>
    <definedName name="ana_tub_pp_1.5pulg_colg">[35]ANA!$F$47</definedName>
    <definedName name="ana_tub_pp_1pulg_colg">[35]ANA!$F$55</definedName>
    <definedName name="ana_tub_pp_3pulg_colg">[35]ANA!$F$31</definedName>
    <definedName name="ana_tub_pp_4pulg_colg">[35]ANA!$F$23</definedName>
    <definedName name="ana_tub_pvc_sdr26_1.5pulg_sot">[35]ANA!$F$1587</definedName>
    <definedName name="ana_tub_pvc_sdr26_2pulg_sot">[35]ANA!$F$1576</definedName>
    <definedName name="ana_tub_pvc_sdr26_3pulg_sot">[35]ANA!$F$1565</definedName>
    <definedName name="ana_tub_pvc_sdr26_4pulg_sot">[35]ANA!$F$1554</definedName>
    <definedName name="ana_tub_pvc_sdr32.5_2pulg_colg">[35]ANA!$F$581</definedName>
    <definedName name="ana_tub_pvc_sdr32.5_3pulg_colg">[35]ANA!$F$573</definedName>
    <definedName name="ana_tub_pvc_sdr32.5_4pulg_colg">[35]ANA!$F$565</definedName>
    <definedName name="ana_tub_pvc_sdr32.5_4pulg_sot">[35]ANA!$F$614</definedName>
    <definedName name="ana_tub_pvc_sdr32.5_6pulg_dren_frances">[35]ANA!$F$627</definedName>
    <definedName name="ana_tub_pvc_sdr32.5_6pulg_sot">[35]ANA!$F$603</definedName>
    <definedName name="ana_tub_pvc_sdr32.5_8pulg_sot">[35]ANA!$F$592</definedName>
    <definedName name="ana_tub_sot_pvc_sdr21_2pulg">#REF!</definedName>
    <definedName name="ana_tub_sot_pvc_sdr21_3pulg">#REF!</definedName>
    <definedName name="ana_tub_sot_pvc_sdr26_3pulg">#REF!</definedName>
    <definedName name="ana_tub_sot_pvc_sdr32.5_4pulg">#REF!</definedName>
    <definedName name="ana_tub_sot_pvc_sdr32.5_6pulg">#REF!</definedName>
    <definedName name="ana_unidad_tratamiento_tampa_grasa">[35]ANA!$F$1035</definedName>
    <definedName name="ana_valvula_0.5pulg">[35]ANA!$F$339</definedName>
    <definedName name="ana_valvula_0.75pulg">[35]ANA!$F$331</definedName>
    <definedName name="ana_valvula_1.5pulg">[35]ANA!$F$323</definedName>
    <definedName name="ana_valvula_1pulg">#REF!</definedName>
    <definedName name="ana_valvula_2pulg">[35]ANA!$F$315</definedName>
    <definedName name="ana_valvula_aire_1pulg">[35]ANA!$F$456</definedName>
    <definedName name="ana_valvula_mariposa_2pulg">[35]ANA!$F$1266</definedName>
    <definedName name="ana_valvula_mariposa_4pulg">[35]ANA!$F$1259</definedName>
    <definedName name="ana_valvula_reguladora_1.5pulg">[35]ANA!$F$361</definedName>
    <definedName name="ana_valvula_reguladora_1pulg">#REF!</definedName>
    <definedName name="ana_valvula_reguladora_2pulg">[35]ANA!$F$350</definedName>
    <definedName name="ana_vertedero">#REF!</definedName>
    <definedName name="ana_viga_amarre">#REF!</definedName>
    <definedName name="ana_viga_riostra">#REF!</definedName>
    <definedName name="ana_yee_pvc_drenaje_2pulg">[56]ANA!$F$232</definedName>
    <definedName name="ana_yee_pvc_drenaje_2X2pulg">[35]ANA!$F$704</definedName>
    <definedName name="ana_yee_pvc_drenaje_3pulg">[56]ANA!$F$239</definedName>
    <definedName name="ana_yee_pvc_drenaje_3X2pulg">[35]ANA!$F$697</definedName>
    <definedName name="ana_yee_pvc_drenaje_4pulg">[56]ANA!$F$246</definedName>
    <definedName name="ana_yee_pvc_drenaje_4X2pulg">[35]ANA!$F$690</definedName>
    <definedName name="ana_yee_pvc_drenaje_4X3pulg">[35]ANA!$F$684</definedName>
    <definedName name="ana_yee_pvc_drenaje_4X4pulg">[35]ANA!$F$677</definedName>
    <definedName name="ana_yee_pvc_drenaje_6X4pulg">[35]ANA!$F$670</definedName>
    <definedName name="ana_zabaleta">#REF!</definedName>
    <definedName name="ANAACEROS">#REF!</definedName>
    <definedName name="ANABLOQUESMUROS">#REF!</definedName>
    <definedName name="ANABORDILLOS">#REF!</definedName>
    <definedName name="ANACASETAS">#REF!</definedName>
    <definedName name="ANACONTEN">#REF!</definedName>
    <definedName name="ANADESPLUV">#REF!</definedName>
    <definedName name="ANAEMPAÑETES">#REF!</definedName>
    <definedName name="ANAESCALONES">#REF!</definedName>
    <definedName name="ANAHAANTEP">#REF!</definedName>
    <definedName name="ANAHABADENES">#REF!</definedName>
    <definedName name="ANAHACOL">#REF!</definedName>
    <definedName name="ANAHACOLAMA">#REF!</definedName>
    <definedName name="ANAHACOLCIR">#REF!</definedName>
    <definedName name="ANAHADINTELES">#REF!</definedName>
    <definedName name="ANAHALOSASMONO">#REF!</definedName>
    <definedName name="ANAHAMUROS">#REF!</definedName>
    <definedName name="ANAHARAMPASESC">#REF!</definedName>
    <definedName name="ANAHAVIGAS">#REF!</definedName>
    <definedName name="ANAHAVIGASAMA">#REF!</definedName>
    <definedName name="ANAHAVUELOS">#REF!</definedName>
    <definedName name="ANAHAZAPCOL1">#REF!</definedName>
    <definedName name="ANAHAZAPCOL2">#REF!</definedName>
    <definedName name="ANAHAZAPMUR1">#REF!</definedName>
    <definedName name="ANAHORMIND">#REF!</definedName>
    <definedName name="ANAHORMSIM">#REF!</definedName>
    <definedName name="ANAIMPERMEABILIZA">#REF!</definedName>
    <definedName name="ANAINSTELECTACOM">#REF!</definedName>
    <definedName name="ANAINSTELECTSALIDAS">#REF!</definedName>
    <definedName name="ANAINSTSANITAPATUBMO">#REF!</definedName>
    <definedName name="ANAINSTSANITCISTERNAS">#REF!</definedName>
    <definedName name="ANAINSTSANITCISTSEPT">#REF!</definedName>
    <definedName name="ANAINSTSANITCOLOCAPAR">#REF!</definedName>
    <definedName name="ANALISIS">#REF!</definedName>
    <definedName name="ANAMALLASCICL">#REF!</definedName>
    <definedName name="ANAMORTEROS">#REF!</definedName>
    <definedName name="ANAMOVTIE">#REF!</definedName>
    <definedName name="ANAPINTURAS">#REF!</definedName>
    <definedName name="ANAPISOS">#REF!</definedName>
    <definedName name="ANAPORTAJEMAD">#REF!</definedName>
    <definedName name="ANAREPLANTEO">#REF!</definedName>
    <definedName name="ANAREVEST">#REF!</definedName>
    <definedName name="ANATECHOS">#REF!</definedName>
    <definedName name="ANATECHOSTERM">#REF!</definedName>
    <definedName name="ANAVENTANAS">#REF!</definedName>
    <definedName name="ANAVERJAS">#REF!</definedName>
    <definedName name="Anclaje_de_Pilotes">[49]Insumos!#REF!</definedName>
    <definedName name="Anclaje_de_Pilotes_2">#N/A</definedName>
    <definedName name="Anclaje_de_Pilotes_3">#N/A</definedName>
    <definedName name="ancoa">#REF!</definedName>
    <definedName name="Andamio">#REF!</definedName>
    <definedName name="Andamio.Goteros">#REF!</definedName>
    <definedName name="Andamio.Panete">#REF!</definedName>
    <definedName name="Andamio.Pañete.pared.Exterior">[52]Insumos!$E$155</definedName>
    <definedName name="andamios">#REF!</definedName>
    <definedName name="Andamios.Bloque">#REF!</definedName>
    <definedName name="Andamios____0.25_planchas_plywood___10_usos">[41]Insumos!$B$25:$D$25</definedName>
    <definedName name="andamiosin">[10]Mezcla!$F$158</definedName>
    <definedName name="ANDAMIOSPLAF">#REF!</definedName>
    <definedName name="ANDBL">#REF!</definedName>
    <definedName name="ANDBLM2">#REF!</definedName>
    <definedName name="ANDPAÑ">#REF!</definedName>
    <definedName name="Anf.LosasYvuelos">[57]Análisis!#REF!</definedName>
    <definedName name="Anfi.Zap.Col">[57]Análisis!#REF!</definedName>
    <definedName name="Anfit.Col.C1">[57]Análisis!#REF!</definedName>
    <definedName name="Anfit.Col.CA">[57]Análisis!#REF!</definedName>
    <definedName name="ANFITEATRO">#REF!</definedName>
    <definedName name="ANG2X2SOPLAMPCONTRA">#REF!</definedName>
    <definedName name="ANGULAR">#REF!</definedName>
    <definedName name="ANGULAR_2">"$#REF!.$B$246"</definedName>
    <definedName name="ANGULAR_3">"$#REF!.$B$246"</definedName>
    <definedName name="ANIMACION">#REF!</definedName>
    <definedName name="antepech">[17]Volumenes!#REF!</definedName>
    <definedName name="ANTEPECHO">'[55]anal term'!$F$1819</definedName>
    <definedName name="Antepecho..superior.incluye.losa">[52]Análisis!$D$658</definedName>
    <definedName name="antepecho.block.de.6">#REF!</definedName>
    <definedName name="APAÑ">[17]Volumenes!#REF!</definedName>
    <definedName name="APARATOS">#REF!</definedName>
    <definedName name="APE">#REF!</definedName>
    <definedName name="API">#REF!</definedName>
    <definedName name="APIN">[17]Volumenes!#REF!</definedName>
    <definedName name="APLICARLACA2C">#REF!</definedName>
    <definedName name="APT">#REF!</definedName>
    <definedName name="AQUAPEL">#REF!</definedName>
    <definedName name="AR">#REF!</definedName>
    <definedName name="ARANDELAINODORO">[37]Materiales!$E$496</definedName>
    <definedName name="ARANDELAPLAS">#REF!</definedName>
    <definedName name="archivo">#REF!</definedName>
    <definedName name="ARE">'[2]Part. No Ejecutables'!#REF!</definedName>
    <definedName name="AREA">#REF!</definedName>
    <definedName name="AREA1">#REF!</definedName>
    <definedName name="AREA12">#REF!</definedName>
    <definedName name="AREA34">#REF!</definedName>
    <definedName name="AREA38">#REF!</definedName>
    <definedName name="AREAB8">[17]Volumenes!#REF!</definedName>
    <definedName name="AREABACO">[17]Volumenes!#REF!</definedName>
    <definedName name="AREALIGER">[17]Volumenes!#REF!</definedName>
    <definedName name="AREALOMA">[17]Volumenes!#REF!</definedName>
    <definedName name="AREARET.">[17]Volumenes!#REF!</definedName>
    <definedName name="AREASULAVIZUMU">[17]Volumenes!#REF!</definedName>
    <definedName name="AREASUPLAVIZUMU">[17]Volumenes!#REF!</definedName>
    <definedName name="AREASUTO">[17]Volumenes!#REF!</definedName>
    <definedName name="AREASUTOFO">[17]Volumenes!#REF!</definedName>
    <definedName name="AREAXX">[17]Volumenes!#REF!</definedName>
    <definedName name="AREFIPAÑ">[5]Mat!$D$23</definedName>
    <definedName name="AREGRULA">[5]Mat!$D$24</definedName>
    <definedName name="AREITA">[5]Mat!$D$25</definedName>
    <definedName name="arena">#REF!</definedName>
    <definedName name="Arena.Horm.Visto">[40]Insumos!$E$16</definedName>
    <definedName name="Arena_Fina">[41]Insumos!$B$17:$D$17</definedName>
    <definedName name="Arena_Gruesa_Lavada">[41]Insumos!$B$16:$D$16</definedName>
    <definedName name="ARENA_LAV_CLASIF">'[53]MATERIALES LISTADO'!$D$9</definedName>
    <definedName name="Arena_Triturada_y_Lavada___especial_para_hormigones">[41]Insumos!$B$14:$D$14</definedName>
    <definedName name="ARENAA">[28]Materiales!$E$6</definedName>
    <definedName name="ARENAAZUL">#REF!</definedName>
    <definedName name="ARENAF">[10]insumo!#REF!</definedName>
    <definedName name="ARENAFINA">[10]insumo!$D$6</definedName>
    <definedName name="ARENAG">[10]insumo!#REF!</definedName>
    <definedName name="ARENAGRUESA">[10]insumo!$D$7</definedName>
    <definedName name="ARENAITABO">#REF!</definedName>
    <definedName name="ARENAL">[28]Materiales!$E$9</definedName>
    <definedName name="ArenaLaAltagracia.MA">#REF!</definedName>
    <definedName name="arenalavada">[44]MATERIALES!$G$13</definedName>
    <definedName name="ARENAMINA">#REF!</definedName>
    <definedName name="ArenaOchoa.MA">[58]Insumos!$C$14</definedName>
    <definedName name="Arenap">#REF!</definedName>
    <definedName name="ArenaPanete.MA">#REF!</definedName>
    <definedName name="ARENAPAÑETE">#REF!</definedName>
    <definedName name="ARIAS">'[2]Part. No Ejecutables'!#REF!</definedName>
    <definedName name="ARO">'[2]Part. No Ejecutables'!#REF!</definedName>
    <definedName name="ARQSA">#REF!</definedName>
    <definedName name="AS">'[2]Part. No Ejecutables'!#REF!</definedName>
    <definedName name="ASAS">#REF!</definedName>
    <definedName name="ASCENSORES">#REF!</definedName>
    <definedName name="ASF2in">#REF!</definedName>
    <definedName name="ASIENTOINOCORRIENTE">[59]Ins!#REF!</definedName>
    <definedName name="atado">#REF!</definedName>
    <definedName name="AU">'[2]Part. No Ejecutables'!#REF!</definedName>
    <definedName name="AU.MT.RE.COM.GRA">'[60]R.A.U.'!$F$25</definedName>
    <definedName name="AUMENTO_OCB">#REF!</definedName>
    <definedName name="aumentoorden">#REF!</definedName>
    <definedName name="AV">#REF!</definedName>
    <definedName name="AY">[61]MOJornal!$D$10</definedName>
    <definedName name="AYCA">#REF!</definedName>
    <definedName name="AYCARP">[62]Insumos!#REF!</definedName>
    <definedName name="AYDE">#REF!</definedName>
    <definedName name="AYEL">#REF!</definedName>
    <definedName name="AYPI">#REF!</definedName>
    <definedName name="AYPL">#REF!</definedName>
    <definedName name="AYUD">#REF!</definedName>
    <definedName name="AYUDANTE">[54]Hoja1!$C$8</definedName>
    <definedName name="ayudcadenero">[44]OBRAMANO!$F$67</definedName>
    <definedName name="AYUDCARP">#REF!</definedName>
    <definedName name="AYVA">#REF!</definedName>
    <definedName name="ayvarill">#REF!</definedName>
    <definedName name="AZM">#REF!</definedName>
    <definedName name="AZMC">#REF!</definedName>
    <definedName name="azocalos">#REF!</definedName>
    <definedName name="B">#REF!</definedName>
    <definedName name="B626c146">#REF!</definedName>
    <definedName name="bagrceme">'[21]PU-B-GS'!#REF!</definedName>
    <definedName name="BAJA4SDR41">#REF!</definedName>
    <definedName name="bajan">[63]Analisis!$E$1192</definedName>
    <definedName name="BAJANTEDE3">[37]Analisis!$F$672</definedName>
    <definedName name="BAJANTEDE4">[37]Analisis!$F$679</definedName>
    <definedName name="BALAUSTRES">#REF!</definedName>
    <definedName name="balceme">'[21]PU-B-GS'!#REF!</definedName>
    <definedName name="baldos">'[21]PU-B-GS'!#REF!</definedName>
    <definedName name="Baldosas_Granito_40x40____Linea_de_Lujo_Color">[41]Insumos!$B$26:$D$26</definedName>
    <definedName name="baldosasmar">#REF!</definedName>
    <definedName name="Baldosin30x60">[64]Insumos!$E$90</definedName>
    <definedName name="Baldosines.GraniMármol">[52]Insumos!$E$71</definedName>
    <definedName name="BANERAHFBCAPVC">#REF!</definedName>
    <definedName name="BANERAHFCOLPVC">#REF!</definedName>
    <definedName name="banerakfj02">#REF!</definedName>
    <definedName name="BANERALIVBCAPVC">#REF!</definedName>
    <definedName name="BANERAPVCBCAPVC">#REF!</definedName>
    <definedName name="BANERAPVCCOLPVC">#REF!</definedName>
    <definedName name="bañera.blanca">#REF!</definedName>
    <definedName name="BAÑERAHFBCA">[65]Ana!#REF!</definedName>
    <definedName name="BAÑERAHFCOL">[65]Ana!#REF!</definedName>
    <definedName name="BAÑERALIV">[65]Ana!#REF!</definedName>
    <definedName name="BAÑLIV">#REF!</definedName>
    <definedName name="BAÑOS">#REF!</definedName>
    <definedName name="BAPIPORCTO">'[17]Anal. horm.'!#REF!</definedName>
    <definedName name="Bar.Piscina">#REF!</definedName>
    <definedName name="Baranda.hierro">#REF!</definedName>
    <definedName name="Baranda.hierro.simple">#REF!</definedName>
    <definedName name="baranda2">[17]Volumenes!#REF!</definedName>
    <definedName name="BARANDACURVACONTRA">#REF!</definedName>
    <definedName name="BARANDACURVAM2CONTRA">#REF!</definedName>
    <definedName name="BARANDARECTACONTRA">#REF!</definedName>
    <definedName name="BARANDARECTAM2CONTRA">#REF!</definedName>
    <definedName name="BARANDILLA">[66]Análisis!#REF!</definedName>
    <definedName name="BARANDILLA_2">#N/A</definedName>
    <definedName name="BARANDILLA_3">#N/A</definedName>
    <definedName name="barra12">[30]analisis!$G$2860</definedName>
    <definedName name="BARRO">#REF!</definedName>
    <definedName name="BASE">[39]ANALISIS!$H$401</definedName>
    <definedName name="base.pedestal">#REF!</definedName>
    <definedName name="Base.piso.Mármol">[52]Análisis!$D$471</definedName>
    <definedName name="base.sofa.cama">#REF!</definedName>
    <definedName name="batch">#REF!</definedName>
    <definedName name="bbthsrty">#REF!</definedName>
    <definedName name="bd_4">[67]PRECIOS!$E$82</definedName>
    <definedName name="Beg_Bal">#REF!</definedName>
    <definedName name="BENEF">#REF!</definedName>
    <definedName name="BENEFICIOS">'[42]LISTA DE PRECIO'!$C$18</definedName>
    <definedName name="BERM">#REF!</definedName>
    <definedName name="bgrsceme">'[21]PU-B-GS'!#REF!</definedName>
    <definedName name="Bidet_Royal____Aparato">[14]Insumos!#REF!</definedName>
    <definedName name="BIDETBCO">[65]Ana!#REF!</definedName>
    <definedName name="BIDETBCOPVC">#REF!</definedName>
    <definedName name="BIDETCOL">[65]Ana!#REF!</definedName>
    <definedName name="BIDETCOLPVC">#REF!</definedName>
    <definedName name="BISAGRA">#REF!</definedName>
    <definedName name="BLHORM4">'[17]Anal. horm.'!#REF!</definedName>
    <definedName name="BLHORM6A60">[5]UASD!$F$3256</definedName>
    <definedName name="BLHORM8A40">'[17]Anal. horm.'!#REF!</definedName>
    <definedName name="BLHORM8A80">'[17]Anal. horm.'!#REF!</definedName>
    <definedName name="blobnp">[17]Volumenes!#REF!</definedName>
    <definedName name="bloc">[68]Ana!$F$139</definedName>
    <definedName name="bloc6">'[55]anal term'!$G$251</definedName>
    <definedName name="block">[68]Ana!$F$183</definedName>
    <definedName name="block.8.bnp.20">'[69]Ana. blocks y termin.'!$D$6</definedName>
    <definedName name="BLOCK0.10M">[10]insumo!$D$8</definedName>
    <definedName name="BLOCK0.15M">[10]insumo!$D$9</definedName>
    <definedName name="BLOCK0.20M">[10]insumo!$D$10</definedName>
    <definedName name="BLOCK0.30M">#REF!</definedName>
    <definedName name="BLOCK10">#REF!</definedName>
    <definedName name="BLOCK12">#REF!</definedName>
    <definedName name="BLOCK15">[70]Analisis!$F$208</definedName>
    <definedName name="block4">[10]insumo!#REF!</definedName>
    <definedName name="BLOCK4RUST">#REF!</definedName>
    <definedName name="BLOCK5">#REF!</definedName>
    <definedName name="BLOCK6">[10]insumo!#REF!</definedName>
    <definedName name="Block61">[17]Volumenes!#REF!</definedName>
    <definedName name="block63">[17]Volumenes!#REF!</definedName>
    <definedName name="BLOCK640">#REF!</definedName>
    <definedName name="BLOCK6VIO2">#REF!</definedName>
    <definedName name="block8">#REF!</definedName>
    <definedName name="BLOCK820">#REF!</definedName>
    <definedName name="BLOCK820CLLENAS">[59]Ana!#REF!</definedName>
    <definedName name="BLOCK840">#REF!</definedName>
    <definedName name="BLOCK840CLLENAS">#REF!</definedName>
    <definedName name="BLOCK8ESP">#REF!</definedName>
    <definedName name="BLOCK8RUST">#REF!</definedName>
    <definedName name="BLOCKCA">[10]insumo!#REF!</definedName>
    <definedName name="BLOCKCALAD666">#REF!</definedName>
    <definedName name="BLOCKCALAD886">#REF!</definedName>
    <definedName name="BLOCKCALADORN152040">#REF!</definedName>
    <definedName name="BLOCRI">#REF!</definedName>
    <definedName name="BLOK6">'[17]Anal. horm.'!#REF!</definedName>
    <definedName name="bloq4">[63]Analisis!$E$751</definedName>
    <definedName name="bloq6">[63]Analisis!$E$739</definedName>
    <definedName name="BLOQ61">[17]Volumenes!#REF!</definedName>
    <definedName name="Bloque.12.M.A.">#REF!</definedName>
    <definedName name="Bloque.12.SNP.Villas">[52]Análisis!$D$1112</definedName>
    <definedName name="Bloque.4.Barpis">[57]Análisis!#REF!</definedName>
    <definedName name="Bloque.4.MA">#REF!</definedName>
    <definedName name="Bloque.4.SNP.Mezc.Antillana">[57]Análisis!#REF!</definedName>
    <definedName name="Bloque.4.SNP.Villas">[52]Análisis!$D$915</definedName>
    <definedName name="Bloque.4BNP.Mezc.Antillana">[57]Análisis!#REF!</definedName>
    <definedName name="Bloque.6.BNP.Mezc.Antillana">[57]Análisis!#REF!</definedName>
    <definedName name="Bloque.6.BNP.Villas">#REF!</definedName>
    <definedName name="Bloque.6.MA">#REF!</definedName>
    <definedName name="Bloque.6.SNP.Mezc.Antillana">[57]Análisis!#REF!</definedName>
    <definedName name="Bloque.6.SNP.Villas">#REF!</definedName>
    <definedName name="Bloque.8.BNP.Villas">#REF!</definedName>
    <definedName name="Bloque.8.MA">#REF!</definedName>
    <definedName name="Bloque.8.SNP.Villas">#REF!</definedName>
    <definedName name="Bloque.8.SNP.Villas.A0.8">#REF!</definedName>
    <definedName name="Bloque.8SNP.Villas">#REF!</definedName>
    <definedName name="Bloque.Med.Luna.8.MA">[52]Insumos!#REF!</definedName>
    <definedName name="BLOQUE4">[28]Materiales!$E$651</definedName>
    <definedName name="BLOQUE6">[28]Materiales!$E$652</definedName>
    <definedName name="BLOQUE8">#REF!</definedName>
    <definedName name="bloques">#REF!</definedName>
    <definedName name="Bloques.8.BNTN.Mezc.Antillana">[57]Análisis!#REF!</definedName>
    <definedName name="Bloques.8.SNP.Mezc.Antillana">[57]Análisis!#REF!</definedName>
    <definedName name="Bloques.8.SNPT">[52]Análisis!$D$306</definedName>
    <definedName name="bloques.calados">#REF!</definedName>
    <definedName name="Bloques_de_4">[41]Insumos!$B$21:$D$21</definedName>
    <definedName name="Bloques_de_6">[41]Insumos!$B$22:$D$22</definedName>
    <definedName name="Bloques_de_8">[41]Insumos!$B$23:$D$23</definedName>
    <definedName name="BLOQUESVID">[59]Ins!$E$260</definedName>
    <definedName name="bobedilla">#REF!</definedName>
    <definedName name="bobedilla6.54">#REF!</definedName>
    <definedName name="bomba">#REF!</definedName>
    <definedName name="Bomba.Arrastre">[52]Insumos!$E$142</definedName>
    <definedName name="BOMBAS">#REF!</definedName>
    <definedName name="BOMBILLAS_1500W">[71]INSU!$B$42</definedName>
    <definedName name="BOMVAC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de.marmol.A">[52]Insumos!#REF!</definedName>
    <definedName name="Bordillo.Granito.Lavado">#REF!</definedName>
    <definedName name="BORDILLO4">#REF!</definedName>
    <definedName name="BORDILLO6">#REF!</definedName>
    <definedName name="BORDILLO8">#REF!</definedName>
    <definedName name="Borrar_C.A1">'[72]Col.Amarre'!$J$9:$M$9,'[72]Col.Amarre'!$J$10:$R$10,'[72]Col.Amarre'!$AG$13:$AH$13,'[72]Col.Amarre'!$AJ$11:$AK$11,'[72]Col.Amarre'!$AP$13:$AQ$13,'[72]Col.Amarre'!$AR$11:$AS$11,'[72]Col.Amarre'!$D$16:$M$35,'[72]Col.Amarre'!$V$16:$AC$35</definedName>
    <definedName name="Borrar_Esc.">[72]Escalera!$J$9:$M$9,[72]Escalera!$J$10:$R$10,[72]Escalera!$AL$14:$AM$14,[72]Escalera!$AL$16:$AM$16,[72]Escalera!$I$16:$M$16,[72]Escalera!$B$19:$AE$32,[72]Escalera!$AN$19:$AQ$32</definedName>
    <definedName name="Borrar_Muros">[72]Muros!$W$15:$Z$15,[72]Muros!$AA$15:$AD$15,[72]Muros!$AF$13,[72]Muros!$K$20:$L$20,[72]Muros!$O$26:$P$26</definedName>
    <definedName name="Borrar_Precio">'[73]Cotz.'!$F$23:$F$800,'[73]Cotz.'!$K$280:$K$800</definedName>
    <definedName name="Borrar_V.C1">[74]qqVgas!$J$9:$M$9,[74]qqVgas!$J$10:$R$10,[74]qqVgas!$AJ$11:$AK$11,[74]qqVgas!$AR$11:$AS$11,[74]qqVgas!$AG$13:$AH$13,[74]qqVgas!$AP$13:$AQ$13,[74]qqVgas!$D$16:$AC$195</definedName>
    <definedName name="BOT">#REF!</definedName>
    <definedName name="Bote">#REF!</definedName>
    <definedName name="BOTE_3.6KM">'[75]Analisis BC'!$H$60</definedName>
    <definedName name="bote_3km">#REF!</definedName>
    <definedName name="bote_5km">#REF!</definedName>
    <definedName name="Bote_de_Material">[41]Insumos!$B$27:$D$27</definedName>
    <definedName name="BOTE3.6KM">[70]Analisis!$F$80</definedName>
    <definedName name="BOTEEQUIPO">#REF!</definedName>
    <definedName name="botemano">#REF!</definedName>
    <definedName name="botes">[76]GONZALO!#REF!</definedName>
    <definedName name="bOTIQUIN01">#REF!</definedName>
    <definedName name="bOTIQUIN02">#REF!</definedName>
    <definedName name="bOTIQUIN03">#REF!</definedName>
    <definedName name="bOTIQUIN04">#REF!</definedName>
    <definedName name="bOTIQUIN05">#REF!</definedName>
    <definedName name="bOTIQUIN06">#REF!</definedName>
    <definedName name="botmat">#REF!</definedName>
    <definedName name="BOTONTIMBRE">#REF!</definedName>
    <definedName name="BOVFOAM">#REF!</definedName>
    <definedName name="boxes">[32]Factura!#REF!</definedName>
    <definedName name="bp_4">[67]PRECIOS!$E$84</definedName>
    <definedName name="BPLUV4SDR41CONTRA">#REF!</definedName>
    <definedName name="BREAKER15">#REF!</definedName>
    <definedName name="BREAKER2P40">#REF!</definedName>
    <definedName name="BREAKER2P60">#REF!</definedName>
    <definedName name="Brigada_de_Topografía__incluyendo_equipos">[41]Insumos!$B$148:$D$148</definedName>
    <definedName name="BRIGADATOPOGRAFICA">'[77]M.O.'!$C$9</definedName>
    <definedName name="Brillado.Marmol">[52]Insumos!$E$134</definedName>
    <definedName name="BT">#REF!</definedName>
    <definedName name="bum">'[27]Pres. '!#REF!</definedName>
    <definedName name="button_area_1">#REF!</definedName>
    <definedName name="C._ADICIONAL">#N/A</definedName>
    <definedName name="c.gas.gen">#REF!</definedName>
    <definedName name="C.Piscina.C1">[57]Análisis!#REF!</definedName>
    <definedName name="C.Piscina.C2">[57]Análisis!#REF!</definedName>
    <definedName name="C.Piscina.C3">[57]Análisis!#REF!</definedName>
    <definedName name="C.Piscina.C4">[57]Análisis!#REF!</definedName>
    <definedName name="C.Piscina.C5">[57]Análisis!#REF!</definedName>
    <definedName name="C.Piscina.Cc">[57]Análisis!#REF!</definedName>
    <definedName name="C.Piscina.Losa">[57]Análisis!#REF!</definedName>
    <definedName name="C.Piscina.V1">[57]Análisis!#REF!</definedName>
    <definedName name="C.Piscina.V2">[57]Análisis!#REF!</definedName>
    <definedName name="C.Piscina.V3">[57]Análisis!#REF!</definedName>
    <definedName name="C.Piscina.V4">[57]Análisis!#REF!</definedName>
    <definedName name="C.Piscina.V5">[57]Análisis!#REF!</definedName>
    <definedName name="C.Piscina.V6">[57]Análisis!#REF!</definedName>
    <definedName name="C.Piscina.ZC1">[57]Análisis!#REF!</definedName>
    <definedName name="C.Piscina.ZC2">[57]Análisis!#REF!</definedName>
    <definedName name="C.Piscina.ZC3">[57]Análisis!#REF!</definedName>
    <definedName name="C.Piscina.ZC4">[57]Análisis!#REF!</definedName>
    <definedName name="C.Piscina.ZC5">[57]Análisis!#REF!</definedName>
    <definedName name="C.Piscina.ZCc">[57]Análisis!#REF!</definedName>
    <definedName name="C.Tennis.C1">[57]Análisis!#REF!</definedName>
    <definedName name="C.Tennis.C2yC5">[57]Análisis!#REF!</definedName>
    <definedName name="C.Tennis.C4">[57]Análisis!#REF!</definedName>
    <definedName name="C.Tennis.V1">[57]Análisis!#REF!</definedName>
    <definedName name="C.Tennis.V10">[57]Análisis!#REF!</definedName>
    <definedName name="C.Tennis.V2">[57]Análisis!#REF!</definedName>
    <definedName name="C.Tennis.V3">[57]Análisis!#REF!</definedName>
    <definedName name="C.Tennis.V4">[57]Análisis!#REF!</definedName>
    <definedName name="C.Tennis.V5">[57]Análisis!#REF!</definedName>
    <definedName name="C.Tennis.V6">[57]Análisis!#REF!</definedName>
    <definedName name="C.Tennis.V7">[57]Análisis!#REF!</definedName>
    <definedName name="C.Tennis.V8">[57]Análisis!#REF!</definedName>
    <definedName name="C.Tennis.V9">[57]Análisis!#REF!</definedName>
    <definedName name="C.Tennis.ZC1">[57]Análisis!#REF!</definedName>
    <definedName name="C.Tennis.Zc2">[57]Análisis!#REF!</definedName>
    <definedName name="C.Tennis.ZC3">[57]Análisis!#REF!</definedName>
    <definedName name="C.Tennis.ZC4">[57]Análisis!#REF!</definedName>
    <definedName name="C.Tennis.ZC5">[57]Análisis!#REF!</definedName>
    <definedName name="c1.03">#REF!</definedName>
    <definedName name="c1.04">#REF!</definedName>
    <definedName name="c1.06a">#REF!</definedName>
    <definedName name="C1.1erN.Villa">[52]Análisis!#REF!</definedName>
    <definedName name="C1.2doN.Villas">[52]Análisis!#REF!</definedName>
    <definedName name="c10.01">#REF!</definedName>
    <definedName name="c10.02">#REF!</definedName>
    <definedName name="c12.01">#REF!</definedName>
    <definedName name="c12.02">#REF!</definedName>
    <definedName name="c12.02a">#REF!</definedName>
    <definedName name="c12.03">#REF!</definedName>
    <definedName name="c12.04">#REF!</definedName>
    <definedName name="c12.05">#REF!</definedName>
    <definedName name="c12.06">#REF!</definedName>
    <definedName name="c12.07">#REF!</definedName>
    <definedName name="c12.08">#REF!</definedName>
    <definedName name="c12.09">#REF!</definedName>
    <definedName name="c12.10">#REF!</definedName>
    <definedName name="c13.01">#REF!</definedName>
    <definedName name="c13.04">#REF!</definedName>
    <definedName name="c13.08">#REF!</definedName>
    <definedName name="c13.09">#REF!</definedName>
    <definedName name="c2.01">#REF!</definedName>
    <definedName name="c2.02">#REF!</definedName>
    <definedName name="c2.03">#REF!</definedName>
    <definedName name="C2.1erN.Villa">[52]Análisis!#REF!</definedName>
    <definedName name="c3.01a">#REF!</definedName>
    <definedName name="c3.01b">#REF!</definedName>
    <definedName name="c3.01c">#REF!</definedName>
    <definedName name="c3.02">#REF!</definedName>
    <definedName name="c3.03">#REF!</definedName>
    <definedName name="c3.03a">#REF!</definedName>
    <definedName name="c3.04">#REF!</definedName>
    <definedName name="c3.04a">#REF!</definedName>
    <definedName name="c3.04b">#REF!</definedName>
    <definedName name="c3.05">#REF!</definedName>
    <definedName name="c3.06">#REF!</definedName>
    <definedName name="c3.07">#REF!</definedName>
    <definedName name="c3.08">#REF!</definedName>
    <definedName name="c3.09">#REF!</definedName>
    <definedName name="c3.10">#REF!</definedName>
    <definedName name="c3.11">#REF!</definedName>
    <definedName name="c3.11A">#REF!</definedName>
    <definedName name="c3.12">#REF!</definedName>
    <definedName name="c3.13">#REF!</definedName>
    <definedName name="c3.14">#REF!</definedName>
    <definedName name="c3.15">#REF!</definedName>
    <definedName name="c3.17">#REF!</definedName>
    <definedName name="c3.20a">#REF!</definedName>
    <definedName name="c3.20b">#REF!</definedName>
    <definedName name="c3.20c">#REF!</definedName>
    <definedName name="c3.20e">#REF!</definedName>
    <definedName name="c3.20g">#REF!</definedName>
    <definedName name="c3.20l">#REF!</definedName>
    <definedName name="c3.20m">#REF!</definedName>
    <definedName name="c3.20n">#REF!</definedName>
    <definedName name="C3.2do.N.Villa">[52]Análisis!#REF!</definedName>
    <definedName name="c4.01">#REF!</definedName>
    <definedName name="c4.02">#REF!</definedName>
    <definedName name="c4.02a">#REF!</definedName>
    <definedName name="c4.03">#REF!</definedName>
    <definedName name="c4.04">#REF!</definedName>
    <definedName name="c4.05">#REF!</definedName>
    <definedName name="c5.01">#REF!</definedName>
    <definedName name="c5.02">#REF!</definedName>
    <definedName name="c5.04">#REF!</definedName>
    <definedName name="c5.05">#REF!</definedName>
    <definedName name="c5.07">#REF!</definedName>
    <definedName name="c6.01">#REF!</definedName>
    <definedName name="c6.05">#REF!</definedName>
    <definedName name="c6.06">#REF!</definedName>
    <definedName name="c6.07">#REF!</definedName>
    <definedName name="c7.01">#REF!</definedName>
    <definedName name="c7.02">#REF!</definedName>
    <definedName name="c7.04">#REF!</definedName>
    <definedName name="c7.10">#REF!</definedName>
    <definedName name="c8.01">#REF!</definedName>
    <definedName name="c8.02">#REF!</definedName>
    <definedName name="c8.03">#REF!</definedName>
    <definedName name="Caareteo.2do.N">#REF!</definedName>
    <definedName name="CAASC1">[17]Volumenes!#REF!</definedName>
    <definedName name="caballete.tejas.hispaniola">#REF!</definedName>
    <definedName name="CABALLETEALUZINC">'[78]ANALISIS HORMIGON ARMADO'!#REF!</definedName>
    <definedName name="CABALLETEBARRO">#REF!</definedName>
    <definedName name="CABALLETEZ29">#REF!</definedName>
    <definedName name="Cabañas.Ejecutivas">'[52]Cabañas Ejecutivas'!$G$109</definedName>
    <definedName name="Cabañas.Presidenciales">'[52]Cabañas Presidenciales '!$G$161</definedName>
    <definedName name="cabañas.simpleI">'[52]Cabañas simple Tipo I'!$G$106</definedName>
    <definedName name="cabañas.simpleII">'[52]Cabañas simple Tipo 2'!$G$106</definedName>
    <definedName name="cabañas.simpleIII">'[52]Cabañas simple Tipo 3'!$G$107</definedName>
    <definedName name="Cabañas.Vice.Presidenciales">'[52]Cabañas Vice Presidenciales'!$G$157</definedName>
    <definedName name="CABEZAL">#REF!</definedName>
    <definedName name="Cable_de_Postensado">[49]Insumos!#REF!</definedName>
    <definedName name="Cable_de_Postensado_2">#N/A</definedName>
    <definedName name="Cable_de_Postensado_3">#N/A</definedName>
    <definedName name="cablo2">[55]Volumenes!$I$2234</definedName>
    <definedName name="cablo3">[17]Volumenes!#REF!</definedName>
    <definedName name="CABTEJAASFINST">#REF!</definedName>
    <definedName name="CACCATO">#REF!</definedName>
    <definedName name="CACCEMP">#REF!</definedName>
    <definedName name="CACERO">'[28]M.O.'!$C$965</definedName>
    <definedName name="CACERO60">#REF!</definedName>
    <definedName name="CACEROCOLCIR">#REF!</definedName>
    <definedName name="CACEROCOLML">'[28]M.O.'!$C$959</definedName>
    <definedName name="CACEROLOSALIMA">#REF!</definedName>
    <definedName name="CACEROMALLA">#REF!</definedName>
    <definedName name="CACEROML">'[28]M.O.'!$C$961</definedName>
    <definedName name="CACEROPI">#REF!</definedName>
    <definedName name="CACEROPORTICO">#REF!</definedName>
    <definedName name="CACERORAMPA">#REF!</definedName>
    <definedName name="CACEROSUBIR2">#REF!</definedName>
    <definedName name="CACEROSUBIR3">#REF!</definedName>
    <definedName name="CACEROSUBIR4">#REF!</definedName>
    <definedName name="CACEROSUBIR5">#REF!</definedName>
    <definedName name="CACEROSUBIR6">#REF!</definedName>
    <definedName name="CACEROVIGAML">'[28]M.O.'!$C$967</definedName>
    <definedName name="CACEROZAP">'[28]M.O.'!$C$969</definedName>
    <definedName name="CACOM12HG">#REF!</definedName>
    <definedName name="CACOM12PVC">#REF!</definedName>
    <definedName name="CACOM8HG">#REF!</definedName>
    <definedName name="CADOQUIN">#REF!</definedName>
    <definedName name="CAJA2412">#REF!</definedName>
    <definedName name="CAJA2434">#REF!</definedName>
    <definedName name="CAJA4434">#REF!</definedName>
    <definedName name="CAJAMETAL2X4DE1_2">[28]Materiales!$E$766</definedName>
    <definedName name="CAJAMETAL2X4DE3_4">[28]Materiales!$E$767</definedName>
    <definedName name="CAJAOCTA12">#REF!</definedName>
    <definedName name="cal">[10]insumo!#REF!</definedName>
    <definedName name="Cal.Hidratada">[52]Insumos!$E$21</definedName>
    <definedName name="Cal.Hidratada.Perla">#REF!</definedName>
    <definedName name="Cal_Pomier____50_Lbs.">[41]Insumos!$B$29:$D$29</definedName>
    <definedName name="calad">[63]Analisis!$E$757</definedName>
    <definedName name="CALADOBARRO66">#REF!</definedName>
    <definedName name="CALADOBARRO88">#REF!</definedName>
    <definedName name="CALELECRI12">#REF!</definedName>
    <definedName name="CALELECRI20">#REF!</definedName>
    <definedName name="CALELECRI30">#REF!</definedName>
    <definedName name="CALELECRI42">#REF!</definedName>
    <definedName name="CALELECRI6">#REF!</definedName>
    <definedName name="CALELECRI60">#REF!</definedName>
    <definedName name="CALELECRI8">#REF!</definedName>
    <definedName name="CALELEIMP20">#REF!</definedName>
    <definedName name="CALELEIMP30">#REF!</definedName>
    <definedName name="CALELEIMP40">#REF!</definedName>
    <definedName name="CALELEIMP80">#REF!</definedName>
    <definedName name="calen">'[21]PU-B-GS'!#REF!</definedName>
    <definedName name="CALENTPVC">#REF!</definedName>
    <definedName name="caliche">'[21]PU-B-GS'!#REF!</definedName>
    <definedName name="CALICHEB">[10]insumo!$D$12</definedName>
    <definedName name="Calles.Acera.ycontenes">'[52]Calles, aceras y contenes'!$G$77</definedName>
    <definedName name="calzohormigon">#REF!</definedName>
    <definedName name="CAMA">'[2]Part. No Ejecutables'!#REF!</definedName>
    <definedName name="CAMARACAL">#REF!</definedName>
    <definedName name="CAMARAROC">#REF!</definedName>
    <definedName name="CAMARATIE">#REF!</definedName>
    <definedName name="camins">[63]Analisis!$E$971</definedName>
    <definedName name="Camionv6">[33]Equipos!$E$14</definedName>
    <definedName name="CAMIONVOLTEO">[44]EQUIPOS!$I$19</definedName>
    <definedName name="CAMPAMENTO">[39]CAMPAMENTO2!$G$28</definedName>
    <definedName name="CAMU1">[17]Volumenes!#REF!</definedName>
    <definedName name="camufac2">[17]Volumenes!#REF!</definedName>
    <definedName name="CAN">[4]A!#REF!</definedName>
    <definedName name="can.meses">'[79]Analisis (2)'!$H$5</definedName>
    <definedName name="CANALETACONTRA">#REF!</definedName>
    <definedName name="CANASC1">[17]Volumenes!#REF!</definedName>
    <definedName name="canblo2">[17]Volumenes!#REF!</definedName>
    <definedName name="CANCOL1">[17]Volumenes!#REF!</definedName>
    <definedName name="CANDADO">#REF!</definedName>
    <definedName name="CANMU1">[17]Volumenes!#REF!</definedName>
    <definedName name="CANO">[17]Volumenes!#REF!</definedName>
    <definedName name="Cant">#REF!</definedName>
    <definedName name="cant.meses">'[80]EST N. DE OVANDO CENTRAL (MOD. '!$I$5</definedName>
    <definedName name="Cant_2">"$#REF!.$D$1:$D$65534"</definedName>
    <definedName name="Cant_3">"$#REF!.$D$1:$D$65534"</definedName>
    <definedName name="CANT1">#REF!</definedName>
    <definedName name="CANT1_2">"$#REF!.$D$1:$D$65534"</definedName>
    <definedName name="CANT1_3">"$#REF!.$D$1:$D$65534"</definedName>
    <definedName name="cant10">#REF!</definedName>
    <definedName name="cant2">#REF!</definedName>
    <definedName name="Cant3">#REF!</definedName>
    <definedName name="cant4">[14]Sheet4!$C$1:$C$65536</definedName>
    <definedName name="cant5">[14]Sheet5!$C$1:$C$65536</definedName>
    <definedName name="CANT6">#REF!</definedName>
    <definedName name="CANT6_2">"$#REF!.$C$1:$C$65534"</definedName>
    <definedName name="CANT6_3">"$#REF!.$C$1:$C$65534"</definedName>
    <definedName name="cant7">#REF!</definedName>
    <definedName name="Cant8">#REF!</definedName>
    <definedName name="canta">#REF!</definedName>
    <definedName name="canta_2">"$#REF!.$H$1:$H$65534"</definedName>
    <definedName name="canta_3">"$#REF!.$H$1:$H$65534"</definedName>
    <definedName name="CANTIDADPRESUPUESTO">#REF!</definedName>
    <definedName name="CANTIDADPRESUPUESTO_2">"$#REF!.$C$1:$C$65534"</definedName>
    <definedName name="CANTIDADPRESUPUESTO_3">"$#REF!.$C$1:$C$65534"</definedName>
    <definedName name="CANTO">#REF!</definedName>
    <definedName name="Canto.Antillano">[57]Análisis!#REF!</definedName>
    <definedName name="CANTO1">[17]Volumenes!#REF!</definedName>
    <definedName name="cantos">#REF!</definedName>
    <definedName name="Cantos.1erN">#REF!</definedName>
    <definedName name="Cantos.2doN">#REF!</definedName>
    <definedName name="Cantos.3erN">#REF!</definedName>
    <definedName name="Cantos.4toN">#REF!</definedName>
    <definedName name="Cantos.Villas">#REF!</definedName>
    <definedName name="cantp">#REF!</definedName>
    <definedName name="cantp_2">"$#REF!.$J$1:$J$65534"</definedName>
    <definedName name="cantp_3">"$#REF!.$J$1:$J$65534"</definedName>
    <definedName name="cantpre">#REF!</definedName>
    <definedName name="cantpre_2">"$#REF!.$D$1:$D$65534"</definedName>
    <definedName name="cantpre_3">"$#REF!.$D$1:$D$65534"</definedName>
    <definedName name="cantt">#REF!</definedName>
    <definedName name="cantt_2">"$#REF!.$L$1:$L$65534"</definedName>
    <definedName name="cantt_3">"$#REF!.$L$1:$L$65534"</definedName>
    <definedName name="CAOBA">#REF!</definedName>
    <definedName name="Cap.col.20x30">#REF!</definedName>
    <definedName name="Cap.col.30x40">#REF!</definedName>
    <definedName name="Cap.col.40x40">#REF!</definedName>
    <definedName name="Cap.col.redonda">#REF!</definedName>
    <definedName name="Cap.col.tapaytapa1cara">#REF!</definedName>
    <definedName name="Cap.col.tapaytapa2caras">#REF!</definedName>
    <definedName name="capa">[33]ManodeObra!$E$11</definedName>
    <definedName name="capataz">#REF!</definedName>
    <definedName name="Capatazequipo">[44]OBRAMANO!$F$81</definedName>
    <definedName name="capatz">#REF!</definedName>
    <definedName name="caprinteria">#REF!</definedName>
    <definedName name="capu2">[17]Volumenes!#REF!</definedName>
    <definedName name="capu3">[17]Volumenes!#REF!</definedName>
    <definedName name="capu3y">[17]Volumenes!#REF!</definedName>
    <definedName name="capue2">[17]Volumenes!#REF!</definedName>
    <definedName name="CAR.SOC">'[81]Cargas Sociales'!$G$23</definedName>
    <definedName name="CARANTEPECHO">'[62]Mano de Obra'!#REF!</definedName>
    <definedName name="CARANTEPH10">#REF!</definedName>
    <definedName name="CARARCOFONDO20RADIO3">#REF!</definedName>
    <definedName name="CARASB36">#REF!</definedName>
    <definedName name="CARASB36ENLATES">#REF!</definedName>
    <definedName name="CARASB38">#REF!</definedName>
    <definedName name="CARASB38ENLATES">#REF!</definedName>
    <definedName name="CARCABASB">#REF!</definedName>
    <definedName name="CARCABZINC">#REF!</definedName>
    <definedName name="CARCIELORASB2X2">#REF!</definedName>
    <definedName name="CARCIELORCARCOSTILLA">#REF!</definedName>
    <definedName name="CARCIELORPLY2X2">#REF!</definedName>
    <definedName name="CARCIELORPLYCARPIEDRA">#REF!</definedName>
    <definedName name="CARCOL1">[17]Volumenes!#REF!</definedName>
    <definedName name="CARCOL1X1CONF">#REF!</definedName>
    <definedName name="CARCOL1X1INST">#REF!</definedName>
    <definedName name="CARCOL2TAPA10RETALLE">#REF!</definedName>
    <definedName name="CARCOL2TAPA20RETALLE">#REF!</definedName>
    <definedName name="CARCOL2TAPA30">#REF!</definedName>
    <definedName name="CARCOL2TAPA30RETALLE">#REF!</definedName>
    <definedName name="CARCOL2TAPA40">#REF!</definedName>
    <definedName name="CARCOL2TAPA50">#REF!</definedName>
    <definedName name="CARCOL30">'[62]Mano de Obra'!#REF!</definedName>
    <definedName name="CARCOL30X30CONF">#REF!</definedName>
    <definedName name="CARCOL30X30INST">#REF!</definedName>
    <definedName name="CARCOL40X40CONF">#REF!</definedName>
    <definedName name="CARCOL40X40INST">#REF!</definedName>
    <definedName name="CARCOL50">'[62]Mano de Obra'!#REF!</definedName>
    <definedName name="CARCOL50X50CONF">#REF!</definedName>
    <definedName name="CARCOL50X50INST">#REF!</definedName>
    <definedName name="CARCOL60X60CONF">#REF!</definedName>
    <definedName name="CARCOL60X60INST">#REF!</definedName>
    <definedName name="CARCOL70X70CONF">#REF!</definedName>
    <definedName name="CARCOL70X70INST">#REF!</definedName>
    <definedName name="CARCOL80X80CONF">#REF!</definedName>
    <definedName name="CARCOL80X80INST">#REF!</definedName>
    <definedName name="CARCOLAMARRE">'[62]Mano de Obra'!#REF!</definedName>
    <definedName name="CARCOLCONICA50">#REF!</definedName>
    <definedName name="CARCOLRED50">#REF!</definedName>
    <definedName name="CARDIN20LUZ2">#REF!</definedName>
    <definedName name="CARDIN40LUZ2">#REF!</definedName>
    <definedName name="CARDIVPLY1">#REF!</definedName>
    <definedName name="CARDIVPLY2">#REF!</definedName>
    <definedName name="Careteo">[82]Análisis!$N$890</definedName>
    <definedName name="careteo.3erN">#REF!</definedName>
    <definedName name="careteo.4to.N">#REF!</definedName>
    <definedName name="Careteo.Antillano">[57]Análisis!#REF!</definedName>
    <definedName name="careteo.Villas">#REF!</definedName>
    <definedName name="CARFP275">#REF!</definedName>
    <definedName name="CARFP3">#REF!</definedName>
    <definedName name="CARFP4">#REF!</definedName>
    <definedName name="CARFP5">#REF!</definedName>
    <definedName name="CARFP6">#REF!</definedName>
    <definedName name="cargador">#REF!</definedName>
    <definedName name="CARGADORB">[83]EQUIPOS!$D$13</definedName>
    <definedName name="CARLOSAPLA">'[62]Mano de Obra'!#REF!</definedName>
    <definedName name="CARLOSAVARIASAGUAS">'[62]Mano de Obra'!#REF!</definedName>
    <definedName name="Carmen">#REF!</definedName>
    <definedName name="carmufac">[17]Volumenes!#REF!</definedName>
    <definedName name="CARMURO">'[62]Mano de Obra'!#REF!</definedName>
    <definedName name="CARMUROCONF">#REF!</definedName>
    <definedName name="CARMUROINST">#REF!</definedName>
    <definedName name="caro">#REF!</definedName>
    <definedName name="Caro.viga.25x50">[64]Insumos!$E$225</definedName>
    <definedName name="Carp.Atc.Vigas.25x50">#REF!</definedName>
    <definedName name="Carp.Col.25x25">[64]Insumos!$E$199</definedName>
    <definedName name="Carp.Col.30x30">[64]Insumos!$E$200</definedName>
    <definedName name="Carp.Col.35x35">[64]Insumos!$E$201</definedName>
    <definedName name="Carp.Col.45x45">[64]Insumos!$E$203</definedName>
    <definedName name="Carp.Col.50x50">[64]Insumos!$E$204</definedName>
    <definedName name="Carp.Col.55x55">[64]Insumos!$E$205</definedName>
    <definedName name="Carp.Col.60x60">[64]Insumos!$E$206</definedName>
    <definedName name="Carp.Col.Ø25cm">[64]Insumos!$E$208</definedName>
    <definedName name="Carp.Col.Ø30">[64]Insumos!$E$209</definedName>
    <definedName name="Carp.Col.Ø35">#REF!</definedName>
    <definedName name="Carp.Col.Ø40">[64]Insumos!$E$211</definedName>
    <definedName name="Carp.Col.Ø45">[64]Insumos!$E$212</definedName>
    <definedName name="Carp.Col.Ø65">#REF!</definedName>
    <definedName name="Carp.Col.Ø90">[64]Insumos!$E$217</definedName>
    <definedName name="Carp.col.tapaytapa">[64]Insumos!$E$198</definedName>
    <definedName name="carp.Col40x40">[64]Insumos!$E$202</definedName>
    <definedName name="Carp.Colm.Redonda.30cm">[52]Insumos!#REF!</definedName>
    <definedName name="Carp.ColØ60">[64]Insumos!$E$213</definedName>
    <definedName name="Carp.ColØ70">[64]Insumos!$E$215</definedName>
    <definedName name="Carp.ColØ80">[64]Insumos!$E$216</definedName>
    <definedName name="Carp.colum.Redon.60cm">[52]Insumos!#REF!</definedName>
    <definedName name="Carp.Column.atc">#REF!</definedName>
    <definedName name="Carp.Dintel">[64]Insumos!$E$235</definedName>
    <definedName name="Carp.Escal.atc">#REF!</definedName>
    <definedName name="Carp.Losa.Aligeradas.atc">[52]Insumos!$E$164</definedName>
    <definedName name="Carp.losa.Horm.Visto">[52]Insumos!$E$162</definedName>
    <definedName name="Carp.Losa.Horz.atc">#REF!</definedName>
    <definedName name="Carp.Losa.Incl.atc">#REF!</definedName>
    <definedName name="Carp.Muros.atc">[52]Insumos!$E$167</definedName>
    <definedName name="Carp.Platea.Zap.atc">[52]Insumos!$E$168</definedName>
    <definedName name="Carp.Viga.20x30">[64]Insumos!$E$218</definedName>
    <definedName name="Carp.Viga.20x40">[64]Insumos!$E$219</definedName>
    <definedName name="Carp.viga.20x50">#REF!</definedName>
    <definedName name="Carp.Viga.25x35">[64]Insumos!$E$222</definedName>
    <definedName name="Carp.Viga.25x40">[64]Insumos!$E$223</definedName>
    <definedName name="CArp.Viga.25x45">#REF!</definedName>
    <definedName name="Carp.viga.25x50">#REF!</definedName>
    <definedName name="CArp.Viga.25x60">[64]Insumos!$E$226</definedName>
    <definedName name="Carp.Viga.25x65">[64]Insumos!$E$227</definedName>
    <definedName name="Carp.Viga.25x70">[64]Insumos!$E$230</definedName>
    <definedName name="Carp.Viga.25x80">[64]Insumos!$E$231</definedName>
    <definedName name="Carp.viga.30x50">#REF!</definedName>
    <definedName name="Carp.Viga.30x60atc">#REF!</definedName>
    <definedName name="Carp.Viga.30x80">[64]Insumos!$E$229</definedName>
    <definedName name="Carp.viga.amarre">#REF!</definedName>
    <definedName name="Carp.Viga.Curva.20x50">[64]Insumos!$E$232</definedName>
    <definedName name="Carp.Vigas.atc">#REF!</definedName>
    <definedName name="Carp.Vigas.Curvas.30x70">[64]Insumos!$E$233</definedName>
    <definedName name="CARP1">[62]Insumos!#REF!</definedName>
    <definedName name="CARP1RA">#REF!</definedName>
    <definedName name="CARP2">[62]Insumos!#REF!</definedName>
    <definedName name="CARP2DA">#REF!</definedName>
    <definedName name="CARPDINTEL">'[62]Mano de Obra'!#REF!</definedName>
    <definedName name="Carpin.Colum.redon.40">[52]Insumos!#REF!</definedName>
    <definedName name="Carpint.Columna.30.30">'[69]Costos Mano de Obra'!$O$71</definedName>
    <definedName name="Carpint.Columna.Redon.50cm">[52]Insumos!#REF!</definedName>
    <definedName name="carpinteria">#REF!</definedName>
    <definedName name="Carpintería.vigas.20x32">[52]Insumos!$E$172</definedName>
    <definedName name="Carpintería__Puntales_y_M.O.">'[42]LISTA DE PRECIO'!$C$16</definedName>
    <definedName name="Carpintería_de_Vigas_15x30">[52]Insumos!$E$170</definedName>
    <definedName name="Carpintería_de_Vigas_15x40">[52]Insumos!$E$171</definedName>
    <definedName name="Carpintería_de_Vigas_20x130">[52]Insumos!$E$177</definedName>
    <definedName name="Carpintería_de_Vigas_20x20">[52]Insumos!$E$173</definedName>
    <definedName name="Carpintería_de_Vigas_20x30">[52]Insumos!$E$175</definedName>
    <definedName name="Carpintería_de_Vigas_20x40">[52]Insumos!$E$174</definedName>
    <definedName name="Carpintería_de_Vigas_20x60">[52]Insumos!$E$176</definedName>
    <definedName name="Carpintería_de_Vigas_40x40">[52]Insumos!$E$178</definedName>
    <definedName name="Carpintería_de_Vigas_40x50">[52]Insumos!$E$179</definedName>
    <definedName name="Carpintería_de_Vigas_40x70">[52]Insumos!$E$180</definedName>
    <definedName name="carpinterial">#REF!</definedName>
    <definedName name="carpintero">#REF!</definedName>
    <definedName name="Carpintero_1ra">[84]MO!$C$21</definedName>
    <definedName name="Carpintero_2da">[84]MO!$C$20</definedName>
    <definedName name="carpinterol">#REF!</definedName>
    <definedName name="carpmol">#REF!</definedName>
    <definedName name="CARPVIGA2040">'[62]Mano de Obra'!#REF!</definedName>
    <definedName name="CARPVIGA3050">'[62]Mano de Obra'!#REF!</definedName>
    <definedName name="CARPVIGA3060">'[62]Mano de Obra'!#REF!</definedName>
    <definedName name="CARPVIGA4080">'[62]Mano de Obra'!#REF!</definedName>
    <definedName name="CARRAMPA">'[62]Mano de Obra'!#REF!</definedName>
    <definedName name="CARRAMPALISACONF">#REF!</definedName>
    <definedName name="CARRASTRE2">#REF!</definedName>
    <definedName name="CARRASTRE3">#REF!</definedName>
    <definedName name="CARRASTRE5">#REF!</definedName>
    <definedName name="CARRASTRE6">#REF!</definedName>
    <definedName name="Carretilla____2_P3_______TIPO_JEEP">[14]Insumos!#REF!</definedName>
    <definedName name="CARSISALENLATES">#REF!</definedName>
    <definedName name="CARTIJATOR">#REF!</definedName>
    <definedName name="CARTIJCLAV">#REF!</definedName>
    <definedName name="CARVIGAAMA1520X20">#REF!</definedName>
    <definedName name="CARVIGAAMA1520X30">#REF!</definedName>
    <definedName name="CARVIGAAMA1520X40">#REF!</definedName>
    <definedName name="CARVIGAAMA1520X50">#REF!</definedName>
    <definedName name="CARVIGAFONDOH10">#REF!</definedName>
    <definedName name="CARVIGAINVTAPA10">#REF!</definedName>
    <definedName name="CARVIGATAPAH10">#REF!</definedName>
    <definedName name="CARVIGZAP40X40">#REF!</definedName>
    <definedName name="CARVIGZAP50X50">#REF!</definedName>
    <definedName name="CARVIGZAP60X60">#REF!</definedName>
    <definedName name="CARVUELO1">#REF!</definedName>
    <definedName name="CARVUELO10">#REF!</definedName>
    <definedName name="CARVUELO20">#REF!</definedName>
    <definedName name="CARVUELO30">#REF!</definedName>
    <definedName name="CARVUELO40">#REF!</definedName>
    <definedName name="CARVUELO5090">#REF!</definedName>
    <definedName name="CARZINC">#REF!</definedName>
    <definedName name="CARZINCENLATES">#REF!</definedName>
    <definedName name="CASBESTO">'[62]Mano de Obra'!#REF!</definedName>
    <definedName name="CASCAJO">#REF!</definedName>
    <definedName name="Cascajo_Limpio">[41]Insumos!$B$13:$D$13</definedName>
    <definedName name="Cascajo_Sucio">[14]Insumos!#REF!</definedName>
    <definedName name="CASETA">'[17]anal term'!#REF!</definedName>
    <definedName name="Caseta.Control">#REF!</definedName>
    <definedName name="caseta.planta.electrica">[52]Resumen!$D$26</definedName>
    <definedName name="Caseta.Playa">#REF!</definedName>
    <definedName name="CASETA_DE_PLANTA_ELECTRICA">'[52]Caseta de planta'!$H$71</definedName>
    <definedName name="CASETA200">#REF!</definedName>
    <definedName name="CASETA200M2">#REF!</definedName>
    <definedName name="CASETA500">#REF!</definedName>
    <definedName name="CASETAM2">#REF!</definedName>
    <definedName name="casino">#REF!</definedName>
    <definedName name="Casino.Col.C">[57]Análisis!#REF!</definedName>
    <definedName name="Casino.Col.C1">[57]Análisis!#REF!</definedName>
    <definedName name="Casino.Col.C2">[57]Análisis!#REF!</definedName>
    <definedName name="Casino.Col.C3">[57]Análisis!#REF!</definedName>
    <definedName name="Casino.Col.C4">[57]Análisis!#REF!</definedName>
    <definedName name="Casino.Col.C5">[57]Análisis!#REF!</definedName>
    <definedName name="Casino.Losa">[57]Análisis!#REF!</definedName>
    <definedName name="Casino.V1">[57]Análisis!#REF!</definedName>
    <definedName name="Casino.V2">[57]Análisis!#REF!</definedName>
    <definedName name="Casino.V3">[57]Análisis!#REF!</definedName>
    <definedName name="Casino.V4">[57]Análisis!#REF!</definedName>
    <definedName name="Casino.V5">[57]Análisis!#REF!</definedName>
    <definedName name="Casino.V6">[57]Análisis!#REF!</definedName>
    <definedName name="Casino.Vp">[57]Análisis!#REF!</definedName>
    <definedName name="Casino.Zap.C2">[57]Análisis!#REF!</definedName>
    <definedName name="Casino.Zap.Z3">[57]Análisis!#REF!</definedName>
    <definedName name="Casino.Zap.Z4">[57]Análisis!#REF!</definedName>
    <definedName name="Casino.Zap.Zc1">[57]Análisis!#REF!</definedName>
    <definedName name="Casting_Bed">[49]Insumos!#REF!</definedName>
    <definedName name="Casting_Bed_2">#N/A</definedName>
    <definedName name="Casting_Bed_3">#N/A</definedName>
    <definedName name="CAT214BFT">[44]EQUIPOS!$I$15</definedName>
    <definedName name="Cat950B">[44]EQUIPOS!$I$14</definedName>
    <definedName name="cave2">[17]Volumenes!#REF!</definedName>
    <definedName name="cave3">[17]Volumenes!#REF!</definedName>
    <definedName name="cave3y">[17]Volumenes!#REF!</definedName>
    <definedName name="caventa2">[17]Volumenes!#REF!</definedName>
    <definedName name="CAVOSC">[10]insumo!#REF!</definedName>
    <definedName name="CB">#REF!</definedName>
    <definedName name="CBAJVEN2">#REF!</definedName>
    <definedName name="CBAJVEN3">'[28]M.O.'!$C$594</definedName>
    <definedName name="CBAJVEN4">'[28]M.O.'!$C$595</definedName>
    <definedName name="CBAJVEN5">#REF!</definedName>
    <definedName name="CBANERAESP">#REF!</definedName>
    <definedName name="CBANERALIV">#REF!</definedName>
    <definedName name="CBANERAPES">#REF!</definedName>
    <definedName name="CBANERAPVC">#REF!</definedName>
    <definedName name="CBASEBAN">#REF!</definedName>
    <definedName name="CBIDET">#REF!</definedName>
    <definedName name="CBLOCK10">[62]Insumos!#REF!</definedName>
    <definedName name="CBLOCK12">#REF!</definedName>
    <definedName name="CBLOCK4">'[28]M.O.'!$C$21</definedName>
    <definedName name="CBLOCK5">#REF!</definedName>
    <definedName name="CBLOCK52520">#REF!</definedName>
    <definedName name="CBLOCK6">'[28]M.O.'!$C$23</definedName>
    <definedName name="CBLOCK6818">#REF!</definedName>
    <definedName name="CBLOCK8">'[28]M.O.'!$C$25</definedName>
    <definedName name="CBLOCKCRI">#REF!</definedName>
    <definedName name="CBLOCKIRR">#REF!</definedName>
    <definedName name="CBLOCKORN">#REF!</definedName>
    <definedName name="CBOMCC114">#REF!</definedName>
    <definedName name="CBOMCC34">#REF!</definedName>
    <definedName name="CBOMSC1">#REF!</definedName>
    <definedName name="CBOMSC112">#REF!</definedName>
    <definedName name="CBOMSC34">'[28]M.O.'!$C$603</definedName>
    <definedName name="CBOTCOEMP">#REF!</definedName>
    <definedName name="CBOTCOSUP">#REF!</definedName>
    <definedName name="CBOTLUEMP">#REF!</definedName>
    <definedName name="CBOTLUSUP">#REF!</definedName>
    <definedName name="CBOTON">#REF!</definedName>
    <definedName name="CBREAKERS">'[28]M.O.'!$C$489</definedName>
    <definedName name="CC">[32]Personalizar!$G$22:$G$25</definedName>
    <definedName name="CCALENT1850">#REF!</definedName>
    <definedName name="CCALENT612">#REF!</definedName>
    <definedName name="CCALENTGAS">#REF!</definedName>
    <definedName name="CCAMINS2">#REF!</definedName>
    <definedName name="CCAMINS3Y4">#REF!</definedName>
    <definedName name="CCAMINS5Y6">#REF!</definedName>
    <definedName name="CCOLAGUACOB1">#REF!</definedName>
    <definedName name="CCOLAGUACOB12">#REF!</definedName>
    <definedName name="CCOLAGUACOB34">#REF!</definedName>
    <definedName name="CCOLAGUAHG1114">#REF!</definedName>
    <definedName name="CCOLAGUAHG112">#REF!</definedName>
    <definedName name="CCOLAGUAHG1234">#REF!</definedName>
    <definedName name="CCOLAGUAHG2">#REF!</definedName>
    <definedName name="CCOLAGUAHG3">#REF!</definedName>
    <definedName name="CCOLAGUAHG4">#REF!</definedName>
    <definedName name="CCOLAGUAHG5">#REF!</definedName>
    <definedName name="CCONSEP1C4">#REF!</definedName>
    <definedName name="CCONSEP1C5">#REF!</definedName>
    <definedName name="CCONSEP1C6">#REF!</definedName>
    <definedName name="CCONSEP1C8">#REF!</definedName>
    <definedName name="CCONSEP2C4">#REF!</definedName>
    <definedName name="CCONSEP2C5">#REF!</definedName>
    <definedName name="CCONSEP2C6">#REF!</definedName>
    <definedName name="CCONSEP2C8">#REF!</definedName>
    <definedName name="CCT">[32]Factura!#REF!</definedName>
    <definedName name="CDES2">'[28]M.O.'!$C$646</definedName>
    <definedName name="CDES3">'[28]M.O.'!$C$647</definedName>
    <definedName name="CDESINOPAR">#REF!</definedName>
    <definedName name="CDESPISPARR2">'[28]M.O.'!$C$649</definedName>
    <definedName name="CDESPISPARR3">#REF!</definedName>
    <definedName name="CDESPLU2">#REF!</definedName>
    <definedName name="CDESPLU3">'[28]M.O.'!$C$630</definedName>
    <definedName name="CDESPLU4">'[28]M.O.'!$C$631</definedName>
    <definedName name="CDESPLU5">#REF!</definedName>
    <definedName name="CDUCHA">'[28]M.O.'!$C$803</definedName>
    <definedName name="CEDRO">#REF!</definedName>
    <definedName name="celltips_area">#REF!</definedName>
    <definedName name="cem">[8]Precio!$F$9</definedName>
    <definedName name="Cem.Bco.Cisne.90Lb">#REF!</definedName>
    <definedName name="Cem.Bco.Rigas.88lb">[52]Insumos!$E$25</definedName>
    <definedName name="Cem.Gris.Portland">#REF!</definedName>
    <definedName name="CEMBCO">[24]Mat!$D$54</definedName>
    <definedName name="CEMCPVC14">#REF!</definedName>
    <definedName name="CEMCPVCPINTA">#REF!</definedName>
    <definedName name="CEMEB">[37]Materiales!$E$17</definedName>
    <definedName name="CEMEG">[28]Materiales!$E$15</definedName>
    <definedName name="cemegr">'[21]PU-B-GS'!#REF!</definedName>
    <definedName name="cemenbco">#REF!</definedName>
    <definedName name="cemento">#REF!</definedName>
    <definedName name="Cemento.Granel">[52]Insumos!#REF!</definedName>
    <definedName name="cemento.pañete">'[85]Insumos materiales'!$J$20</definedName>
    <definedName name="Cemento_1">#N/A</definedName>
    <definedName name="Cemento_2">#N/A</definedName>
    <definedName name="Cemento_3">#N/A</definedName>
    <definedName name="Cemento_Blanco">[41]Insumos!$B$32:$D$32</definedName>
    <definedName name="Cemento_Gris">[51]Materiales!$B$3</definedName>
    <definedName name="CEMENTO_GRIS_FDA">'[53]MATERIALES LISTADO'!$D$17</definedName>
    <definedName name="CEMENTOG">[10]insumo!#REF!</definedName>
    <definedName name="CEMENTOGRIS">#REF!</definedName>
    <definedName name="CEMENTOP">[10]insumo!$D$13</definedName>
    <definedName name="CEMENTOPVC">[37]Materiales!$E$24</definedName>
    <definedName name="CEMENTOPVCCANOPINTA">#REF!</definedName>
    <definedName name="CEMENTOS">#REF!</definedName>
    <definedName name="CEMPALMEAGUA1">#REF!</definedName>
    <definedName name="CEMPALMEAGUA114112">#REF!</definedName>
    <definedName name="CEMPALMEAGUA1234">#REF!</definedName>
    <definedName name="CEMPALMEAGUA2">#REF!</definedName>
    <definedName name="CEMPALMEAGUA212">#REF!</definedName>
    <definedName name="cenefa.decorativas">#REF!</definedName>
    <definedName name="Cer">#REF!</definedName>
    <definedName name="cer20x203">'[55]anal term'!$G$958</definedName>
    <definedName name="cera">#REF!</definedName>
    <definedName name="cerab">#REF!</definedName>
    <definedName name="Cerac">#REF!</definedName>
    <definedName name="Ceram.Boston.45x45">#REF!</definedName>
    <definedName name="Ceram.criolla.pared15x15">[52]Insumos!$E$66</definedName>
    <definedName name="Ceram.Etrusco.30x30">[52]Insumos!$E$63</definedName>
    <definedName name="Ceram.Gres.piso">[64]Insumos!$E$78</definedName>
    <definedName name="ceram.imp.pared">#REF!</definedName>
    <definedName name="Ceram.Imperial.45x45">[52]Insumos!$E$60</definedName>
    <definedName name="Ceram.Import.">#REF!</definedName>
    <definedName name="Ceram.Ines.Gris30x30">[52]Insumos!$E$61</definedName>
    <definedName name="Ceram.Nevada.33x33">[52]Insumos!$E$64</definedName>
    <definedName name="Ceram.Ultra.Blanco.33x33">[52]Insumos!$E$62</definedName>
    <definedName name="ceramica">#REF!</definedName>
    <definedName name="Ceramica.Criolla.40.40">'[69]Insumos materiales'!$J$48</definedName>
    <definedName name="Cerámica.para.Piso">[64]Insumos!$E$79</definedName>
    <definedName name="Cerámica_30x30_Pared">[41]Insumos!$B$35:$D$35</definedName>
    <definedName name="Cerámica_Italiana_Pared">[41]Insumos!$B$34:$D$34</definedName>
    <definedName name="CERAMICAPAREDP">[10]insumo!$D$16</definedName>
    <definedName name="CERAMICAPAREDS">[10]insumo!$D$17</definedName>
    <definedName name="CERAMICAPISOP">[10]insumo!$D$14</definedName>
    <definedName name="CERAMICAPISOS">[10]insumo!$D$15</definedName>
    <definedName name="ceramicapp">[10]insumo!#REF!</definedName>
    <definedName name="CERAMICAS">#REF!</definedName>
    <definedName name="Cerapisos">#REF!</definedName>
    <definedName name="CERBB">[28]Materiales!$E$28</definedName>
    <definedName name="CERCRI15A20">[5]Mat!$D$55</definedName>
    <definedName name="cerm15x15pared">#REF!</definedName>
    <definedName name="Cerp">#REF!</definedName>
    <definedName name="CERPARED">[86]Analisis!$F$11</definedName>
    <definedName name="CERRAJERIA">#REF!</definedName>
    <definedName name="CESCHCH">#REF!</definedName>
    <definedName name="CFREGADERO1CAMARA">'[28]M.O.'!$C$809</definedName>
    <definedName name="CFREGADERO2CAMARAS">'[28]M.O.'!$C$810</definedName>
    <definedName name="CFREGCORR">#REF!</definedName>
    <definedName name="CFREGESP1CA">#REF!</definedName>
    <definedName name="CFREGESP2CA">#REF!</definedName>
    <definedName name="cfrontal">'[48]Resumen Precio Equipos'!$I$16</definedName>
    <definedName name="CG">#REF!</definedName>
    <definedName name="chapa">[63]Analisis!$E$683</definedName>
    <definedName name="CHAPAPOTE10CMM2">[37]Analisis!$F$1448</definedName>
    <definedName name="CHAPAPOTE10CMM3">[36]Analisis!$F$1741</definedName>
    <definedName name="CHAZO">[71]INSU!$B$104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S">#REF!</definedName>
    <definedName name="Chazos____Corte">[41]Insumos!$B$46:$D$46</definedName>
    <definedName name="CHAZOZOCALO">#REF!</definedName>
    <definedName name="Chofercisterna">[44]OBRAMANO!$F$79</definedName>
    <definedName name="CI">'[17]Anal. horm.'!#REF!</definedName>
    <definedName name="CINO">'[28]M.O.'!$C$820</definedName>
    <definedName name="CINOESP1C">#REF!</definedName>
    <definedName name="CINOESP2C">#REF!</definedName>
    <definedName name="CINOESPPAR">#REF!</definedName>
    <definedName name="CINOFLUX">#REF!</definedName>
    <definedName name="CINT1">'[28]M.O.'!$C$505</definedName>
    <definedName name="CINT2">'[28]M.O.'!$C$506</definedName>
    <definedName name="CINT3">'[28]M.O.'!$C$507</definedName>
    <definedName name="CINT3V">'[28]M.O.'!$C$508</definedName>
    <definedName name="CINT4V">'[28]M.O.'!$C$509</definedName>
    <definedName name="cinta.sheetrock">[87]Insumos!$L$41</definedName>
    <definedName name="CINTAANTIRESBALANTE">[37]Analisis!$F$1521</definedName>
    <definedName name="CINTAPELIGRO">#REF!</definedName>
    <definedName name="CINTPIL">#REF!</definedName>
    <definedName name="CIS">'[2]Part. No Ejecutables'!#REF!</definedName>
    <definedName name="CIS12900GL">'[17]Anal. horm.'!#REF!</definedName>
    <definedName name="CIS4000GL">'[17]Anal. horm.'!#REF!</definedName>
    <definedName name="CISEGMONO100">#REF!</definedName>
    <definedName name="CISEGMONO30">#REF!</definedName>
    <definedName name="CISEGMONO60">#REF!</definedName>
    <definedName name="CIST">'[2]Part. No Ejecutables'!#REF!</definedName>
    <definedName name="cisterna">'[88]Listado Equipos a utilizar'!$I$11</definedName>
    <definedName name="CISTERNA4CAL">#REF!</definedName>
    <definedName name="CISTERNA4ROC">#REF!</definedName>
    <definedName name="CISTERNA8TIE">#REF!</definedName>
    <definedName name="CISTSDIS">#REF!</definedName>
    <definedName name="CIUPAISJAGS">#REF!</definedName>
    <definedName name="CIUPAISPROY">#REF!</definedName>
    <definedName name="CLAACE">[5]Mat!$D$44</definedName>
    <definedName name="clac">#REF!</definedName>
    <definedName name="CLACOR">[5]Mat!$D$43</definedName>
    <definedName name="CLADRILLOS">#REF!</definedName>
    <definedName name="CLAVADERO1">#REF!</definedName>
    <definedName name="CLAVADERO1CV">'[28]M.O.'!$C$866</definedName>
    <definedName name="CLAVADERO2">#REF!</definedName>
    <definedName name="CLAVADERO2CV">'[28]M.O.'!$C$868</definedName>
    <definedName name="CLAVCLI">#REF!</definedName>
    <definedName name="CLAVCP">#REF!</definedName>
    <definedName name="CLAVEMP">#REF!</definedName>
    <definedName name="CLAVESPCP">#REF!</definedName>
    <definedName name="CLAVESPSP">#REF!</definedName>
    <definedName name="CLAVO">#REF!</definedName>
    <definedName name="Clavo.Acero">#REF!</definedName>
    <definedName name="Clavo.Dulce">#REF!</definedName>
    <definedName name="CLAVOA">#REF!</definedName>
    <definedName name="CLAVOGALV">#REF!</definedName>
    <definedName name="CLAVOGALVCARTON">#REF!</definedName>
    <definedName name="clavos">#REF!</definedName>
    <definedName name="clavos.con.fulminantes">[87]Insumos!$L$36</definedName>
    <definedName name="Clavos_2">#N/A</definedName>
    <definedName name="Clavos_3">#N/A</definedName>
    <definedName name="Clavos_Corriente">[41]Insumos!$B$47:$D$47</definedName>
    <definedName name="Clavosa">#REF!</definedName>
    <definedName name="CLAVOSAC">[10]insumo!#REF!</definedName>
    <definedName name="CLAVOSACERO">[10]insumo!$D$18</definedName>
    <definedName name="CLAVOSCORRIENTES">[10]insumo!$D$19</definedName>
    <definedName name="CLAVOZINC">[89]INS!$D$767</definedName>
    <definedName name="CLAVPED">'[28]M.O.'!$C$834</definedName>
    <definedName name="CLAVPLADOM">#REF!</definedName>
    <definedName name="CLAVSALON">#REF!</definedName>
    <definedName name="CLAVSP">#REF!</definedName>
    <definedName name="Clear">[52]Insumos!$E$70</definedName>
    <definedName name="CLLAVECHO">#REF!</definedName>
    <definedName name="CLLAVEDUCHA">'[28]M.O.'!$C$804</definedName>
    <definedName name="CLLAVEPA1">#REF!</definedName>
    <definedName name="CLLAVEPA12">#REF!</definedName>
    <definedName name="CLLAVEPA34">#REF!</definedName>
    <definedName name="CLLAVEPACOB1">#REF!</definedName>
    <definedName name="CLLAVEPACOB112">#REF!</definedName>
    <definedName name="CLLAVEPACOB12">#REF!</definedName>
    <definedName name="CLLAVEPACOB34">#REF!</definedName>
    <definedName name="Cloro">[52]Insumos!#REF!</definedName>
    <definedName name="Clu.Ejec.Viga.V6T">[57]Análisis!#REF!</definedName>
    <definedName name="Club.de.Playa">#REF!</definedName>
    <definedName name="CLUB.DE.TENNIS">#REF!</definedName>
    <definedName name="Club.Ejec.Col.C">[57]Análisis!#REF!</definedName>
    <definedName name="Club.Ejec.Col.Cc1">[57]Análisis!#REF!</definedName>
    <definedName name="Club.Ejec.Losa.2do.Entrepiso">[57]Análisis!#REF!</definedName>
    <definedName name="Club.Ejec.V10E">[57]Análisis!#REF!</definedName>
    <definedName name="Club.Ejec.V12E">[57]Análisis!#REF!</definedName>
    <definedName name="Club.Ejec.V13E">[57]Análisis!#REF!</definedName>
    <definedName name="Club.Ejec.V1E">[57]Análisis!#REF!</definedName>
    <definedName name="Club.Ejec.V2E">[57]Análisis!#REF!</definedName>
    <definedName name="Club.Ejec.V3E">[57]Análisis!#REF!</definedName>
    <definedName name="Club.Ejec.V3T">[57]Análisis!#REF!</definedName>
    <definedName name="Club.Ejec.V4E">[57]Análisis!#REF!</definedName>
    <definedName name="Club.Ejec.V6E">[57]Análisis!#REF!</definedName>
    <definedName name="Club.Ejec.V7E">[57]Análisis!#REF!</definedName>
    <definedName name="Club.Ejec.V9E">[57]Análisis!#REF!</definedName>
    <definedName name="Club.Ejec.Viga.V10T">[57]Análisis!#REF!</definedName>
    <definedName name="Club.Ejec.Viga.V11T">[57]Análisis!#REF!</definedName>
    <definedName name="Club.Ejec.Viga.V1T">[57]Análisis!#REF!</definedName>
    <definedName name="Club.Ejec.Viga.V2T">[57]Análisis!#REF!</definedName>
    <definedName name="Club.Ejec.Viga.V4T">[57]Análisis!#REF!</definedName>
    <definedName name="Club.Ejec.Viga.V5T">[57]Análisis!#REF!</definedName>
    <definedName name="Club.Ejec.Viga.V7T">[57]Análisis!#REF!</definedName>
    <definedName name="Club.Ejec.Viga.V8T">[57]Análisis!#REF!</definedName>
    <definedName name="Club.Ejec.Viga.V9T">[57]Análisis!#REF!</definedName>
    <definedName name="Club.Ejec.Zc.">[57]Análisis!#REF!</definedName>
    <definedName name="Club.Ejec.Zcc">[57]Análisis!#REF!</definedName>
    <definedName name="Club.Ejec.ZCc1">[57]Análisis!#REF!</definedName>
    <definedName name="CLUB.EJECUTIVO">#REF!</definedName>
    <definedName name="Club.Ejecutivo.Losa.1er.entrepiso">[57]Análisis!#REF!</definedName>
    <definedName name="CLUB.PISCINA">#REF!</definedName>
    <definedName name="Club.pla.Zap.ZC">[57]Análisis!#REF!</definedName>
    <definedName name="Club.play.Col.C1">[57]Análisis!#REF!</definedName>
    <definedName name="Club.playa.Col.C2">[57]Análisis!#REF!</definedName>
    <definedName name="Club.playa.Col.C3">[57]Análisis!#REF!</definedName>
    <definedName name="Club.playa.Viga.VH">[57]Análisis!#REF!</definedName>
    <definedName name="Club.playa.Viga.Vh2">[57]Análisis!#REF!</definedName>
    <definedName name="Club.playa.Zap.ZC3">[57]Análisis!#REF!</definedName>
    <definedName name="ClubPla.zap.Zc1">[57]Análisis!#REF!</definedName>
    <definedName name="Clubplaya.Col.C">[57]Análisis!#REF!</definedName>
    <definedName name="CLUCES">'[28]M.O.'!$C$513</definedName>
    <definedName name="cmag">#REF!</definedName>
    <definedName name="CMALLA10">#REF!</definedName>
    <definedName name="CMALLA3">#REF!</definedName>
    <definedName name="CMALLA4">#REF!</definedName>
    <definedName name="CMALLA6">#REF!</definedName>
    <definedName name="CMALLA73">#REF!</definedName>
    <definedName name="CMEZCLADORA">#REF!</definedName>
    <definedName name="CO">#REF!</definedName>
    <definedName name="COCAJA">'[5]PU-Elect.'!$D$184</definedName>
    <definedName name="Cocina">#REF!</definedName>
    <definedName name="CODIGO">#N/A</definedName>
    <definedName name="codo_2x45">[67]PRECIOS!$E$76</definedName>
    <definedName name="codo_3x45">[67]PRECIOS!$E$75</definedName>
    <definedName name="codo_4x45">[67]PRECIOS!$E$74</definedName>
    <definedName name="codo_pp_0.5">[67]PRECIOS!$E$32</definedName>
    <definedName name="CODO1">#REF!</definedName>
    <definedName name="CODO1_2HG">[37]Materiales!$E$392</definedName>
    <definedName name="CODO112">#REF!</definedName>
    <definedName name="CODO12">#REF!</definedName>
    <definedName name="CODO1290HG">'[24]Pu-Sanit.'!$C$224</definedName>
    <definedName name="CODO190P">'[24]Pu-Sanit.'!$C$217</definedName>
    <definedName name="CODO245">'[24]Pu-Sanit.'!$C$138</definedName>
    <definedName name="CODO290">'[24]Pu-Sanit.'!$C$134</definedName>
    <definedName name="CODO2E">#REF!</definedName>
    <definedName name="CODO34">#REF!</definedName>
    <definedName name="CODO390P">'[17]Pu-Sanit.'!$C$220</definedName>
    <definedName name="CODO3E">#REF!</definedName>
    <definedName name="CODO3X45DRENAJE">[28]Materiales!$F$262</definedName>
    <definedName name="CODO4E">#REF!</definedName>
    <definedName name="CODO4X45">[37]Materiales!$F$263</definedName>
    <definedName name="CODOCPVC12X90">#REF!</definedName>
    <definedName name="CODOCPVC34X90">#REF!</definedName>
    <definedName name="CODODRENAJE2X45">[37]Materiales!$F$261</definedName>
    <definedName name="CODODRENAJE2X90">[37]Materiales!$F$257</definedName>
    <definedName name="CODODRENAJE3">[37]Materiales!$F$258</definedName>
    <definedName name="CODODRENAJE3X90">[28]Materiales!$F$258</definedName>
    <definedName name="CODODRENAJE4X90">[37]Materiales!$F$259</definedName>
    <definedName name="CODOHG112X90">#REF!</definedName>
    <definedName name="CODOHG125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5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1_2X90">[28]Materiales!$F$213</definedName>
    <definedName name="CODOPVC3_4X90">[28]Materiales!$F$214</definedName>
    <definedName name="CODOPVC3X90">[28]Materiales!$F$218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DREN6X90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e.esp.gra">#REF!</definedName>
    <definedName name="coef.2">#REF!</definedName>
    <definedName name="col">'[27]Pres. '!#REF!</definedName>
    <definedName name="Col.1erN">#REF!</definedName>
    <definedName name="Col.20.20.2nivel">[90]Análisis!$D$261</definedName>
    <definedName name="Col.20X20">#REF!</definedName>
    <definedName name="col.20x20.area.noble">#REF!</definedName>
    <definedName name="col.20x20.plastbau">#REF!</definedName>
    <definedName name="col.25cm.diam.">[91]Análisis!$D$324</definedName>
    <definedName name="col.30x30.lobby">#REF!</definedName>
    <definedName name="col.50cm">[91]Análisis!$D$345</definedName>
    <definedName name="Col.Ama.2do.N.Mod.II">#REF!</definedName>
    <definedName name="Col.Ama.3erN.Mod.II">#REF!</definedName>
    <definedName name="Col.amarre.20x20.2doN">#REF!</definedName>
    <definedName name="Col.amarre.3erN">#REF!</definedName>
    <definedName name="Col.C1.1erN.Mod.I">#REF!</definedName>
    <definedName name="Col.C1.1erN.Mod.II">#REF!</definedName>
    <definedName name="Col.C1.25x25.1erN">#REF!</definedName>
    <definedName name="Col.C1.25x25.2doN">#REF!</definedName>
    <definedName name="Col.C1.25x25.3erN">#REF!</definedName>
    <definedName name="Col.C1.2do.N.Mod.II">#REF!</definedName>
    <definedName name="Col.C1.3erN.Mod.I">#REF!</definedName>
    <definedName name="Col.C1.3erN.Mod.II">#REF!</definedName>
    <definedName name="Col.C1.4toN.Mod.I">#REF!</definedName>
    <definedName name="Col.C1.4toN.Mod.II">#REF!</definedName>
    <definedName name="Col.C11.edif.Oficinas">[52]Análisis!$D$775</definedName>
    <definedName name="Col.C12do.N.Mod.I">#REF!</definedName>
    <definedName name="Col.C2.1erN.Mod.I">#REF!</definedName>
    <definedName name="Col.C2.1erN.mod.II">#REF!</definedName>
    <definedName name="Col.C2.2do.N.Mod.I">#REF!</definedName>
    <definedName name="Col.C2.2doN.Mod.II">#REF!</definedName>
    <definedName name="Col.C2.3erN.Mod.II">#REF!</definedName>
    <definedName name="Col.C2.4toN.Mod.II">#REF!</definedName>
    <definedName name="Col.C2y3.3erN.Mod.I">#REF!</definedName>
    <definedName name="Col.C2y3.4toN.Mod.I">#REF!</definedName>
    <definedName name="Col.C3.1erN.Mod.II">#REF!</definedName>
    <definedName name="Col.C31erN.Mod.I">#REF!</definedName>
    <definedName name="Col.C4.1erN.Mod.II">#REF!</definedName>
    <definedName name="Col.C4.1erN.ModI">#REF!</definedName>
    <definedName name="Col.C4.1erN.Villas">[52]Análisis!#REF!</definedName>
    <definedName name="Col.C4.2doN.Mod.I">#REF!</definedName>
    <definedName name="Col.C4.2doN.Mod.II">#REF!</definedName>
    <definedName name="Col.C4.2doN.Villas">#REF!</definedName>
    <definedName name="Col.C4.3erN.Mod.I">#REF!</definedName>
    <definedName name="Col.C4.3erN.Mod.II">#REF!</definedName>
    <definedName name="Col.C4.4toN.Mod.I">#REF!</definedName>
    <definedName name="Col.C4.4toN.Mod.II">#REF!</definedName>
    <definedName name="Col.C5.triangular">[52]Análisis!$D$765</definedName>
    <definedName name="Col.Camarre.4toN.Mod.II">#REF!</definedName>
    <definedName name="col.GFRC.red.25">[91]Insumos!$C$65</definedName>
    <definedName name="col.red.30cm">#REF!</definedName>
    <definedName name="Col.Redon.30cm.BNP.Administración">[52]Análisis!#REF!</definedName>
    <definedName name="Col.Redon.30cmSNP.Administración">[52]Análisis!#REF!</definedName>
    <definedName name="col1.4">[17]Volumenes!#REF!</definedName>
    <definedName name="COL15X65">#REF!</definedName>
    <definedName name="COL20X30">#REF!</definedName>
    <definedName name="COL20X45">#REF!</definedName>
    <definedName name="COLABORA1">#REF!</definedName>
    <definedName name="COLABORA2">#REF!</definedName>
    <definedName name="COLAEXTLAV">#REF!</definedName>
    <definedName name="COLAGUA2SCH40CONTRA">#REF!</definedName>
    <definedName name="COLAMARRE15X20">[36]Analisis!$F$1633</definedName>
    <definedName name="COLAMARRE20X20">[36]Analisis!$F$1645</definedName>
    <definedName name="Colc.Bloque.10cm">[52]Insumos!$E$84</definedName>
    <definedName name="Colc.Hormigón.Grua">[52]Análisis!$D$49</definedName>
    <definedName name="colc.marmolpared">#REF!</definedName>
    <definedName name="COLC1">#REF!</definedName>
    <definedName name="COLC11">'[63]Osiades Est.'!$E$262</definedName>
    <definedName name="COLC2">#REF!</definedName>
    <definedName name="COLC22">'[63]Osiades Est.'!$E$285</definedName>
    <definedName name="COLC3">'[63]Osiades Est.'!$E$215</definedName>
    <definedName name="COLC3CIR">#REF!</definedName>
    <definedName name="COLC4">#REF!</definedName>
    <definedName name="COLC5">'[17]Anal. horm.'!#REF!</definedName>
    <definedName name="coloblo">#REF!</definedName>
    <definedName name="Coloc._bloque_4x_8_x16_pulgs.">#REF!</definedName>
    <definedName name="Coloc.Block.4">'[85]Costos Mano de Obra'!$O$38</definedName>
    <definedName name="Coloc.Block.6">'[69]Costos Mano de Obra'!$O$37</definedName>
    <definedName name="Coloc.Bloq.8.BNPT">#REF!</definedName>
    <definedName name="Coloc.Bloque.12">#REF!</definedName>
    <definedName name="Coloc.ceramica.pared">#REF!</definedName>
    <definedName name="Coloc.Ceramica.Pisos">'[69]Costos Mano de Obra'!$O$46</definedName>
    <definedName name="Coloc.Hormigón">#REF!</definedName>
    <definedName name="Coloc.piso">#REF!</definedName>
    <definedName name="Coloc.Quary.Tile">#REF!</definedName>
    <definedName name="Coloc.Zocalo">#REF!</definedName>
    <definedName name="Coloc.Zócalo">#REF!</definedName>
    <definedName name="colocaceromalla">[45]I.HORMIGON!$G$22</definedName>
    <definedName name="colocacionbobedilla">#REF!</definedName>
    <definedName name="colola">#REF!</definedName>
    <definedName name="Colorante">[52]Insumos!$E$69</definedName>
    <definedName name="colred1.2">[17]Volumenes!#REF!</definedName>
    <definedName name="colum">#REF!</definedName>
    <definedName name="Colum.60cm.Espectaculos">[52]Análisis!$D$1004</definedName>
    <definedName name="Colum.C.1">#REF!</definedName>
    <definedName name="Colum.C.3">#REF!</definedName>
    <definedName name="Colum.Cuad.Edif.Oficinas">[52]Análisis!$D$755</definedName>
    <definedName name="Colum.Horm.Convenc.Espectaculos">[52]Análisis!$D$1018</definedName>
    <definedName name="Colum.Ø45.Edif.Oficina">[52]Análisis!$D$785</definedName>
    <definedName name="Colum.Red40.Discot">#REF!</definedName>
    <definedName name="Colum.Red50.Casino">#REF!</definedName>
    <definedName name="Colum.redon.40.Area.Novle">[52]Análisis!#REF!</definedName>
    <definedName name="Colum.redonda.40.Comedor">[52]Análisis!#REF!</definedName>
    <definedName name="colum2">[63]Analisis!$E$177</definedName>
    <definedName name="Column.horm.Administracion">[52]Análisis!#REF!</definedName>
    <definedName name="Columna.C1.15x20">[52]Análisis!$D$148</definedName>
    <definedName name="Columna.Cc.20x20">[52]Análisis!$D$156</definedName>
    <definedName name="Columna.Cocina">[52]Análisis!#REF!</definedName>
    <definedName name="Columna.Convenc.Villas">#REF!</definedName>
    <definedName name="Columna.Cr">[52]Análisis!$D$182</definedName>
    <definedName name="Columna.Horm.Area.Noble">[52]Análisis!#REF!</definedName>
    <definedName name="Columna.Lavanderia">[52]Análisis!$D$933</definedName>
    <definedName name="columna.pergolado">[92]Análisis!$D$1625</definedName>
    <definedName name="Columna.Redon.50.Area.Noble">[52]Análisis!#REF!</definedName>
    <definedName name="Columna.redonda.30.villas">#REF!</definedName>
    <definedName name="Columna30x30">#REF!</definedName>
    <definedName name="Columnas.C1s.C2s">[52]Análisis!$D$164</definedName>
    <definedName name="Columnas.Redonda.30cm">[52]Análisis!$D$173</definedName>
    <definedName name="columnasum">#REF!</definedName>
    <definedName name="Com.Personal">#REF!</definedName>
    <definedName name="COMBUSTIBLES">#REF!</definedName>
    <definedName name="CommHdr">#REF!</definedName>
    <definedName name="CommLabel">#REF!</definedName>
    <definedName name="Comparación">#REF!</definedName>
    <definedName name="COMPENS">#REF!</definedName>
    <definedName name="compresor">#REF!</definedName>
    <definedName name="Compresores">[44]EQUIPOS!$I$28</definedName>
    <definedName name="Con.Zap.ZC5">[57]Análisis!#REF!</definedName>
    <definedName name="concreto">#REF!</definedName>
    <definedName name="concreto.nivelacion">[91]Análisis!$D$207</definedName>
    <definedName name="concreto.pobre">#REF!</definedName>
    <definedName name="Concreto.pobre.bajo.zapata">[52]Análisis!#REF!</definedName>
    <definedName name="concreto_2">#N/A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EXBAJ4SDR41A6CONTRA">#REF!</definedName>
    <definedName name="CONEXCLOACA">#REF!</definedName>
    <definedName name="CONFPUERTABISCLA">#REF!</definedName>
    <definedName name="CONFPUERTACLA">#REF!</definedName>
    <definedName name="CONFPUERTAFORROZINC">#REF!</definedName>
    <definedName name="CONFPUERTAPLUM">#REF!</definedName>
    <definedName name="CONI12HG">'[17]Pu-Sanit.'!$C$229</definedName>
    <definedName name="conten">[63]Analisis!$E$1243</definedName>
    <definedName name="CONTENML">[37]Analisis!$F$1543</definedName>
    <definedName name="CONTENTELFORDM">#REF!</definedName>
    <definedName name="CONTENTELFORDM3">#REF!</definedName>
    <definedName name="CONTRA1">#REF!</definedName>
    <definedName name="CONTRA2">#REF!</definedName>
    <definedName name="ContraHuella.Marmol">#REF!</definedName>
    <definedName name="ContratoOriginal">[93]Sheet1!$N$12</definedName>
    <definedName name="CONTROL">#REF!</definedName>
    <definedName name="control_2">"$#REF!.$#REF!$#REF!:#REF!#REF!"</definedName>
    <definedName name="control_3">"$#REF!.$#REF!$#REF!:#REF!#REF!"</definedName>
    <definedName name="CONTROLADM">#REF!</definedName>
    <definedName name="CONTROLCOC">#REF!</definedName>
    <definedName name="CONTROLCOME">#REF!</definedName>
    <definedName name="CONTROLLAV">#REF!</definedName>
    <definedName name="Conv.">#REF!</definedName>
    <definedName name="Conv.Col.C1">[57]Análisis!#REF!</definedName>
    <definedName name="Conv.Col.C5">[57]Análisis!#REF!</definedName>
    <definedName name="Conv.Col.C6">[57]Análisis!#REF!</definedName>
    <definedName name="Conv.Col.C7">[57]Análisis!#REF!</definedName>
    <definedName name="Conv.Col.C8">[57]Análisis!#REF!</definedName>
    <definedName name="Conv.Losa">[57]Análisis!#REF!</definedName>
    <definedName name="Conv.V2">[57]Análisis!#REF!</definedName>
    <definedName name="Conv.V3">[57]Análisis!#REF!</definedName>
    <definedName name="Conv.V4">[57]Análisis!#REF!</definedName>
    <definedName name="Conv.V5">[57]Análisis!#REF!</definedName>
    <definedName name="Conv.V7">[57]Análisis!#REF!</definedName>
    <definedName name="Conv.V8">[57]Análisis!#REF!</definedName>
    <definedName name="Conv.Viga.V1">[57]Análisis!#REF!</definedName>
    <definedName name="Conv.Zap.ZC1">[57]Análisis!#REF!</definedName>
    <definedName name="Conv.Zap.ZC2">[57]Análisis!#REF!</definedName>
    <definedName name="Conv.Zap.Zc3">[57]Análisis!#REF!</definedName>
    <definedName name="Conv.Zap.Zc4">[57]Análisis!#REF!</definedName>
    <definedName name="Conv.Zap.ZC6">[57]Análisis!#REF!</definedName>
    <definedName name="Conv.Zap.ZC7">[57]Análisis!#REF!</definedName>
    <definedName name="Conv.Zap.ZC8">[57]Análisis!#REF!</definedName>
    <definedName name="Conversion">#REF!</definedName>
    <definedName name="CORINAL12FALDA">'[28]M.O.'!$C$838</definedName>
    <definedName name="CORINALCEM">#REF!</definedName>
    <definedName name="CORINALFALDA">#REF!</definedName>
    <definedName name="CORINALPEQ">#REF!</definedName>
    <definedName name="CORNEXT">#REF!</definedName>
    <definedName name="CORNINT">#REF!</definedName>
    <definedName name="corniza.2.62pies">'[94]Cornisa de 2.62 pie'!$E$60</definedName>
    <definedName name="corniza.2pies">'[94]Cornisa de 2 pie'!$E$60</definedName>
    <definedName name="coronado">#REF!</definedName>
    <definedName name="correa8">[30]analisis!$G$773</definedName>
    <definedName name="CORREDERA">[86]Analisis!$E$161</definedName>
    <definedName name="cort">'[27]Pres. '!#REF!</definedName>
    <definedName name="Corte.Chazos">#REF!</definedName>
    <definedName name="Corte_y_Bote_Material____C_E">[14]Insumos!#REF!</definedName>
    <definedName name="CORTEEQUIPO">#REF!</definedName>
    <definedName name="COT_302">#REF!</definedName>
    <definedName name="COT_360">#REF!</definedName>
    <definedName name="COT_361">#REF!</definedName>
    <definedName name="COT_364">#REF!</definedName>
    <definedName name="COUPLING112HG">#REF!</definedName>
    <definedName name="COUPLING12HG">#REF!</definedName>
    <definedName name="COUPLING1HG">#REF!</definedName>
    <definedName name="COUPLING212HG">#REF!</definedName>
    <definedName name="COUPLING2HG">#REF!</definedName>
    <definedName name="COUPLING34HG">#REF!</definedName>
    <definedName name="COUPLING3HG">#REF!</definedName>
    <definedName name="COUPLING4HG">#REF!</definedName>
    <definedName name="CPANEL">'[28]M.O.'!$C$514</definedName>
    <definedName name="CPAPSERV">#REF!</definedName>
    <definedName name="cprestamo">[83]EQUIPOS!$D$27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avilla3.4">#REF!</definedName>
    <definedName name="CREPISA">#REF!</definedName>
    <definedName name="Crhist">#REF!</definedName>
    <definedName name="Cristalizado.marmol">[52]Insumos!$E$136</definedName>
    <definedName name="CRISTMIN">#REF!</definedName>
    <definedName name="CRONOGRAMA">#REF!</definedName>
    <definedName name="CSAL12">#REF!</definedName>
    <definedName name="CSALIDA1">#REF!</definedName>
    <definedName name="CSALIDA112">#REF!</definedName>
    <definedName name="CSALIDA114">#REF!</definedName>
    <definedName name="CSALIDA12">'[28]M.O.'!$C$852</definedName>
    <definedName name="CSALIDA2">#REF!</definedName>
    <definedName name="CSALIDA34">#REF!</definedName>
    <definedName name="CSALIDACAL">#REF!</definedName>
    <definedName name="CSALIDACOBRE1">#REF!</definedName>
    <definedName name="CSALIDACOBRE12">#REF!</definedName>
    <definedName name="CSALIDACOBRE34">#REF!</definedName>
    <definedName name="CSALIDAFILTRO">#REF!</definedName>
    <definedName name="CSALIDAFLUX">#REF!</definedName>
    <definedName name="CSALIDAINOD">'[28]M.O.'!$C$856</definedName>
    <definedName name="CSALIDAorin">#REF!</definedName>
    <definedName name="CTC">'[28]M.O.'!$C$516</definedName>
    <definedName name="CTEJA">#REF!</definedName>
    <definedName name="CTERMBANO">#REF!</definedName>
    <definedName name="CTG1CAM">#REF!</definedName>
    <definedName name="CTG2CAM">#REF!</definedName>
    <definedName name="CTIM">#REF!</definedName>
    <definedName name="CTINACO">#REF!</definedName>
    <definedName name="CTRIHUEDOM">#REF!</definedName>
    <definedName name="CTUBALCANT0312">#REF!</definedName>
    <definedName name="CTUBALCANT0315">#REF!</definedName>
    <definedName name="CTUBALCANT0321">#REF!</definedName>
    <definedName name="CTUBALCANT0324">#REF!</definedName>
    <definedName name="CTUBALCANT0330">#REF!</definedName>
    <definedName name="CTUBALCANT0336">#REF!</definedName>
    <definedName name="CTUBALCANT036">#REF!</definedName>
    <definedName name="CTUBALCANT038">#REF!</definedName>
    <definedName name="CTUBALCANT12">#REF!</definedName>
    <definedName name="CTUBALCANT15">#REF!</definedName>
    <definedName name="CTUBALCANT21">#REF!</definedName>
    <definedName name="CTUBALCANT24">#REF!</definedName>
    <definedName name="CTUBALCANT30">#REF!</definedName>
    <definedName name="CTUBALCANT36">#REF!</definedName>
    <definedName name="CTUBALCANT6">#REF!</definedName>
    <definedName name="CTUBALCANT8">#REF!</definedName>
    <definedName name="CTUBASB12">#REF!</definedName>
    <definedName name="CTUBASB16">#REF!</definedName>
    <definedName name="CTUBASB20">#REF!</definedName>
    <definedName name="CTUBASB3">#REF!</definedName>
    <definedName name="CTUBASB4">#REF!</definedName>
    <definedName name="CTUBASB6">#REF!</definedName>
    <definedName name="CTUBASB8">#REF!</definedName>
    <definedName name="CTUBHF12">#REF!</definedName>
    <definedName name="CTUBHF3">#REF!</definedName>
    <definedName name="CTUBHF4">#REF!</definedName>
    <definedName name="CTUBHF6">#REF!</definedName>
    <definedName name="CTUBHF8">#REF!</definedName>
    <definedName name="CTUBHG1">#REF!</definedName>
    <definedName name="CTUBHG10">#REF!</definedName>
    <definedName name="CTUBHG12">#REF!</definedName>
    <definedName name="CTUBHG2">#REF!</definedName>
    <definedName name="CTUBHG212">#REF!</definedName>
    <definedName name="CTUBHG3">#REF!</definedName>
    <definedName name="CTUBHG34">#REF!</definedName>
    <definedName name="CTUBHG4">#REF!</definedName>
    <definedName name="CTUBHG6">#REF!</definedName>
    <definedName name="CTUBHG8">#REF!</definedName>
    <definedName name="CUB">[1]Presup.!#REF!</definedName>
    <definedName name="cub7wils">#REF!</definedName>
    <definedName name="CUBIC._ANTERIOR">#N/A</definedName>
    <definedName name="CUBICACION">#N/A</definedName>
    <definedName name="CUBICADO">#N/A</definedName>
    <definedName name="cubierta.patinillo">#REF!</definedName>
    <definedName name="Cubo_para_vaciado_de_Hormigón">[49]Insumos!#REF!</definedName>
    <definedName name="Cubo_para_vaciado_de_Hormigón_2">#N/A</definedName>
    <definedName name="Cubo_para_vaciado_de_Hormigón_3">#N/A</definedName>
    <definedName name="CUBREFALTA3_8">[37]Materiales!$E$535</definedName>
    <definedName name="CUBREFALTA38">#REF!</definedName>
    <definedName name="Curado.Resane.Horm.Visto">[52]Insumos!$E$137</definedName>
    <definedName name="Curado_y_Aditivo">[49]Insumos!#REF!</definedName>
    <definedName name="Curado_y_Aditivo_2">#N/A</definedName>
    <definedName name="Curado_y_Aditivo_3">#N/A</definedName>
    <definedName name="CV">[1]Presup.!#REF!</definedName>
    <definedName name="cv_3">[67]PRECIOS!$E$83</definedName>
    <definedName name="CVERTEDERO">#REF!</definedName>
    <definedName name="CVERTEDEROH">#REF!</definedName>
    <definedName name="CZINC">'[62]Mano de Obra'!#REF!</definedName>
    <definedName name="CZOCCOR">#REF!</definedName>
    <definedName name="CZOCCORESC">#REF!</definedName>
    <definedName name="CZOCGRAESC">#REF!</definedName>
    <definedName name="CZOCGRAPISO">'[28]M.O.'!$C$175</definedName>
    <definedName name="D">'[95]Estructura Metalica'!$K$5</definedName>
    <definedName name="D_2">#N/A</definedName>
    <definedName name="D_3">#N/A</definedName>
    <definedName name="D1_15X20">[70]Analisis!$F$127</definedName>
    <definedName name="D7H">[44]EQUIPOS!$I$9</definedName>
    <definedName name="D8K">[44]EQUIPOS!$I$8</definedName>
    <definedName name="D8T">'[48]Resumen Precio Equipos'!$I$13</definedName>
    <definedName name="Data">#REF!</definedName>
    <definedName name="data14">[32]Factura!#REF!</definedName>
    <definedName name="data15">[32]Factura!#REF!</definedName>
    <definedName name="data16">[32]Factura!#REF!</definedName>
    <definedName name="data17">[32]Factura!#REF!</definedName>
    <definedName name="data18">[32]Factura!#REF!</definedName>
    <definedName name="data19">[32]Factura!#REF!</definedName>
    <definedName name="data20">[32]Factura!#REF!</definedName>
    <definedName name="data21">[32]Factura!#REF!</definedName>
    <definedName name="data22">'[23]Cotización Metalesa'!$K$21</definedName>
    <definedName name="data23">[32]Factura!#REF!</definedName>
    <definedName name="data24">[32]Factura!#REF!</definedName>
    <definedName name="data25">[32]Factura!#REF!</definedName>
    <definedName name="data26">[32]Factura!#REF!</definedName>
    <definedName name="data27">[32]Factura!#REF!</definedName>
    <definedName name="data28">[32]Factura!#REF!</definedName>
    <definedName name="data29">[32]Factura!#REF!</definedName>
    <definedName name="data30">[32]Factura!#REF!</definedName>
    <definedName name="data31">[32]Factura!#REF!</definedName>
    <definedName name="data32">[32]Factura!#REF!</definedName>
    <definedName name="data33">[32]Factura!#REF!</definedName>
    <definedName name="data34">[32]Factura!#REF!</definedName>
    <definedName name="data35">[32]Factura!#REF!</definedName>
    <definedName name="data36">[32]Factura!#REF!</definedName>
    <definedName name="data37">[32]Factura!#REF!</definedName>
    <definedName name="data38">[32]Factura!#REF!</definedName>
    <definedName name="data39">[32]Factura!#REF!</definedName>
    <definedName name="data40">[32]Factura!#REF!</definedName>
    <definedName name="data41">[32]Factura!#REF!</definedName>
    <definedName name="data42">[32]Factura!#REF!</definedName>
    <definedName name="data43">[32]Factura!#REF!</definedName>
    <definedName name="data44">[32]Factura!#REF!</definedName>
    <definedName name="data45">[32]Factura!#REF!</definedName>
    <definedName name="data46">[32]Factura!#REF!</definedName>
    <definedName name="data48">[32]Factura!#REF!</definedName>
    <definedName name="data50">[32]Factura!#REF!</definedName>
    <definedName name="data51">[32]Factura!#REF!</definedName>
    <definedName name="data52">[32]Factura!#REF!</definedName>
    <definedName name="data62">[32]Factura!#REF!</definedName>
    <definedName name="data63">'[23]Cotización Metalesa'!#REF!</definedName>
    <definedName name="data64">'[23]Cotización Metalesa'!$D$52</definedName>
    <definedName name="data65">'[23]Cotización Metalesa'!#REF!</definedName>
    <definedName name="data66">[32]Factura!#REF!</definedName>
    <definedName name="data67">[32]Factura!#REF!</definedName>
    <definedName name="data68">[32]Factura!#REF!</definedName>
    <definedName name="data69">[32]Factura!#REF!</definedName>
    <definedName name="data70">[32]Factura!#REF!</definedName>
    <definedName name="Datos">#REF!</definedName>
    <definedName name="Datos1">#REF!</definedName>
    <definedName name="ddd">'[96]M.O.'!$C$557</definedName>
    <definedName name="dddd">'[97]Villa Hermosa'!#REF!</definedName>
    <definedName name="DE">[98]Insumos!$I$3</definedName>
    <definedName name="deducciones">#REF!</definedName>
    <definedName name="deducciones_2">"$#REF!.$M$62"</definedName>
    <definedName name="deducciones_3">"$#REF!.$M$62"</definedName>
    <definedName name="del">#REF!</definedName>
    <definedName name="demolicionaceraum">#REF!</definedName>
    <definedName name="deplu3">[17]Volumenes!#REF!</definedName>
    <definedName name="DERBCO">[5]Mat!$D$56</definedName>
    <definedName name="DERPLTO">[5]Mat!$D$57</definedName>
    <definedName name="DERRCEMBLANCO">[10]insumo!#REF!</definedName>
    <definedName name="DERRCEMGRIS">[10]insumo!#REF!</definedName>
    <definedName name="derretido">#REF!</definedName>
    <definedName name="Derretido_Blanco">[41]Insumos!$B$50:$D$50</definedName>
    <definedName name="DERRETIDOBCO">#REF!</definedName>
    <definedName name="DERRETIDOBLANCO">[10]insumo!$D$20</definedName>
    <definedName name="derretidocrema">[10]insumo!#REF!</definedName>
    <definedName name="DERRETIDOGRIS">#REF!</definedName>
    <definedName name="DERRETIDOVER">#REF!</definedName>
    <definedName name="desaaa">[28]Analisis!$F$722</definedName>
    <definedName name="Desagüe_de_piso_de_2______INST.">[14]Insumos!#REF!</definedName>
    <definedName name="Desagüe_de_techo_de_3">[14]Insumos!#REF!</definedName>
    <definedName name="Desagüe_de_techo_de_4">[14]Insumos!#REF!</definedName>
    <definedName name="DESAGUE2">#REF!</definedName>
    <definedName name="DESAGUE3">#REF!</definedName>
    <definedName name="DESAGUEBANERA">#REF!</definedName>
    <definedName name="DESAGUEDOBLEFRE">#REF!</definedName>
    <definedName name="DESAGUEFREGADERO">[28]Materiales!$E$540</definedName>
    <definedName name="DESAGUEPISO2">[36]Analisis!$F$829</definedName>
    <definedName name="desap">[63]Analisis!$E$1159</definedName>
    <definedName name="desap4">[63]Analisis!$E$1167</definedName>
    <definedName name="DESCRIPCION">#N/A</definedName>
    <definedName name="DESENCARCO">#REF!</definedName>
    <definedName name="DESENCCOL">#REF!</definedName>
    <definedName name="DESENCDIN">#REF!</definedName>
    <definedName name="DESENCFP275">#REF!</definedName>
    <definedName name="DESENCFPADIC">#REF!</definedName>
    <definedName name="DESENCVIGA">#REF!</definedName>
    <definedName name="desesc2">[17]Volumenes!#REF!</definedName>
    <definedName name="desglose">'[97]Villa Hermosa'!#REF!</definedName>
    <definedName name="DESMANTSE500CONTRA">#REF!</definedName>
    <definedName name="DesmPlaf">#REF!</definedName>
    <definedName name="DesmPuerta">#REF!</definedName>
    <definedName name="DesmVent">#REF!</definedName>
    <definedName name="desp">#REF!</definedName>
    <definedName name="DESP24">#REF!</definedName>
    <definedName name="DESP34">#REF!</definedName>
    <definedName name="DESP44">#REF!</definedName>
    <definedName name="DESP46">#REF!</definedName>
    <definedName name="DESPACE1">#REF!</definedName>
    <definedName name="DESPACE2">#REF!</definedName>
    <definedName name="DESPACEMALLA">#REF!</definedName>
    <definedName name="DESPCLA">#REF!</definedName>
    <definedName name="DESPISO2CONTRA">#REF!</definedName>
    <definedName name="DESPLU3">#REF!</definedName>
    <definedName name="DESPLU4">#REF!</definedName>
    <definedName name="DESPMAD1">#REF!</definedName>
    <definedName name="DESPMAD2">#REF!</definedName>
    <definedName name="detech3">'[55]Ana-Sanit.'!$F$552</definedName>
    <definedName name="dflt3">[31]Personalizar!$D$24</definedName>
    <definedName name="dflt6">[31]Personalizar!$D$28</definedName>
    <definedName name="diames">#REF!</definedName>
    <definedName name="Diesel">[14]Insumos!#REF!</definedName>
    <definedName name="din">'[27]Pres. '!#REF!</definedName>
    <definedName name="dint">#REF!</definedName>
    <definedName name="dint1">[63]Analisis!$E$638</definedName>
    <definedName name="Dinte.20x15">#REF!</definedName>
    <definedName name="DINTEL">'[55]Anal. horm.'!$F$1139</definedName>
    <definedName name="Dintel.Casino">#REF!</definedName>
    <definedName name="Dintel.Cocina">[52]Análisis!#REF!</definedName>
    <definedName name="dintel.curvo">#REF!</definedName>
    <definedName name="Dintel.D.1erN">#REF!</definedName>
    <definedName name="Dintel.D.2doN">#REF!</definedName>
    <definedName name="Dintel.D.3erN">#REF!</definedName>
    <definedName name="Dintel.D.4toN">#REF!</definedName>
    <definedName name="Dintel.D1.15x40">[57]Análisis!#REF!</definedName>
    <definedName name="Dintel.D1.1erN">#REF!</definedName>
    <definedName name="Dintel.D1.2doN">#REF!</definedName>
    <definedName name="Dintel.D1.3erN">#REF!</definedName>
    <definedName name="Dintel.D1.4toN">#REF!</definedName>
    <definedName name="Dintel.D120x40">[57]Análisis!#REF!</definedName>
    <definedName name="Dintel.D2.15x40">[57]Análisis!#REF!</definedName>
    <definedName name="Dintel.D2.1erN">#REF!</definedName>
    <definedName name="Dintel.D2.20x40">[57]Análisis!#REF!</definedName>
    <definedName name="Dintel.D2.2doN">#REF!</definedName>
    <definedName name="Dintel.D2.3erN">#REF!</definedName>
    <definedName name="Dintel.D2.4toN">#REF!</definedName>
    <definedName name="Dintel.DC.1erN">#REF!</definedName>
    <definedName name="Dintel.DC.2doN">#REF!</definedName>
    <definedName name="Dintel.DC.3erN">#REF!</definedName>
    <definedName name="Dintel.DC.4toN">#REF!</definedName>
    <definedName name="Dintel.DN">[57]Análisis!#REF!</definedName>
    <definedName name="Dintel.Horm.Conven.Villas">#REF!</definedName>
    <definedName name="Dintel.Lavanderia">#REF!</definedName>
    <definedName name="Dintel10x20">#REF!</definedName>
    <definedName name="DINTEL15X20D1">[36]Analisis!$F$1716</definedName>
    <definedName name="Dintel20x20">#REF!</definedName>
    <definedName name="Dintel20x20.ml">[91]Análisis!$D$557</definedName>
    <definedName name="DINTEL20X20D1">[36]Analisis!$F$1728</definedName>
    <definedName name="Dintel20x40">[52]Análisis!$D$230</definedName>
    <definedName name="DIRJAGS">#REF!</definedName>
    <definedName name="DIRPROY">#REF!</definedName>
    <definedName name="Disc.Co.Cc2">[57]Análisis!#REF!</definedName>
    <definedName name="Disc.Col.C">[57]Análisis!#REF!</definedName>
    <definedName name="Disc.Col.C1">[57]Análisis!#REF!</definedName>
    <definedName name="Disc.Col.C2.45x45">[57]Análisis!#REF!</definedName>
    <definedName name="Disc.Col.CA">[57]Análisis!#REF!</definedName>
    <definedName name="Disc.Col.Cc1">[57]Análisis!#REF!</definedName>
    <definedName name="Disc.Losa.techo">[57]Análisis!#REF!</definedName>
    <definedName name="Disc.Muro.MH">[57]Análisis!#REF!</definedName>
    <definedName name="Disc.V3">[57]Análisis!#REF!</definedName>
    <definedName name="Disc.Viga.Curva.30x70">[57]Análisis!#REF!</definedName>
    <definedName name="Disc.Viga.Curva.Vcc1">[57]Análisis!#REF!</definedName>
    <definedName name="Disc.Viga.V1">[57]Análisis!#REF!</definedName>
    <definedName name="Disc.Viga.V10">[57]Análisis!#REF!</definedName>
    <definedName name="Disc.Viga.V2">[57]Análisis!#REF!</definedName>
    <definedName name="Disc.Viga.V4">[57]Análisis!#REF!</definedName>
    <definedName name="Disc.Viga.V5">[57]Análisis!#REF!</definedName>
    <definedName name="Disc.Viga.V6">[57]Análisis!#REF!</definedName>
    <definedName name="Disc.Viga.V7">[57]Análisis!#REF!</definedName>
    <definedName name="Disc.Viga.V7B">[57]Análisis!#REF!</definedName>
    <definedName name="Disc.Viga.V8">[57]Análisis!#REF!</definedName>
    <definedName name="Disc.Viga.V9">[57]Análisis!#REF!</definedName>
    <definedName name="Disc.Zap.Muro.HA">[57]Análisis!#REF!</definedName>
    <definedName name="Disc.Zap.ZC">[57]Análisis!#REF!</definedName>
    <definedName name="Disc.ZC1">[57]Análisis!#REF!</definedName>
    <definedName name="Disc.ZC2">[57]Análisis!#REF!</definedName>
    <definedName name="Disc.ZCA">[57]Análisis!#REF!</definedName>
    <definedName name="Disc.ZCc1">[57]Análisis!#REF!</definedName>
    <definedName name="Disc.ZCc2">[57]Análisis!#REF!</definedName>
    <definedName name="Disco.Col.Cc">[57]Análisis!#REF!</definedName>
    <definedName name="Discoteca">#REF!</definedName>
    <definedName name="DISTAGUAYMOCONTRA">#REF!</definedName>
    <definedName name="distribuidor">'[88]Listado Equipos a utilizar'!$I$12</definedName>
    <definedName name="DIVISAEURO">#REF!</definedName>
    <definedName name="DIVISAS">#REF!</definedName>
    <definedName name="DIVISAUSA">#REF!</definedName>
    <definedName name="do">[98]Insumos!$I$3</definedName>
    <definedName name="DOLAR">#REF!</definedName>
    <definedName name="dp_2">[67]PRECIOS!$E$89</definedName>
    <definedName name="Drenaje.Pluvial">#REF!</definedName>
    <definedName name="dtecnica">'[48]Resumen Precio Equipos'!$C$27</definedName>
    <definedName name="Duc">#REF!</definedName>
    <definedName name="duch">'[27]Pres. '!#REF!</definedName>
    <definedName name="DUCHA">[28]Materiales!$E$541</definedName>
    <definedName name="DUCHAC">[36]Analisis!$F$622</definedName>
    <definedName name="DUCHACAMBIO">[37]Analisis!$F$565</definedName>
    <definedName name="DUCHAFRIAHG">#REF!</definedName>
    <definedName name="DUCHAPVC">#REF!</definedName>
    <definedName name="DUCHAPVCCPVC">#REF!</definedName>
    <definedName name="DUCHAS">#REF!</definedName>
    <definedName name="dur">#REF!</definedName>
    <definedName name="DUROCK">[86]Analisis!$F$1196</definedName>
    <definedName name="DYNACA25">[44]EQUIPOS!$I$13</definedName>
    <definedName name="E">#REF!</definedName>
    <definedName name="EBAINS">#REF!</definedName>
    <definedName name="EBANISTERIA">#REF!</definedName>
    <definedName name="EBAOP1">#REF!</definedName>
    <definedName name="EBAPIN">#REF!</definedName>
    <definedName name="EBAPUL">#REF!</definedName>
    <definedName name="ECON">[28]Materiales!$E$37</definedName>
    <definedName name="Edi.Hab.Viga.V6">[57]Análisis!#REF!</definedName>
    <definedName name="Edif.Direc.">#REF!</definedName>
    <definedName name="Edif.Ejec.Losa.Techo">[57]Análisis!#REF!</definedName>
    <definedName name="Edif.Hab.Col.C1">[57]Análisis!#REF!</definedName>
    <definedName name="Edif.Hab.Col.C1.2doN">[57]Análisis!#REF!</definedName>
    <definedName name="Edif.Hab.Col.C1.3erN">[57]Análisis!#REF!</definedName>
    <definedName name="Edif.Hab.Col.C2">[57]Análisis!#REF!</definedName>
    <definedName name="Edif.Hab.Col.C2.2doN">[57]Análisis!#REF!</definedName>
    <definedName name="Edif.Hab.Col.C2.3erN">[57]Análisis!#REF!</definedName>
    <definedName name="Edif.Hab.Col.C3.1erN">[57]Análisis!#REF!</definedName>
    <definedName name="Edif.Hab.Col.C3.2doN">[57]Análisis!#REF!</definedName>
    <definedName name="Edif.Hab.Col.C4.2doN">[57]Análisis!#REF!</definedName>
    <definedName name="Edif.Hab.Col.CF">[57]Análisis!#REF!</definedName>
    <definedName name="Edif.Hab.Col4.1eN">[57]Análisis!#REF!</definedName>
    <definedName name="Edif.Hab.Losa.Entrepiso">[57]Análisis!#REF!</definedName>
    <definedName name="Edif.Hab.Losa.Techo">[57]Análisis!#REF!</definedName>
    <definedName name="Edif.Hab.Platea">[57]Análisis!#REF!</definedName>
    <definedName name="Edif.Hab.Viga.V1">[57]Análisis!#REF!</definedName>
    <definedName name="Edif.Hab.Viga.V10">[57]Análisis!#REF!</definedName>
    <definedName name="Edif.Hab.Viga.V3">[57]Análisis!#REF!</definedName>
    <definedName name="Edif.Hab.Viga.V4">[57]Análisis!#REF!</definedName>
    <definedName name="Edif.Hab.Viga.V5">[57]Análisis!#REF!</definedName>
    <definedName name="Edif.Hab.Viga.V5b">[57]Análisis!#REF!</definedName>
    <definedName name="Edif.Hab.Viga.V8">[57]Análisis!#REF!</definedName>
    <definedName name="Edif.Hab.VigaV2">[57]Análisis!#REF!</definedName>
    <definedName name="Edif.Hab.VigaV9">[57]Análisis!#REF!</definedName>
    <definedName name="Edif.Hab.Zap.Col.CF">[57]Análisis!#REF!</definedName>
    <definedName name="Edif.Hab.Zap.Escalera">[57]Análisis!#REF!</definedName>
    <definedName name="Edif.Hab.Zap.Zc3">[57]Análisis!#REF!</definedName>
    <definedName name="Edif.Hab.Zap.Zc4">[57]Análisis!#REF!</definedName>
    <definedName name="EDIF.HABIT.PLATEA">#REF!</definedName>
    <definedName name="EDIF.HABITACIONES">#REF!</definedName>
    <definedName name="Edif.Personal">#REF!</definedName>
    <definedName name="Edif.Serv.Col.C">[57]Análisis!#REF!</definedName>
    <definedName name="Edif.Serv.Col.C1">[57]Análisis!#REF!</definedName>
    <definedName name="Edif.Serv.Losa.Entrepiso">[57]Análisis!#REF!</definedName>
    <definedName name="Edif.Serv.Losa.Techo">[57]Análisis!#REF!</definedName>
    <definedName name="Edif.Serv.V1">[57]Análisis!#REF!</definedName>
    <definedName name="Edif.Serv.V10">[57]Análisis!#REF!</definedName>
    <definedName name="Edif.Serv.V11">[57]Análisis!#REF!</definedName>
    <definedName name="Edif.Serv.V12">[57]Análisis!#REF!</definedName>
    <definedName name="Edif.Serv.V13">[57]Análisis!#REF!</definedName>
    <definedName name="Edif.Serv.V14">[57]Análisis!#REF!</definedName>
    <definedName name="Edif.Serv.V15">[57]Análisis!#REF!</definedName>
    <definedName name="Edif.Serv.V2">[57]Análisis!#REF!</definedName>
    <definedName name="Edif.Serv.V3">[57]Análisis!#REF!</definedName>
    <definedName name="Edif.Serv.V4">[57]Análisis!#REF!</definedName>
    <definedName name="Edif.Serv.V5">[57]Análisis!#REF!</definedName>
    <definedName name="Edif.Serv.V6">[57]Análisis!#REF!</definedName>
    <definedName name="Edif.Serv.V7">[57]Análisis!#REF!</definedName>
    <definedName name="Edif.Serv.V8">[57]Análisis!#REF!</definedName>
    <definedName name="Edif.Serv.V9">[57]Análisis!#REF!</definedName>
    <definedName name="Edif.Serv.VA">[57]Análisis!#REF!</definedName>
    <definedName name="Edif.Serv.Zap.ZC">[57]Análisis!#REF!</definedName>
    <definedName name="Edif.Serv.Zap.ZC1">[57]Análisis!#REF!</definedName>
    <definedName name="Edificio.Administracion">'[52]Edificio Administracion'!$G$112</definedName>
    <definedName name="Edificio.de.Entrada">'[52]Edificio de Entrada'!$G$77</definedName>
    <definedName name="EDIFICIO.DE.SERVICIOS">#REF!</definedName>
    <definedName name="egfrrf">#REF!</definedName>
    <definedName name="el_mano_obra">'[99]Los Ángeles (Fase II)'!$A$749:$F$802</definedName>
    <definedName name="el_no_al_printer">'[99]Los Ángeles (Fase II)'!$A$2171</definedName>
    <definedName name="ELECTRICAS">#REF!</definedName>
    <definedName name="ELECTRICIDAD">#REF!</definedName>
    <definedName name="elementos">#REF!</definedName>
    <definedName name="elizabeth">#REF!</definedName>
    <definedName name="EMAILARQSA">#REF!</definedName>
    <definedName name="EMAILJAGS">#REF!</definedName>
    <definedName name="EMERGE" hidden="1">'[29]ANALISIS STO DGO'!#REF!</definedName>
    <definedName name="EMERGENCY" hidden="1">'[29]ANALISIS STO DGO'!#REF!</definedName>
    <definedName name="Empalme_de_Pilotes">[49]Insumos!#REF!</definedName>
    <definedName name="Empalme_de_Pilotes_2">#N/A</definedName>
    <definedName name="Empalme_de_Pilotes_3">#N/A</definedName>
    <definedName name="EMPALME2">#REF!</definedName>
    <definedName name="EMPALME3">#REF!</definedName>
    <definedName name="EMPALME4">#REF!</definedName>
    <definedName name="EMPALME6">#REF!</definedName>
    <definedName name="EMPCOL">#REF!</definedName>
    <definedName name="EMPEXTMA">#REF!</definedName>
    <definedName name="EMPINTCONACEROYMALLACONTRA">#REF!</definedName>
    <definedName name="EMPINTMA">#REF!</definedName>
    <definedName name="EMPPULSCOL">#REF!</definedName>
    <definedName name="EMPRAS">#REF!</definedName>
    <definedName name="EMPRUS">#REF!</definedName>
    <definedName name="EMPTECHO">#REF!</definedName>
    <definedName name="ENC">'[100]presupuesto no ejecutable'!#REF!</definedName>
    <definedName name="Encerado.Marmol">#REF!</definedName>
    <definedName name="encofrado40x70">[45]I.HORMIGON!$G$30</definedName>
    <definedName name="encofrado50x90">[45]I.HORMIGON!$G$28</definedName>
    <definedName name="encofradocol0.40x0.40">#REF!</definedName>
    <definedName name="encofradocol30x30">#REF!</definedName>
    <definedName name="encofradocol35x80">#REF!</definedName>
    <definedName name="encofradocol40x40">#REF!</definedName>
    <definedName name="encofradocol40x70">#REF!</definedName>
    <definedName name="encofradoescalera">[45]I.HORMIGON!$G$37</definedName>
    <definedName name="encofradolosa">[45]I.HORMIGON!$G$24</definedName>
    <definedName name="encofradomurosdoscaras">#REF!</definedName>
    <definedName name="encofradoviga0.50x0.85">#REF!</definedName>
    <definedName name="encofradoviga30x50">#REF!</definedName>
    <definedName name="encofradoviga30x60">[45]I.HORMIGON!$G$33</definedName>
    <definedName name="encofradoviga40x60">[45]I.HORMIGON!$G$33</definedName>
    <definedName name="ENCRP1240">'[101]LISTA DE PRECIOS MATERIALES'!$G$55</definedName>
    <definedName name="End_Bal">#REF!</definedName>
    <definedName name="EPOX">[28]Materiales!$E$39</definedName>
    <definedName name="epoxy">#REF!</definedName>
    <definedName name="EQ.Batching.Plant.50yd3.hr">#REF!</definedName>
    <definedName name="EQ.Camion.Trompo.Ligador.7m3">#REF!</definedName>
    <definedName name="EQ.Grua.PH40.Boom80">#REF!</definedName>
    <definedName name="EQ.Pala.Cargadora.CAT930">#REF!</definedName>
    <definedName name="EQ.Planta.electrica50KVA">#REF!</definedName>
    <definedName name="EQ_0110">#REF!</definedName>
    <definedName name="EQ_0125">#REF!</definedName>
    <definedName name="EQ_0130">#REF!</definedName>
    <definedName name="EQ_0135">#REF!</definedName>
    <definedName name="EQ_0190">#REF!</definedName>
    <definedName name="EQ_0210">#REF!</definedName>
    <definedName name="EQ_0220">#REF!</definedName>
    <definedName name="EQ_0240">#REF!</definedName>
    <definedName name="EQ_0600">#REF!</definedName>
    <definedName name="eqcar">#REF!</definedName>
    <definedName name="EQU_12">#REF!</definedName>
    <definedName name="EQU_18">#REF!</definedName>
    <definedName name="EQU_25">#REF!</definedName>
    <definedName name="EQU_27">#REF!</definedName>
    <definedName name="EQU_36">#REF!</definedName>
    <definedName name="EQU_38">#REF!</definedName>
    <definedName name="EQU_49">#REF!</definedName>
    <definedName name="EQU_5">#REF!</definedName>
    <definedName name="EQU_53">#REF!</definedName>
    <definedName name="EQUIPOS">#REF!</definedName>
    <definedName name="eqvac">#REF!</definedName>
    <definedName name="ER">[25]A!#REF!</definedName>
    <definedName name="Escalera">#REF!</definedName>
    <definedName name="ESCALERAS">#REF!</definedName>
    <definedName name="ESCALERAS_AN">#REF!</definedName>
    <definedName name="escalon">[17]Volumenes!#REF!</definedName>
    <definedName name="escalon.Ceramica">#REF!</definedName>
    <definedName name="Escalón.Ceramica">#REF!</definedName>
    <definedName name="escalon.de1.0">[92]Análisis!$D$1354</definedName>
    <definedName name="escalon.de1.2">[92]Análisis!$D$1344</definedName>
    <definedName name="escalon.de1.6">[92]Análisis!$D$1334</definedName>
    <definedName name="escalon.de1.8">[92]Análisis!$D$1324</definedName>
    <definedName name="escalon.de2.0">[92]Análisis!$D$1314</definedName>
    <definedName name="escalon.de30">[92]Análisis!$D$1293</definedName>
    <definedName name="escalon.de60">[92]Análisis!$D$1304</definedName>
    <definedName name="Escalón.Marmol">#REF!</definedName>
    <definedName name="escalon2">[17]Volumenes!#REF!</definedName>
    <definedName name="escalone.antideslizante">#REF!</definedName>
    <definedName name="escalones">[17]Volumenes!#REF!</definedName>
    <definedName name="escalones.ant.60cm">[92]Análisis!$D$1278</definedName>
    <definedName name="escalones.ceramica">[91]Análisis!$D$1340</definedName>
    <definedName name="Escalones.Hormigon">#REF!</definedName>
    <definedName name="Escalones_Granito_Fondo_Blanco____Incl._H_y_C_H">[14]Insumos!#REF!</definedName>
    <definedName name="escarificacion">[102]GONZALO!#REF!</definedName>
    <definedName name="ESCGRA23B">#REF!</definedName>
    <definedName name="ESCGRA23C">[59]Ana!#REF!</definedName>
    <definedName name="ESCGRA23G">[59]Ana!#REF!</definedName>
    <definedName name="ESCGRABOTB">[59]Ana!#REF!</definedName>
    <definedName name="ESCGRABOTC">[59]Ana!#REF!</definedName>
    <definedName name="ESCGRAFB">[55]UASD!$F$3512</definedName>
    <definedName name="ESCMARAGLPR">[65]Ana!$M$452</definedName>
    <definedName name="ESCSUPCHAB">#REF!</definedName>
    <definedName name="ESCSUPCHAC">[59]Ana!#REF!</definedName>
    <definedName name="ESCVIBB">[59]Ana!#REF!</definedName>
    <definedName name="ESCVIBC">[59]Ana!#REF!</definedName>
    <definedName name="ESCVIBG">#REF!</definedName>
    <definedName name="Eslingas">[49]Insumos!#REF!</definedName>
    <definedName name="Eslingas_2">#N/A</definedName>
    <definedName name="Eslingas_3">#N/A</definedName>
    <definedName name="espejo.cristaluz">#REF!</definedName>
    <definedName name="espejo.pulido">#REF!</definedName>
    <definedName name="esq">'[27]Pres. '!#REF!</definedName>
    <definedName name="esquineros">[87]Insumos!$L$43</definedName>
    <definedName name="Est.terminal.patinillo">#REF!</definedName>
    <definedName name="ESTANQUES">#REF!</definedName>
    <definedName name="ESTMET">#REF!</definedName>
    <definedName name="estopa">#REF!</definedName>
    <definedName name="ESTRIA">#REF!</definedName>
    <definedName name="ESTRIAS">#REF!</definedName>
    <definedName name="Estrias.Villas">#REF!</definedName>
    <definedName name="ESTRUCTMET">#REF!</definedName>
    <definedName name="Estucado">#REF!</definedName>
    <definedName name="euro">#REF!</definedName>
    <definedName name="ew">'[27]Pres. '!#REF!</definedName>
    <definedName name="Exc">#REF!</definedName>
    <definedName name="Exc.Arena.Densa">#REF!</definedName>
    <definedName name="ExC_003">#REF!</definedName>
    <definedName name="ExC_004">#REF!</definedName>
    <definedName name="EXC_100">[103]MOV!$A$143:$E$143</definedName>
    <definedName name="EXC_101">[103]MOV!$A$149:$E$149</definedName>
    <definedName name="EXC_102">[103]MOV!$A$153:$E$153</definedName>
    <definedName name="EXC_103">[103]MOV!$A$157:$E$157</definedName>
    <definedName name="EXC_104">[103]MOV!$A$164:$E$164</definedName>
    <definedName name="EXC_105">[103]MOV!$A$169:$E$169</definedName>
    <definedName name="EXC_106">[103]MOV!$A$174:$E$174</definedName>
    <definedName name="EXC_107">[103]MOV!$A$189:$E$189</definedName>
    <definedName name="EXC_108">[103]MOV!$A$204:$E$204</definedName>
    <definedName name="EXC_83">[103]MOV!$A$61:$E$61</definedName>
    <definedName name="EXC_84">[103]MOV!$A$65:$E$65</definedName>
    <definedName name="EXC_85">[103]MOV!$A$69:$E$69</definedName>
    <definedName name="EXC_86">[103]MOV!$A$73:$E$73</definedName>
    <definedName name="EXC_87">[103]MOV!$A$76:$E$76</definedName>
    <definedName name="EXC_88">[103]MOV!$A$82:$E$82</definedName>
    <definedName name="EXC_89">[103]MOV!$A$86:$E$86</definedName>
    <definedName name="EXC_90">[103]MOV!$A$90:$E$90</definedName>
    <definedName name="EXC_91">[103]MOV!$A$96:$E$96</definedName>
    <definedName name="EXC_92">[103]MOV!$A$100:$E$100</definedName>
    <definedName name="EXC_93">[103]MOV!$A$104:$E$104</definedName>
    <definedName name="EXC_94">[103]MOV!$A$108:$E$108</definedName>
    <definedName name="EXC_95">[103]MOV!$A$114:$E$114</definedName>
    <definedName name="EXC_96">[103]MOV!$A$119:$E$119</definedName>
    <definedName name="EXC_97">[103]MOV!$A$125:$E$125</definedName>
    <definedName name="EXC_98">[103]MOV!$A$130:$E$130</definedName>
    <definedName name="EXC_99">[103]MOV!$A$136:$E$136</definedName>
    <definedName name="EXC_RETRO">[70]Analisis!$F$68</definedName>
    <definedName name="Excav.Mecanic.Arena">#REF!</definedName>
    <definedName name="Excav.Mecanic.Roca">#REF!</definedName>
    <definedName name="Excav.Tierra">#REF!</definedName>
    <definedName name="Excavacion.en.Roca">#REF!</definedName>
    <definedName name="Excavación_a_mano">#REF!</definedName>
    <definedName name="Excavación_Tierra___AM">[41]Insumos!$B$134:$D$134</definedName>
    <definedName name="excavadora235">[44]EQUIPOS!$I$16</definedName>
    <definedName name="EXCCALMANO3">#REF!</definedName>
    <definedName name="EXCCALMANO5">'[28]M.O.'!$C$522</definedName>
    <definedName name="EXCCALMANO7">#REF!</definedName>
    <definedName name="Excel_BuiltIn__FilterDatabase_2">#REF!</definedName>
    <definedName name="Excel_BuiltIn__FilterDatabase_3">#REF!</definedName>
    <definedName name="EXCHAMANO3">#REF!</definedName>
    <definedName name="EXCRBLAMANO3">#REF!</definedName>
    <definedName name="EXCRBLAMANO5">#REF!</definedName>
    <definedName name="EXCRBLAMANO7">#REF!</definedName>
    <definedName name="EXCRCOM3">'[28]M.O.'!$C$528</definedName>
    <definedName name="EXCRCOM5">#REF!</definedName>
    <definedName name="EXCRCOM7">#REF!</definedName>
    <definedName name="EXCRDURMANO3">#REF!</definedName>
    <definedName name="EXCRDURMANO5">#REF!</definedName>
    <definedName name="EXCRDURMANO7">#REF!</definedName>
    <definedName name="EXCROCA">'[17]M. O. exc.'!#REF!</definedName>
    <definedName name="EXCROCK">'[17]M. O. exc.'!#REF!</definedName>
    <definedName name="EXCRTOSCAMANO3">#REF!</definedName>
    <definedName name="EXCRTOSCAMANO5">#REF!</definedName>
    <definedName name="EXCRTOSCAMANO7">#REF!</definedName>
    <definedName name="EXCTIERRAMANO3">#REF!</definedName>
    <definedName name="EXCTIERRAMANO5">'[28]M.O.'!$C$538</definedName>
    <definedName name="EXCTIERRAMANO7">#REF!</definedName>
    <definedName name="exczapatacolum">#REF!</definedName>
    <definedName name="exczapatamuros">#REF!</definedName>
    <definedName name="expansiones.3.8">[87]Insumos!$L$35</definedName>
    <definedName name="exroca">#REF!</definedName>
    <definedName name="Exteriores">[52]Resumen!$F$32</definedName>
    <definedName name="Extra_Pay">#REF!</definedName>
    <definedName name="_xlnm.Extract">#REF!</definedName>
    <definedName name="Extractores.de.Aire">#REF!</definedName>
    <definedName name="FAB_10">#REF!</definedName>
    <definedName name="FAB_35">#REF!</definedName>
    <definedName name="Fabricacion.Horm.Ind.">#REF!</definedName>
    <definedName name="fac.esp.gra">#REF!</definedName>
    <definedName name="fachada.madera">#REF!</definedName>
    <definedName name="FACT">#REF!</definedName>
    <definedName name="factacero">'[104]Incremento Precios'!#REF!</definedName>
    <definedName name="factgov">#REF!</definedName>
    <definedName name="factor">#REF!</definedName>
    <definedName name="fae">'[104]PARTIDAS NUEVAS'!#REF!</definedName>
    <definedName name="faire">#REF!</definedName>
    <definedName name="FALLEBA10">#REF!</definedName>
    <definedName name="FALLEBA6">#REF!</definedName>
    <definedName name="fcs">#REF!</definedName>
    <definedName name="fdoimbo">#REF!</definedName>
    <definedName name="fdollar">#REF!</definedName>
    <definedName name="fdoregis">#REF!</definedName>
    <definedName name="FE">'[105]med.mov.de tierras2'!$D$12</definedName>
    <definedName name="fe.">#REF!</definedName>
    <definedName name="FEa">'[106]V.Tierras A'!$D$16</definedName>
    <definedName name="fecha">[107]Análisis!$D$431</definedName>
    <definedName name="FECHACREACION">#REF!</definedName>
    <definedName name="FechaHoy">[108]Configuración!$L$26</definedName>
    <definedName name="FELEC">#REF!</definedName>
    <definedName name="felect">#REF!</definedName>
    <definedName name="fequipo">#REF!</definedName>
    <definedName name="FER_353">#REF!</definedName>
    <definedName name="FER_354">#REF!</definedName>
    <definedName name="FER_355">#REF!</definedName>
    <definedName name="FERMIN">#REF!</definedName>
    <definedName name="ff">'[96]M.O.'!$C$570</definedName>
    <definedName name="fgvrfgfgfg">#REF!</definedName>
    <definedName name="FI">#REF!</definedName>
    <definedName name="FIBVID">#REF!</definedName>
    <definedName name="FIN">#REF!</definedName>
    <definedName name="fino">[52]Insumos!$E$108</definedName>
    <definedName name="Fino.Inclinado">#REF!</definedName>
    <definedName name="Fino.Normal">#REF!</definedName>
    <definedName name="Fino.Techo.bermuda">[52]Análisis!$D$1202</definedName>
    <definedName name="fino.tipo.bermuda">#REF!</definedName>
    <definedName name="FINO_PLATEA">[70]Analisis!$F$615</definedName>
    <definedName name="fino1">#REF!</definedName>
    <definedName name="FINOINC">'[55]anal term'!$F$1794</definedName>
    <definedName name="FINOPLANO">[37]Analisis!$F$1571</definedName>
    <definedName name="FINOTECHOBER">#REF!</definedName>
    <definedName name="FINOTECHOINCL">#REF!</definedName>
    <definedName name="FINOTECHOPLA">#REF!</definedName>
    <definedName name="FLUXOMETROINODORO">#REF!</definedName>
    <definedName name="FLUXOMETROORINAL">#REF!</definedName>
    <definedName name="FM_0001">#REF!</definedName>
    <definedName name="fmo">#REF!</definedName>
    <definedName name="fmos">#REF!</definedName>
    <definedName name="FOB">#REF!</definedName>
    <definedName name="FORMALETA">#REF!</definedName>
    <definedName name="FR">[4]A!#REF!</definedName>
    <definedName name="frablo2">[17]Volumenes!#REF!</definedName>
    <definedName name="frablo3">[17]Volumenes!#REF!</definedName>
    <definedName name="Frag">#REF!</definedName>
    <definedName name="FRAGU1">[17]Volumenes!#REF!</definedName>
    <definedName name="FRAGUA">#REF!</definedName>
    <definedName name="fraguach">#REF!</definedName>
    <definedName name="fraguache">[91]Análisis!$D$1042</definedName>
    <definedName name="fred">#REF!</definedName>
    <definedName name="frefg">[76]GONZALO!#REF!</definedName>
    <definedName name="FREG1HG">#REF!</definedName>
    <definedName name="FREG1PVCCPVC">#REF!</definedName>
    <definedName name="freg2">[63]Analisis!$E$900</definedName>
    <definedName name="FREG2HG">#REF!</definedName>
    <definedName name="FREG2PVCCPVC">#REF!</definedName>
    <definedName name="Fregadero">#REF!</definedName>
    <definedName name="FREGADEROSENCILLOC">[86]Analisis!$F$636</definedName>
    <definedName name="FREGADEROSENCILLOCAMBIO">[37]Analisis!$F$648</definedName>
    <definedName name="FREGDOBLE">[10]insumo!#REF!</definedName>
    <definedName name="FREGRADERODOBLE">[10]insumo!$D$21</definedName>
    <definedName name="FREGSENCILLO">[28]Materiales!$E$544</definedName>
    <definedName name="Fridel">#REF!</definedName>
    <definedName name="fuente.entrada">[52]Resumen!$D$21</definedName>
    <definedName name="Full_Print">#REF!</definedName>
    <definedName name="FZ">#REF!</definedName>
    <definedName name="G">#REF!</definedName>
    <definedName name="G1006ceramica">#REF!</definedName>
    <definedName name="gab">'[27]Pres. '!$E$60</definedName>
    <definedName name="gabc">#REF!</definedName>
    <definedName name="GABCONINC01">'[78]LISTA DE MATERIALES'!$C$159</definedName>
    <definedName name="Gabinete.pared.cocina.caoba">#REF!</definedName>
    <definedName name="Gabinete.piso.baño.caoba">#REF!</definedName>
    <definedName name="Gabinete.piso.cocina.caoba">#REF!</definedName>
    <definedName name="GABINETEPARED">[37]Analisis!$E$778</definedName>
    <definedName name="GABINETEPINOPARED">[36]Analisis!$E$961</definedName>
    <definedName name="GABINETEPINOPISO">[36]Analisis!$E$962</definedName>
    <definedName name="GABINETEPISO">[86]Analisis!$E$830</definedName>
    <definedName name="gabinetesandiroba">[109]INSUMOS!$F$303</definedName>
    <definedName name="Gabipared">#REF!</definedName>
    <definedName name="Gabipiso">#REF!</definedName>
    <definedName name="gabp">#REF!</definedName>
    <definedName name="GABPARCA">#REF!</definedName>
    <definedName name="GABPARCAPLY">#REF!</definedName>
    <definedName name="GABPARPI">#REF!</definedName>
    <definedName name="GABPARPIPLY">#REF!</definedName>
    <definedName name="GABPISCA">#REF!</definedName>
    <definedName name="GABPISCAPLY">#REF!</definedName>
    <definedName name="GABPISPI">#REF!</definedName>
    <definedName name="GABPISPIPLY">#REF!</definedName>
    <definedName name="GAPACAPLY">[55]Mat!$D$99</definedName>
    <definedName name="Garita">#REF!</definedName>
    <definedName name="GASOI">[10]insumo!#REF!</definedName>
    <definedName name="gasoil">#REF!</definedName>
    <definedName name="GASOLINA">[110]INS!$D$561</definedName>
    <definedName name="GASTOSGENERALES">#REF!</definedName>
    <definedName name="GASTOSGENERALES_2">"$#REF!.$#REF!$#REF!"</definedName>
    <definedName name="GASTOSGENERALES_3">"$#REF!.$#REF!$#REF!"</definedName>
    <definedName name="GASTOSGENERALESA">#REF!</definedName>
    <definedName name="GASTOSGENERALESA_2">"$#REF!.$#REF!$#REF!"</definedName>
    <definedName name="GASTOSGENERALESA_3">"$#REF!.$#REF!$#REF!"</definedName>
    <definedName name="GENERACION">#REF!</definedName>
    <definedName name="gissel">#REF!</definedName>
    <definedName name="glob">'[27]Pres. '!#REF!</definedName>
    <definedName name="GLOB6INST">[37]Analisis!$F$436</definedName>
    <definedName name="GLOB8INST">[37]Analisis!$F$441</definedName>
    <definedName name="globo">'[111]Pres. Adic.Y'!$E$43</definedName>
    <definedName name="GLOBO6">[28]Materiales!$E$55</definedName>
    <definedName name="GLOBO8">[28]Materiales!$E$56</definedName>
    <definedName name="got">[63]Analisis!$E$800</definedName>
    <definedName name="Gotero.Colgante">#REF!</definedName>
    <definedName name="GOTEROCOL">#REF!</definedName>
    <definedName name="GOTEROCOLGANTE">[36]Analisis!$F$1064</definedName>
    <definedName name="GOTERORAN">#REF!</definedName>
    <definedName name="GOTERORANURA">[37]Analisis!$F$889</definedName>
    <definedName name="GRAA_LAV_CLASIF">'[53]MATERIALES LISTADO'!$D$10</definedName>
    <definedName name="GRADER12G">[44]EQUIPOS!$I$11</definedName>
    <definedName name="GRANITO">[86]Analisis!$E$157</definedName>
    <definedName name="granito.Blaco.piso">#REF!</definedName>
    <definedName name="Granito.Blanco">#REF!</definedName>
    <definedName name="GRANITO30X30">[37]Analisis!$F$1467</definedName>
    <definedName name="granp">'[111]Pres. Adic.Y'!$E$202</definedName>
    <definedName name="Granzote">#REF!</definedName>
    <definedName name="GRANZOTEF">#REF!</definedName>
    <definedName name="GRANZOTEG">#REF!</definedName>
    <definedName name="GRAVA">#REF!</definedName>
    <definedName name="Grava_de_1_2__3_4__Clasificada">[14]Insumos!#REF!</definedName>
    <definedName name="GRAVA38">#REF!</definedName>
    <definedName name="GRAVACOM">[5]Mat!$D$30</definedName>
    <definedName name="GRAVAL">[10]insumo!$D$22</definedName>
    <definedName name="Gravilla">#REF!</definedName>
    <definedName name="Gravilla_1_2__3_16__Clasificada">[14]Insumos!#REF!</definedName>
    <definedName name="Gravilla_de_3_4__3_8__Clasificada">[14]Insumos!#REF!</definedName>
    <definedName name="Gravilla3.8">#REF!</definedName>
    <definedName name="grce">'[21]PU-B-GS'!#REF!</definedName>
    <definedName name="gricem">'[21]PU-B-GS'!#REF!</definedName>
    <definedName name="gris">'[21]PU-B-GS'!#REF!</definedName>
    <definedName name="griscem">'[21]PU-B-GS'!#REF!</definedName>
    <definedName name="grisceme">'[21]PU-B-GS'!#REF!</definedName>
    <definedName name="griscemen">'[21]PU-B-GS'!#REF!</definedName>
    <definedName name="Grúa_Manitowoc_2900">[49]Insumos!#REF!</definedName>
    <definedName name="Grúa_Manitowoc_2900_2">#N/A</definedName>
    <definedName name="Grúa_Manitowoc_2900_3">#N/A</definedName>
    <definedName name="Gruaycubeta">#REF!</definedName>
    <definedName name="guarderas">#REF!</definedName>
    <definedName name="h">[112]Analisis!$J$2</definedName>
    <definedName name="H140KG">#REF!</definedName>
    <definedName name="H240KG">'[5]anal term'!$G$1520</definedName>
    <definedName name="ha">'[113]Anal. horm.'!$F$1058</definedName>
    <definedName name="haa">'[113]Anal. horm.'!$F$1100</definedName>
    <definedName name="HAANT4015124238">#REF!</definedName>
    <definedName name="HAANT4015180238">#REF!</definedName>
    <definedName name="HAANT4015210238">#REF!</definedName>
    <definedName name="HAANT4015240238">#REF!</definedName>
    <definedName name="HAARLOS">'[17]Anal. horm.'!#REF!</definedName>
    <definedName name="HAASC1">[17]Volumenes!#REF!</definedName>
    <definedName name="HAC40X30">'[17]Anal. horm.'!#REF!</definedName>
    <definedName name="HACO10">[17]Volumenes!#REF!</definedName>
    <definedName name="HACO11">[17]Volumenes!#REF!</definedName>
    <definedName name="HACO12">[17]Volumenes!#REF!</definedName>
    <definedName name="haco2.7">'[17]Anal. horm.'!#REF!</definedName>
    <definedName name="HACO3">'[17]Anal. horm.'!#REF!</definedName>
    <definedName name="haco3.1">[17]Volumenes!#REF!</definedName>
    <definedName name="haco3.10">[17]Volumenes!#REF!</definedName>
    <definedName name="haco3.11">[17]Volumenes!#REF!</definedName>
    <definedName name="haco3.12">[17]Volumenes!#REF!</definedName>
    <definedName name="haco3.2">[17]Volumenes!#REF!</definedName>
    <definedName name="haco3.3">[17]Volumenes!#REF!</definedName>
    <definedName name="haco3.4">[17]Volumenes!#REF!</definedName>
    <definedName name="haco3.5">[17]Volumenes!#REF!</definedName>
    <definedName name="haco3.6">[17]Volumenes!#REF!</definedName>
    <definedName name="haco3.7">[17]Volumenes!#REF!</definedName>
    <definedName name="haco3.8">[17]Volumenes!#REF!</definedName>
    <definedName name="haco3.9">[17]Volumenes!#REF!</definedName>
    <definedName name="HACO30X30">'[17]Anal. horm.'!#REF!</definedName>
    <definedName name="HACO40X30">'[17]Anal. horm.'!#REF!</definedName>
    <definedName name="HACO40X60">'[17]Anal. horm.'!#REF!</definedName>
    <definedName name="HACO5">[17]Volumenes!#REF!</definedName>
    <definedName name="HACO6">[17]Volumenes!#REF!</definedName>
    <definedName name="HACO7">[17]Volumenes!#REF!</definedName>
    <definedName name="HACO8">[17]Volumenes!#REF!</definedName>
    <definedName name="HACO9">[17]Volumenes!#REF!</definedName>
    <definedName name="HACOAMAR">'[17]Anal. horm.'!#REF!</definedName>
    <definedName name="HACOC2">'[17]Anal. horm.'!#REF!</definedName>
    <definedName name="HACOL1">'[17]Anal. horm.'!#REF!</definedName>
    <definedName name="HACOL20201244041238A20LIG">#REF!</definedName>
    <definedName name="HACOL20201244041238A20MANO">#REF!</definedName>
    <definedName name="HACOL20201244043814A20LIG">#REF!</definedName>
    <definedName name="HACOL20201244043814A20MANO">#REF!</definedName>
    <definedName name="HACOL2020180404122538A20">#REF!</definedName>
    <definedName name="HACOL20201804041238A20">#REF!</definedName>
    <definedName name="HACOL2020180604122538A20">#REF!</definedName>
    <definedName name="HACOL20201806041238A20">#REF!</definedName>
    <definedName name="HACOL20301244041238A20LIG">#REF!</definedName>
    <definedName name="HACOL20301244041238A20MANO">#REF!</definedName>
    <definedName name="HACOL2030180604122538A20">#REF!</definedName>
    <definedName name="HACOL20301806041238A20">#REF!</definedName>
    <definedName name="HACOL2040CISTCONTRA">#REF!</definedName>
    <definedName name="HACOL2040PORTCISTCONTRA">#REF!</definedName>
    <definedName name="HACOL2DO">'[17]Anal. horm.'!#REF!</definedName>
    <definedName name="HACOL30301244081238A20LIG">#REF!</definedName>
    <definedName name="HACOL30301244081238A20MANO">#REF!</definedName>
    <definedName name="HACOL3030180408122538A30">#REF!</definedName>
    <definedName name="HACOL3030180408122538A30PORT">#REF!</definedName>
    <definedName name="HACOL30301804081238A30">#REF!</definedName>
    <definedName name="HACOL30301804081238A30PORT">#REF!</definedName>
    <definedName name="HACOL3030180608122538A30">#REF!</definedName>
    <definedName name="HACOL3030180608122538A30PORT">#REF!</definedName>
    <definedName name="HACOL30301806081238A30">#REF!</definedName>
    <definedName name="HACOL30301806081238A30PORT">#REF!</definedName>
    <definedName name="HACOL30302104043438A30">#REF!</definedName>
    <definedName name="HACOL30302104043438A30PORT">#REF!</definedName>
    <definedName name="HACOL30302106043438A30">#REF!</definedName>
    <definedName name="HACOL30302106043438A30PORT">#REF!</definedName>
    <definedName name="HACOL30302404043438A30">#REF!</definedName>
    <definedName name="HACOL30302404043438A30PORT">#REF!</definedName>
    <definedName name="HACOL30302406043438A30">#REF!</definedName>
    <definedName name="HACOL30302406043438A30PORT">#REF!</definedName>
    <definedName name="HACOL30401244043438A30LIG">#REF!</definedName>
    <definedName name="HACOL30401244043438A30MANO">#REF!</definedName>
    <definedName name="HACOL30401804043438A30">#REF!</definedName>
    <definedName name="HACOL30401804043438A30PORT">#REF!</definedName>
    <definedName name="HACOL30401806043438A30">#REF!</definedName>
    <definedName name="HACOL30401806043438A30PORT">#REF!</definedName>
    <definedName name="HACOL30402104043438A30">#REF!</definedName>
    <definedName name="HACOL30402104043438A30PORT">#REF!</definedName>
    <definedName name="HACOL30402106043438A30">#REF!</definedName>
    <definedName name="HACOL30402106043438A30PORT">#REF!</definedName>
    <definedName name="HACOL30402404043438A30">#REF!</definedName>
    <definedName name="HACOL30402404043438A30PORT">#REF!</definedName>
    <definedName name="HACOL30402406043438A30">#REF!</definedName>
    <definedName name="HACOL30402406043438A30PORT">#REF!</definedName>
    <definedName name="HACOL3040ENTRADAESTECONTRA">#REF!</definedName>
    <definedName name="HACOL40401244041243438A20LIG">#REF!</definedName>
    <definedName name="HACOL40401244041243438A20MANO">#REF!</definedName>
    <definedName name="HACOL4040180404124342538A20">#REF!</definedName>
    <definedName name="HACOL4040180404124342538A20PORT">#REF!</definedName>
    <definedName name="HACOL40401804041243438A20">#REF!</definedName>
    <definedName name="HACOL40401804041243438A20PORT">#REF!</definedName>
    <definedName name="HACOL4040180604124342538A30">#REF!</definedName>
    <definedName name="HACOL4040180604124342538A30PORT">#REF!</definedName>
    <definedName name="HACOL40401806041243438A30">#REF!</definedName>
    <definedName name="HACOL40401806041243438A30PORT">#REF!</definedName>
    <definedName name="HACOL4040210404122543438A20">#REF!</definedName>
    <definedName name="HACOL4040210404122543438A20PORT">#REF!</definedName>
    <definedName name="HACOL40402104041243438A20">#REF!</definedName>
    <definedName name="HACOL40402104041243438A20PORT">#REF!</definedName>
    <definedName name="HACOL4040210604122543438A30">#REF!</definedName>
    <definedName name="HACOL4040210604122543438A30PORT">#REF!</definedName>
    <definedName name="HACOL40402106041243438A30">#REF!</definedName>
    <definedName name="HACOL40402106041243438A30PORT">#REF!</definedName>
    <definedName name="HACOL4040240404122543438A20">#REF!</definedName>
    <definedName name="HACOL4040240404122543438A20PORT">#REF!</definedName>
    <definedName name="HACOL40402404041243438A20">#REF!</definedName>
    <definedName name="HACOL40402404041243438A20PORT">#REF!</definedName>
    <definedName name="HACOL4040240604122543438A30">#REF!</definedName>
    <definedName name="HACOL4040240604122543438A30PORT">#REF!</definedName>
    <definedName name="HACOL40402406041243438A30">#REF!</definedName>
    <definedName name="HACOL40402406041243438A30PORT">#REF!</definedName>
    <definedName name="HACOL40X40">'[17]Anal. horm.'!#REF!</definedName>
    <definedName name="HACOL40X602DO">'[17]Anal. horm.'!#REF!</definedName>
    <definedName name="HACOL5050124404344138A20LIG">#REF!</definedName>
    <definedName name="HACOL5050124404344138A20MANO">#REF!</definedName>
    <definedName name="HACOL5050180404344138A20">#REF!</definedName>
    <definedName name="HACOL5050180404344138A20PORT">#REF!</definedName>
    <definedName name="HACOL5050180604344138A20">#REF!</definedName>
    <definedName name="HACOL5050180604344138A20PORT">#REF!</definedName>
    <definedName name="HACOL5050210404344138A20">#REF!</definedName>
    <definedName name="HACOL5050210404344138A20PORT">#REF!</definedName>
    <definedName name="HACOL5050210604344138A20">#REF!</definedName>
    <definedName name="HACOL5050210604344138A20PORT">#REF!</definedName>
    <definedName name="HACOL5050240404344138A20">#REF!</definedName>
    <definedName name="HACOL5050240404344138A20PORT">#REF!</definedName>
    <definedName name="HACOL5050240604344138A20">#REF!</definedName>
    <definedName name="HACOL5050240604344138A20PORT">#REF!</definedName>
    <definedName name="HACOL60601244012138A20LIG">#REF!</definedName>
    <definedName name="HACOL60601244012138A20MANO">#REF!</definedName>
    <definedName name="HACOL60601804012138A20">#REF!</definedName>
    <definedName name="HACOL60601804012138A30PORT">#REF!</definedName>
    <definedName name="HACOL60601806012138A30">#REF!</definedName>
    <definedName name="HACOL60601806012138A30PORT">#REF!</definedName>
    <definedName name="HACOL60602104012138A20">#REF!</definedName>
    <definedName name="HACOL60602104012138A30PORT">#REF!</definedName>
    <definedName name="HACOL60602106012138A30">#REF!</definedName>
    <definedName name="HACOL60602106012138A30PORT">#REF!</definedName>
    <definedName name="HACOL60602404012138A20">#REF!</definedName>
    <definedName name="HACOL60602404012138A20PORT">#REF!</definedName>
    <definedName name="HACOL60602406012138A20">#REF!</definedName>
    <definedName name="HACOL60602406012138A20PORT">#REF!</definedName>
    <definedName name="HACOLA15201244043814A20LIG">#REF!</definedName>
    <definedName name="HACOLA15201244043814A20MANO">#REF!</definedName>
    <definedName name="HACOLA15201244043838A20LIG">#REF!</definedName>
    <definedName name="HACOLA15201244043838A20MANO">#REF!</definedName>
    <definedName name="HACOLA20201244043814A20LIG">#REF!</definedName>
    <definedName name="HACOLA20201244043814A20MANO">#REF!</definedName>
    <definedName name="HACOLAM">'[17]Anal. horm.'!#REF!</definedName>
    <definedName name="HACOLC3">'[17]Anal. horm.'!#REF!</definedName>
    <definedName name="HADIN10201244023821214A20LIG">#REF!</definedName>
    <definedName name="HADIN10201244023821214A20MANO">#REF!</definedName>
    <definedName name="HADIN10201804023821214A20">#REF!</definedName>
    <definedName name="HADIN15201244023831214A20LIG">#REF!</definedName>
    <definedName name="HADIN15201244023831214A20MANO">#REF!</definedName>
    <definedName name="HADIN15201244023831238A20LIG">#REF!</definedName>
    <definedName name="HADIN15201244023831238A20MANO">#REF!</definedName>
    <definedName name="HADIN15201804023831214A20">#REF!</definedName>
    <definedName name="HADIN20201244023831238A20LIG">#REF!</definedName>
    <definedName name="HADIN20201244023831238A20MANO">#REF!</definedName>
    <definedName name="HADIN20201804023831238A20">#REF!</definedName>
    <definedName name="haesc2">[17]Volumenes!#REF!</definedName>
    <definedName name="HALOINC">'[17]Anal. horm.'!#REF!</definedName>
    <definedName name="HALOPLA">'[5]Anal. horm.'!$F$450</definedName>
    <definedName name="HALOPLATE">'[17]Anal. horm.'!$F$451</definedName>
    <definedName name="HALOPLATE12">'[17]Anal. horm.'!#REF!</definedName>
    <definedName name="HALOS1">[17]Volumenes!#REF!</definedName>
    <definedName name="HALOS10124403825A25LIGW">#REF!</definedName>
    <definedName name="HALOS101244038A25LIGW">#REF!</definedName>
    <definedName name="HALOS10124603825A25LIGW">#REF!</definedName>
    <definedName name="HALOS101246038A25LIGW">#REF!</definedName>
    <definedName name="HALOS10180403825A25">#REF!</definedName>
    <definedName name="HALOS101804038A25">#REF!</definedName>
    <definedName name="HALOS10180603825A25">#REF!</definedName>
    <definedName name="HALOS101806038A25">#REF!</definedName>
    <definedName name="HALOS12124403825A25LIGW">#REF!</definedName>
    <definedName name="HALOS121244038A25LIGW">#REF!</definedName>
    <definedName name="HALOS12124603825A25LIGW">#REF!</definedName>
    <definedName name="HALOS121246038A25LIGW">#REF!</definedName>
    <definedName name="HALOS12180403825A25">#REF!</definedName>
    <definedName name="HALOS121804038A25">#REF!</definedName>
    <definedName name="HALOS12180603825A25">#REF!</definedName>
    <definedName name="HALOS121806038A25">#REF!</definedName>
    <definedName name="HALOSAQUIEBRASOLCONTRA">#REF!</definedName>
    <definedName name="HALSUPCISCONTRA">#REF!</definedName>
    <definedName name="ham">[113]Volumenes!$D$1839</definedName>
    <definedName name="HAMRAMPACONTRA">#REF!</definedName>
    <definedName name="HAMU1">[17]Volumenes!#REF!</definedName>
    <definedName name="hamu2">[17]Volumenes!#REF!</definedName>
    <definedName name="HAMUESC">'[17]Anal. horm.'!#REF!</definedName>
    <definedName name="HAMUR08210MALLAD2.31001CAR">#REF!</definedName>
    <definedName name="HAMUR15180403825A20X202CAR">#REF!</definedName>
    <definedName name="HAMUR151804038A20X202CAR">#REF!</definedName>
    <definedName name="HAMUR15180603825A20X202CAR">#REF!</definedName>
    <definedName name="HAMUR151806038A20X202CAR">#REF!</definedName>
    <definedName name="HAMUR15210403825A20X202CAR">#REF!</definedName>
    <definedName name="HAMUR152104038A20X202CAR">#REF!</definedName>
    <definedName name="HAMUR15210603825A20X202CAR">#REF!</definedName>
    <definedName name="HAMUR152106038A20X202CAR">#REF!</definedName>
    <definedName name="HAMUR15240403825A20X202CAR">#REF!</definedName>
    <definedName name="HAMUR152404038A20X202CAR">#REF!</definedName>
    <definedName name="HAMUR15240603825A20X202CAR">#REF!</definedName>
    <definedName name="HAMUR152406038A20X202CAR">#REF!</definedName>
    <definedName name="HAMUR20180403825A20X202CAR">#REF!</definedName>
    <definedName name="HAMUR201804038A20X202CAR">#REF!</definedName>
    <definedName name="HAMUR20180603825A20X202CAR">#REF!</definedName>
    <definedName name="HAMUR201806038A20X202CAR">#REF!</definedName>
    <definedName name="HAMUR20210401225A10X102CAR">#REF!</definedName>
    <definedName name="HAMUR20210401225A20X202CAR">#REF!</definedName>
    <definedName name="HAMUR202104012A10X102CAR">#REF!</definedName>
    <definedName name="HAMUR202104012A20X202CAR">#REF!</definedName>
    <definedName name="HAMUR20210403825A20X202CAR">#REF!</definedName>
    <definedName name="HAMUR202104038A20X202CAR">#REF!</definedName>
    <definedName name="HAMUR20210601225A10X102CAR">#REF!</definedName>
    <definedName name="HAMUR20210601225A20X202CAR">#REF!</definedName>
    <definedName name="HAMUR202106012A10X102CAR">#REF!</definedName>
    <definedName name="HAMUR202106012A20X202CAR">#REF!</definedName>
    <definedName name="HAMUR20210603825A20X202CAR">#REF!</definedName>
    <definedName name="HAMUR202106038A20X202CAR">#REF!</definedName>
    <definedName name="HAMUR20240401225A10X102CAR">#REF!</definedName>
    <definedName name="HAMUR20240401225A20X202CAR">#REF!</definedName>
    <definedName name="HAMUR202404012A10X102CAR">#REF!</definedName>
    <definedName name="HAMUR202404012A20X202CAR">#REF!</definedName>
    <definedName name="HAMUR20240601225A10X102CAR">#REF!</definedName>
    <definedName name="HAMUR20240601225A20X202CAR">#REF!</definedName>
    <definedName name="HAMUR202406012A10X102CAR">#REF!</definedName>
    <definedName name="HAMUR202406012A20X202CAR">#REF!</definedName>
    <definedName name="HAPEDCONTRA">#REF!</definedName>
    <definedName name="HAPISO38A20AD124ESP10">#REF!</definedName>
    <definedName name="HAPISO38A20AD124ESP12">#REF!</definedName>
    <definedName name="HAPISO38A20AD124ESP15">#REF!</definedName>
    <definedName name="HAPISO38A20AD124ESP20">#REF!</definedName>
    <definedName name="HAPISO38A20AD140ESP10">#REF!</definedName>
    <definedName name="HAPISO38A20AD140ESP12">#REF!</definedName>
    <definedName name="HAPISO38A20AD140ESP15">#REF!</definedName>
    <definedName name="HAPISO38A20AD140ESP20">#REF!</definedName>
    <definedName name="HAPISO38A20AD180ESP10">#REF!</definedName>
    <definedName name="HAPISO38A20AD180ESP12">#REF!</definedName>
    <definedName name="HAPISO38A20AD180ESP15">#REF!</definedName>
    <definedName name="HAPISO38A20AD180ESP20">#REF!</definedName>
    <definedName name="HAPISO38A20AD210ESP10">#REF!</definedName>
    <definedName name="HAPISO38A20AD210ESP12">#REF!</definedName>
    <definedName name="HAPISO38A20AD210ESP15">#REF!</definedName>
    <definedName name="HAPISO38A20AD210ESP20">#REF!</definedName>
    <definedName name="HARAMP">'[17]Anal. horm.'!#REF!</definedName>
    <definedName name="HARAMPA12124401225A2038A20LIGWIN">#REF!</definedName>
    <definedName name="HARAMPA12124401225A2038A20MANO">#REF!</definedName>
    <definedName name="HARAMPA121244012A2038A20LIGWIN">#REF!</definedName>
    <definedName name="HARAMPA121244012A2038A20MANO">#REF!</definedName>
    <definedName name="HARAMPA12124601225A2038A20LIGWIN">#REF!</definedName>
    <definedName name="HARAMPA12124601225A2038A20MANO">#REF!</definedName>
    <definedName name="HARAMPA121246012A2038A20LIGWIN">#REF!</definedName>
    <definedName name="HARAMPA121246012A2038A20MANO">#REF!</definedName>
    <definedName name="HARAMPA12180401225A2038A20">#REF!</definedName>
    <definedName name="HARAMPA121804012A2038A20">#REF!</definedName>
    <definedName name="HARAMPA12180601225A2038A20">#REF!</definedName>
    <definedName name="HARAMPA121806012A2038A20">#REF!</definedName>
    <definedName name="HARAMPA12210401225A2038A20">#REF!</definedName>
    <definedName name="HARAMPA122104012A2038A20">#REF!</definedName>
    <definedName name="HARAMPA12210601225A2038A20">#REF!</definedName>
    <definedName name="HARAMPA122106012A2038A20">#REF!</definedName>
    <definedName name="HARAMPA12240401225A2038A20">#REF!</definedName>
    <definedName name="HARAMPA122404012A2038A20">#REF!</definedName>
    <definedName name="HARAMPA12240601225A2038A20">#REF!</definedName>
    <definedName name="HARAMPA122406012A2038A20">#REF!</definedName>
    <definedName name="HARAMPAESCCONTRA">#REF!</definedName>
    <definedName name="HARAMPAVEHCONTRA">#REF!</definedName>
    <definedName name="HAVA15201244043814A20LIG">#REF!</definedName>
    <definedName name="HAVA15201244043814A20MANO">#REF!</definedName>
    <definedName name="HAVA20201244043838A20LIG">#REF!</definedName>
    <definedName name="HAVA20201244043838A20MANO">#REF!</definedName>
    <definedName name="HAVABARANDACONTRA">#REF!</definedName>
    <definedName name="HAVACORONACISTCONTRA">#REF!</definedName>
    <definedName name="HAVAD">'[5]Anal. horm.'!$F$391</definedName>
    <definedName name="HAVI20X50">'[17]Anal. horm.'!#REF!</definedName>
    <definedName name="HAVI25X50">'[17]Anal. horm.'!#REF!</definedName>
    <definedName name="HAVIGA20401244033423838A20LIGWIN">#REF!</definedName>
    <definedName name="HAVIGA20401246033423838A20LIGWIN">#REF!</definedName>
    <definedName name="HAVIGA20401804033423838A20">#REF!</definedName>
    <definedName name="HAVIGA20401804033423838A20POR">#REF!</definedName>
    <definedName name="HAVIGA20401806033423838A20">#REF!</definedName>
    <definedName name="HAVIGA20401806033423838A20POR">#REF!</definedName>
    <definedName name="HAVIGA20402104033423838A20">#REF!</definedName>
    <definedName name="HAVIGA20402104033423838A20POR">#REF!</definedName>
    <definedName name="HAVIGA20402106033423838A20">#REF!</definedName>
    <definedName name="HAVIGA20402106033423838A20POR">#REF!</definedName>
    <definedName name="HAVIGA20402404033423838A20">#REF!</definedName>
    <definedName name="HAVIGA20402404033423838A20POR">#REF!</definedName>
    <definedName name="HAVIGA20402406033423838A20">#REF!</definedName>
    <definedName name="HAVIGA20402406033423838A20POR">#REF!</definedName>
    <definedName name="HAVIGA25501244043423838A25LIGWIN">#REF!</definedName>
    <definedName name="HAVIGA25501246043423838A25LIGWIN">#REF!</definedName>
    <definedName name="HAVIGA25501804043423838A25">#REF!</definedName>
    <definedName name="HAVIGA25501804043423838A25POR">#REF!</definedName>
    <definedName name="HAVIGA25501806043423838A25">#REF!</definedName>
    <definedName name="HAVIGA25501806043423838A25POR">#REF!</definedName>
    <definedName name="HAVIGA25502104043423838A25">#REF!</definedName>
    <definedName name="HAVIGA25502104043423838A25POR">#REF!</definedName>
    <definedName name="HAVIGA25502106043423838A25">#REF!</definedName>
    <definedName name="HAVIGA25502106043423838A25POR">#REF!</definedName>
    <definedName name="HAVIGA25502404043423838A25">#REF!</definedName>
    <definedName name="HAVIGA25502404043423838A25POR">#REF!</definedName>
    <definedName name="HAVIGA25502406043423838A25">#REF!</definedName>
    <definedName name="HAVIGA25502406043423838A25POR">#REF!</definedName>
    <definedName name="HAVIGA3060124404123838A25LIGWIN">#REF!</definedName>
    <definedName name="HAVIGA3060124604123838A25LIGWIN">#REF!</definedName>
    <definedName name="HAVIGA3060180404123838A25">#REF!</definedName>
    <definedName name="HAVIGA3060180404123838A25POR">#REF!</definedName>
    <definedName name="HAVIGA3060180604123838A25">#REF!</definedName>
    <definedName name="HAVIGA3060180604123838A25POR">#REF!</definedName>
    <definedName name="HAVIGA3060210404123838A25">#REF!</definedName>
    <definedName name="HAVIGA3060210404123838A25POR">#REF!</definedName>
    <definedName name="HAVIGA3060210604123838A25">#REF!</definedName>
    <definedName name="HAVIGA3060210604123838A25POR">#REF!</definedName>
    <definedName name="HAVIGA3060240404123838A25">#REF!</definedName>
    <definedName name="HAVIGA3060240404123838A25POR">#REF!</definedName>
    <definedName name="HAVIGA3060240604123838A25">#REF!</definedName>
    <definedName name="HAVIGA3060240604123838A25POR">#REF!</definedName>
    <definedName name="HAVIGA408012440512122538A25LIGWIN">#REF!</definedName>
    <definedName name="HAVIGA4080124405121238A25LIGWIN">#REF!</definedName>
    <definedName name="HAVIGA4080124605121238A25LIGWIN">#REF!</definedName>
    <definedName name="HAVIGA4080180405121238A25">#REF!</definedName>
    <definedName name="HAVIGA4080180405121238A25POR">#REF!</definedName>
    <definedName name="HAVIGA408018060512122538A25">#REF!</definedName>
    <definedName name="HAVIGA408018060512122538A25POR">#REF!</definedName>
    <definedName name="HAVIGA4080180605121238A25">#REF!</definedName>
    <definedName name="HAVIGA4080180605121238A25POR">#REF!</definedName>
    <definedName name="HAVIGA4080210405121238A25">#REF!</definedName>
    <definedName name="HAVIGA4080210405121238A25por">#REF!</definedName>
    <definedName name="HAVIGA408021060512122538A25">#REF!</definedName>
    <definedName name="HAVIGA408021060512122538A25POR">#REF!</definedName>
    <definedName name="HAVIGA4080210605121238A25">#REF!</definedName>
    <definedName name="HAVIGA4080210605121238A25POR">#REF!</definedName>
    <definedName name="HAVIGA4080240405121238A25">#REF!</definedName>
    <definedName name="HAVIGA4080240405121238A25POR">#REF!</definedName>
    <definedName name="HAVIGA408024060512122538A25">#REF!</definedName>
    <definedName name="HAVIGA408024060512122538A25PORT">#REF!</definedName>
    <definedName name="HAVIGA4080240605121238A25">#REF!</definedName>
    <definedName name="HAVIGA4080240605121238A25POR">#REF!</definedName>
    <definedName name="HAVIVAR25A65">'[17]Anal. horm.'!#REF!</definedName>
    <definedName name="HAVPORTCISTCONTRA">#REF!</definedName>
    <definedName name="HAVRIOSTPONDCONTRA">#REF!</definedName>
    <definedName name="HAVUE4010124402383825A20LIGWIN">#REF!</definedName>
    <definedName name="HAVUE40101244023838A20LIGWIN">#REF!</definedName>
    <definedName name="HAVUE4010124602383825A20LIGWIN">#REF!</definedName>
    <definedName name="HAVUE40101246023838A20LIGWIN">#REF!</definedName>
    <definedName name="HAVUE4010180402383825A20">#REF!</definedName>
    <definedName name="HAVUE40101804023838A20">#REF!</definedName>
    <definedName name="HAVUE40101806023838A20">#REF!</definedName>
    <definedName name="HAVUE4012124402383825A20LIGWIN">#REF!</definedName>
    <definedName name="HAVUE40121244023838A20LIGWIN">#REF!</definedName>
    <definedName name="HAVUE4012124602383825A20LIGWIN">#REF!</definedName>
    <definedName name="HAVUE40121246023838A20LIGWIN">#REF!</definedName>
    <definedName name="HAVUE4012180402383825A20">#REF!</definedName>
    <definedName name="HAVUE40121804023838A20">#REF!</definedName>
    <definedName name="HAVUE4012180602383825A20">#REF!</definedName>
    <definedName name="HAVUE40121806023838A20">#REF!</definedName>
    <definedName name="HAVUELO10CONTRA">#REF!</definedName>
    <definedName name="HAZA12">'[17]Anal. horm.'!#REF!</definedName>
    <definedName name="HAZCH301354081225C634ADLIG">#REF!</definedName>
    <definedName name="HAZCH3013540812C634ADLIG">#REF!</definedName>
    <definedName name="HAZCH301356081225C634ADLIG">#REF!</definedName>
    <definedName name="HAZCH3013560812C634ADLIG">#REF!</definedName>
    <definedName name="HAZCH301404081225C634AD">#REF!</definedName>
    <definedName name="HAZCH3014040812C634AD">#REF!</definedName>
    <definedName name="HAZCH301406081225C634AD">#REF!</definedName>
    <definedName name="HAZCH3014060812C634AD">#REF!</definedName>
    <definedName name="HAZCH301804081225C634AD">#REF!</definedName>
    <definedName name="HAZCH3018040812C634AD">#REF!</definedName>
    <definedName name="HAZCH301806081225C634AD">#REF!</definedName>
    <definedName name="HAZCH3018060812C634AD">#REF!</definedName>
    <definedName name="HAZCH302104081225C634AD">#REF!</definedName>
    <definedName name="HAZCH3021040812C634AD">#REF!</definedName>
    <definedName name="HAZCH302106081225C634AD">#REF!</definedName>
    <definedName name="HAZCH3021060812C634AD">#REF!</definedName>
    <definedName name="HAZCH302404081225C634AD">#REF!</definedName>
    <definedName name="HAZCH3024040812C634AD">#REF!</definedName>
    <definedName name="HAZCH302406081225C634AD">#REF!</definedName>
    <definedName name="HAZCH3024060812C634AD">#REF!</definedName>
    <definedName name="HAZCH35180401225A15ADC18342CAM">#REF!</definedName>
    <definedName name="HAZCH351804012A15ADC18342CAM">#REF!</definedName>
    <definedName name="HAZCH35180601225A15ADC18342CAM">#REF!</definedName>
    <definedName name="HAZCH351806012A15ADC18342CAM">#REF!</definedName>
    <definedName name="HAZCH35210401225A15ADC18342CAM">#REF!</definedName>
    <definedName name="HAZCH352104012A15ADC18342CAM">#REF!</definedName>
    <definedName name="HAZCH35210601225A15ADC18342CAM">#REF!</definedName>
    <definedName name="HAZCH352106012A15ADC18342CAM">#REF!</definedName>
    <definedName name="HAZCH35240401225A15ADC18342CAM">#REF!</definedName>
    <definedName name="HAZCH352404012A15ADC18342CAM">#REF!</definedName>
    <definedName name="HAZCH35240601225A15ADC18342CAM">#REF!</definedName>
    <definedName name="HAZCH352406012A15ADC18342CAM">#REF!</definedName>
    <definedName name="HAZCH4013540812C634ADLIG">#REF!</definedName>
    <definedName name="HAZCH4013560812C634ADLIG">#REF!</definedName>
    <definedName name="HAZCH401404081225C634AD">#REF!</definedName>
    <definedName name="HAZCH4014040812C634AD">#REF!</definedName>
    <definedName name="HAZCH401804081225C634AD">#REF!</definedName>
    <definedName name="HAZCH4018040812C634AD">#REF!</definedName>
    <definedName name="HAZCH402104081225C634AD">#REF!</definedName>
    <definedName name="HAZCH4021040812C634AD">#REF!</definedName>
    <definedName name="HAZCH402404081225C634AD">#REF!</definedName>
    <definedName name="HAZCH4024040812C634AD">#REF!</definedName>
    <definedName name="HAZCH402406081225C634AD">#REF!</definedName>
    <definedName name="HAZCH4024060812C634AD">#REF!</definedName>
    <definedName name="HAZCH601356081225C634ADLIG">#REF!</definedName>
    <definedName name="HAZCH6013560812C634ADLIG">#REF!</definedName>
    <definedName name="HAZCH601406081225C634AD">#REF!</definedName>
    <definedName name="HAZCH6014060812C634AD">#REF!</definedName>
    <definedName name="HAZCH601806081225C634AD">#REF!</definedName>
    <definedName name="HAZCH6018060812C634AD">#REF!</definedName>
    <definedName name="HAZCH602106081225C634AD">#REF!</definedName>
    <definedName name="HAZCH6021060812C634AD">#REF!</definedName>
    <definedName name="HAZCPONDCONTRA">#REF!</definedName>
    <definedName name="HAZFOSOCONTRA">#REF!</definedName>
    <definedName name="HAZM201512423838A30LIG">#REF!</definedName>
    <definedName name="HAZM301512423838A30LIG">#REF!</definedName>
    <definedName name="HAZM302012423838A25LIG">#REF!</definedName>
    <definedName name="HAZM302013523838A25LIG">#REF!</definedName>
    <definedName name="HAZM302014023838A25">#REF!</definedName>
    <definedName name="HAZM30X20180">#REF!</definedName>
    <definedName name="HAZM401512423838A30LIG">#REF!</definedName>
    <definedName name="HAZM452012433838A25LIG">#REF!</definedName>
    <definedName name="HAZM452013533838A25LIG">#REF!</definedName>
    <definedName name="HAZM452014033838A25">#REF!</definedName>
    <definedName name="HAZM452018033838A25">#REF!</definedName>
    <definedName name="HAZM452512433838A25LIG">#REF!</definedName>
    <definedName name="HAZM452513533838A25LIG">#REF!</definedName>
    <definedName name="HAZM452514033838A25">#REF!</definedName>
    <definedName name="HAZM452521033838A25">#REF!</definedName>
    <definedName name="HAZM452524033838A25">#REF!</definedName>
    <definedName name="HAZM45X25180">#REF!</definedName>
    <definedName name="HAZM602512433838A25LIG">#REF!</definedName>
    <definedName name="HAZM602513533838A25LIG">#REF!</definedName>
    <definedName name="HAZM602514033838A25">#REF!</definedName>
    <definedName name="HAZM602521033838A25">#REF!</definedName>
    <definedName name="HAZM602524033838A25">#REF!</definedName>
    <definedName name="HAZM60X25180">#REF!</definedName>
    <definedName name="HAZM8TIPVIGACISTCONTRA">#REF!</definedName>
    <definedName name="HAZMRAMPACONTRA">#REF!</definedName>
    <definedName name="Header_Row">ROW(#REF!)</definedName>
    <definedName name="hect">#REF!</definedName>
    <definedName name="HECT.">'[114]Trabajos Generales'!$F$4</definedName>
    <definedName name="HECTB">'[114]Trabajos Generales'!$C$8</definedName>
    <definedName name="HEFEC">'[115]COSTO INDIRECTO'!$D$35</definedName>
    <definedName name="HERALB">#REF!</definedName>
    <definedName name="HERCARP">#REF!</definedName>
    <definedName name="HERELE">#REF!</definedName>
    <definedName name="HERMED">#REF!</definedName>
    <definedName name="HERPIN">#REF!</definedName>
    <definedName name="HERPLO">#REF!</definedName>
    <definedName name="HERRERIA">#REF!</definedName>
    <definedName name="HERSEG">#REF!</definedName>
    <definedName name="HERSUB">#REF!</definedName>
    <definedName name="HERTRA">#REF!</definedName>
    <definedName name="HERVAR">#REF!</definedName>
    <definedName name="HGON100">[10]Mezcla!#REF!</definedName>
    <definedName name="HGON140">[10]Mezcla!#REF!</definedName>
    <definedName name="HGON180">[10]Mezcla!#REF!</definedName>
    <definedName name="HGON210">[10]Mezcla!#REF!</definedName>
    <definedName name="HidrofugoSXPEL.32oz">#REF!</definedName>
    <definedName name="HILO">#REF!</definedName>
    <definedName name="Hilo_de_Nylon">[41]Insumos!$B$69:$D$69</definedName>
    <definedName name="HINCA">#REF!</definedName>
    <definedName name="HINCA_2">"$#REF!.$#REF!$#REF!"</definedName>
    <definedName name="HINCA_3">"$#REF!.$#REF!$#REF!"</definedName>
    <definedName name="Hinca_de_Pilotes">[49]Insumos!#REF!</definedName>
    <definedName name="Hinca_de_Pilotes_2">#N/A</definedName>
    <definedName name="Hinca_de_Pilotes_3">#N/A</definedName>
    <definedName name="HINCADEPILOTES">[66]Análisis!#REF!</definedName>
    <definedName name="HINCADEPILOTES_2">#N/A</definedName>
    <definedName name="HINCADEPILOTES_3">#N/A</definedName>
    <definedName name="HINDUSTRIAL100">#REF!</definedName>
    <definedName name="HINDUSTRIAL140">#REF!</definedName>
    <definedName name="HINDUSTRIAL180">[10]insumo!$D$35</definedName>
    <definedName name="HINDUSTRIAL210">[10]insumo!$D$36</definedName>
    <definedName name="hligadora">#REF!</definedName>
    <definedName name="HOJASEGUETA">#REF!</definedName>
    <definedName name="HOM240KC">'[17]anal term'!#REF!</definedName>
    <definedName name="HORACIO">#REF!</definedName>
    <definedName name="HORACIO_2">"$#REF!.$L$66:$W$66"</definedName>
    <definedName name="HORACIO_3">"$#REF!.$L$66:$W$66"</definedName>
    <definedName name="horadia">#REF!</definedName>
    <definedName name="horames">#REF!</definedName>
    <definedName name="horind100">[10]insumo!#REF!</definedName>
    <definedName name="horind140">[10]insumo!#REF!</definedName>
    <definedName name="horind180">[10]insumo!#REF!</definedName>
    <definedName name="horind210">[10]insumo!#REF!</definedName>
    <definedName name="horm">#REF!</definedName>
    <definedName name="horm.1.2">'[69]Ana. Horm mexc mort'!$D$70</definedName>
    <definedName name="horm.1.3">'[85]Ana. Horm mexc mort'!$D$53</definedName>
    <definedName name="horm.1.3.5">'[85]Ana. Horm mexc mort'!$D$61</definedName>
    <definedName name="Horm.1.3.5.llenado.Bloques">#REF!</definedName>
    <definedName name="Horm.100">#REF!</definedName>
    <definedName name="Horm.140">#REF!</definedName>
    <definedName name="Horm.180">#REF!</definedName>
    <definedName name="Horm.180.Aditivo">#REF!</definedName>
    <definedName name="Horm.210">#REF!</definedName>
    <definedName name="Horm.210.Adit.">#REF!</definedName>
    <definedName name="Horm.210.Aditivos">#REF!</definedName>
    <definedName name="Horm.210.Visto.Aditivos">#REF!</definedName>
    <definedName name="Horm.280">#REF!</definedName>
    <definedName name="Horm.Ind.100">#REF!</definedName>
    <definedName name="Horm.Ind.140">#REF!</definedName>
    <definedName name="Horm.Ind.140.Sin.Bomba">[52]Insumos!$E$35</definedName>
    <definedName name="Horm.Ind.160">#REF!</definedName>
    <definedName name="Horm.Ind.180">#REF!</definedName>
    <definedName name="Horm.Ind.180.Sin.Bomba">[52]Insumos!$E$37</definedName>
    <definedName name="Horm.Ind.210">#REF!</definedName>
    <definedName name="Horm.Ind.210.Sin.Bomba">[52]Insumos!$E$39</definedName>
    <definedName name="Horm.Ind.240">#REF!</definedName>
    <definedName name="Horm.Ind.250">#REF!</definedName>
    <definedName name="Horm.Visto.Blanco.Aditivos">#REF!</definedName>
    <definedName name="HORM124">#REF!</definedName>
    <definedName name="HORM124LIG">[116]Analisis!$F$1872</definedName>
    <definedName name="HORM124LIGADORA">#REF!</definedName>
    <definedName name="HORM124LIGAWINCHE">#REF!</definedName>
    <definedName name="HORM124M">[86]Analisis!$F$1057</definedName>
    <definedName name="HORM135">#REF!</definedName>
    <definedName name="HORM135_MANUAL">'[89]HORM. Y MORTEROS.'!$H$212</definedName>
    <definedName name="HORM135LIGADORA">#REF!</definedName>
    <definedName name="HORM135LIGAWINCHE">#REF!</definedName>
    <definedName name="HORM135M">[86]Analisis!$F$1033</definedName>
    <definedName name="HORM140">#REF!</definedName>
    <definedName name="HORM140LI">[5]UASD!$F$3141</definedName>
    <definedName name="HORM160">#REF!</definedName>
    <definedName name="HORM180">#REF!</definedName>
    <definedName name="horm210">'[21]PU-B-GS'!#REF!</definedName>
    <definedName name="HORM240">#REF!</definedName>
    <definedName name="HORM250">#REF!</definedName>
    <definedName name="HORM260">#REF!</definedName>
    <definedName name="HORM280">#REF!</definedName>
    <definedName name="HORM300">#REF!</definedName>
    <definedName name="HORM350">#REF!</definedName>
    <definedName name="HORM400">#REF!</definedName>
    <definedName name="HORMFROT">#REF!</definedName>
    <definedName name="Hormigón_210_kg_cm2_con_aditivos">'[42]LISTA DE PRECIO'!$C$10</definedName>
    <definedName name="HORMIGON_AN">#REF!</definedName>
    <definedName name="Hormigón_Industrial_180_Kg_cm2">[41]Insumos!$B$70:$D$70</definedName>
    <definedName name="Hormigón_Industrial_210_Kg_cm2">[41]Insumos!$B$71:$D$71</definedName>
    <definedName name="Hormigón_Industrial_210_Kg_cm2_1">[41]Insumos!$B$71:$D$71</definedName>
    <definedName name="Hormigón_Industrial_210_Kg_cm2_2">[41]Insumos!$B$71:$D$71</definedName>
    <definedName name="Hormigón_Industrial_210_Kg_cm2_3">[41]Insumos!$B$71:$D$71</definedName>
    <definedName name="Hormigón_Industrial_240_Kg_cm2">[14]Insumos!#REF!</definedName>
    <definedName name="hormigon1.3.5">#REF!</definedName>
    <definedName name="HORMIGON100">#REF!</definedName>
    <definedName name="hormigon140">[10]Mezcla!$F$100</definedName>
    <definedName name="hormigon180">#REF!</definedName>
    <definedName name="hormigon210">[45]I.HORMIGON!$G$14</definedName>
    <definedName name="HORMIGON210V">#REF!</definedName>
    <definedName name="HORMIGON210VSC">#REF!</definedName>
    <definedName name="hormigon240">[45]I.HORMIGON!$G$15</definedName>
    <definedName name="hormigon280">#REF!</definedName>
    <definedName name="HORMIGON350">[107]Análisis!#REF!</definedName>
    <definedName name="HORMIGONARMADOALETAS">[107]Análisis!#REF!</definedName>
    <definedName name="HORMIGONARMADOESTRIBOS">[107]Análisis!#REF!</definedName>
    <definedName name="HORMIGONARMADOGUARDARRUEDASYDEFENSASLATERALES">[66]Análisis!#REF!</definedName>
    <definedName name="HORMIGONARMADOGUARDARRUEDASYDEFENSASLATERALES_2">#N/A</definedName>
    <definedName name="HORMIGONARMADOGUARDARRUEDASYDEFENSASLATERALES_3">#N/A</definedName>
    <definedName name="HORMIGONARMADOLOSADEAPROCHE">[66]Análisis!#REF!</definedName>
    <definedName name="HORMIGONARMADOLOSADEAPROCHE_2">#N/A</definedName>
    <definedName name="HORMIGONARMADOLOSADEAPROCHE_3">#N/A</definedName>
    <definedName name="HORMIGONARMADOLOSADETABLERO">[66]Análisis!#REF!</definedName>
    <definedName name="HORMIGONARMADOLOSADETABLERO_2">#N/A</definedName>
    <definedName name="HORMIGONARMADOLOSADETABLERO_3">#N/A</definedName>
    <definedName name="HORMIGONARMADOVIGUETAS">[66]Análisis!#REF!</definedName>
    <definedName name="HORMIGONARMADOVIGUETAS_2">#N/A</definedName>
    <definedName name="HORMIGONARMADOVIGUETAS_3">#N/A</definedName>
    <definedName name="HORMIGONIND">#REF!</definedName>
    <definedName name="hormigonproteccionpilas">[107]Análisis!#REF!</definedName>
    <definedName name="HORMIGONSIMPLE">[107]Análisis!#REF!</definedName>
    <definedName name="HORMIGONVIGASPOSTENSADAS">[107]Análisis!#REF!</definedName>
    <definedName name="HORMINDUS">#REF!</definedName>
    <definedName name="HuellaMarmol">#REF!</definedName>
    <definedName name="HUO">[117]Cubicacion!#REF!</definedName>
    <definedName name="hupu2">[17]Volumenes!#REF!</definedName>
    <definedName name="hupu3">[17]Volumenes!#REF!</definedName>
    <definedName name="hupu3y">[17]Volumenes!#REF!</definedName>
    <definedName name="huve3">[17]Volumenes!#REF!</definedName>
    <definedName name="hwinche">#REF!</definedName>
    <definedName name="I">[4]A!#REF!</definedName>
    <definedName name="imocolocjuntas">[109]INSUMOS!$F$261</definedName>
    <definedName name="impempla">[17]Volumenes!#REF!</definedName>
    <definedName name="Imperlona">#REF!</definedName>
    <definedName name="Impermeabilizante">[52]Insumos!$E$48</definedName>
    <definedName name="Impermeabilizante.Fibra.Vidrio.Siliconizer">#REF!</definedName>
    <definedName name="impermeabilizante.impertecho">#REF!</definedName>
    <definedName name="IMPERMEABILIZANTES">#REF!</definedName>
    <definedName name="IMPEST">#REF!</definedName>
    <definedName name="IMPREV">#REF!</definedName>
    <definedName name="IMPREV.">#REF!</definedName>
    <definedName name="IMPREVISTO">#REF!</definedName>
    <definedName name="IMPREVISTO1">#REF!</definedName>
    <definedName name="IMPRIMACION">[39]ANALISIS!$H$441</definedName>
    <definedName name="IMTEPLA">'[55]anal term'!$G$1279</definedName>
    <definedName name="in">#REF!</definedName>
    <definedName name="IN.MA.PB.2.4.12">[118]Insumos!$G$102</definedName>
    <definedName name="IN.MI.BARVA">[60]Insumos!$G$112</definedName>
    <definedName name="IN.VAR.0.375">[60]Insumos!$G$17</definedName>
    <definedName name="inc">#REF!</definedName>
    <definedName name="INCR">#REF!</definedName>
    <definedName name="INCREM">#REF!</definedName>
    <definedName name="INCREMENTO">#REF!</definedName>
    <definedName name="INCREMENTO_GRAL">#REF!</definedName>
    <definedName name="INCREMENTO1">#REF!</definedName>
    <definedName name="INCREMENTO2">#REF!</definedName>
    <definedName name="INCREMENTO3">#REF!</definedName>
    <definedName name="inctas">#REF!</definedName>
    <definedName name="indilo">#REF!</definedName>
    <definedName name="indir">#REF!</definedName>
    <definedName name="INDIRECTOS">#REF!</definedName>
    <definedName name="ingeniera">'[119]M.O.'!$C$10</definedName>
    <definedName name="INGENIERIA">[39]ingenieria!$K$21</definedName>
    <definedName name="ini">#REF!</definedName>
    <definedName name="INO">[28]Materiales!$E$63</definedName>
    <definedName name="INOALARBCO">#REF!</definedName>
    <definedName name="INOALARBCOPVC">#REF!</definedName>
    <definedName name="INOALARCOL">#REF!</definedName>
    <definedName name="INOALARCOLPVC">#REF!</definedName>
    <definedName name="INOBCOSER">#REF!</definedName>
    <definedName name="INOBCOSTAPASERPVC">#REF!</definedName>
    <definedName name="INOBCOTAPASER">#REF!</definedName>
    <definedName name="INOBCOTAPASERPVC">#REF!</definedName>
    <definedName name="Inoblanco">#REF!</definedName>
    <definedName name="inodor_flux">[67]PRECIOS!$E$54</definedName>
    <definedName name="inodoro">#REF!</definedName>
    <definedName name="Inodoro.Royal.Alargado">#REF!</definedName>
    <definedName name="INODOROC">'[17]Ana-Sanit.'!$F$237</definedName>
    <definedName name="INODOROCAMBIO">[120]Analisis!$F$510</definedName>
    <definedName name="Inodoroe">#REF!</definedName>
    <definedName name="INODOROFLUX">#REF!</definedName>
    <definedName name="Inodorom">#REF!</definedName>
    <definedName name="inodorosimplex">[10]insumo!#REF!</definedName>
    <definedName name="INOFLUXBCOCONTRA">#REF!</definedName>
    <definedName name="ins_abrasadera_1.5pulg">[35]INS!$E$46</definedName>
    <definedName name="ins_abrasadera_1pulg">[35]INS!$E$47</definedName>
    <definedName name="ins_abrasadera_2pulg">[35]INS!$E$45</definedName>
    <definedName name="ins_abrasadera_3pulg">[35]INS!$E$44</definedName>
    <definedName name="ins_abrasadera_4pulg">[35]INS!$E$43</definedName>
    <definedName name="ins_acero">[35]INS!$E$17</definedName>
    <definedName name="ins_adap_cpvc_0.5pulg">#REF!</definedName>
    <definedName name="ins_adap_hn_2pulg">[35]INS!$E$216</definedName>
    <definedName name="ins_adap_hn_4pulg">[35]INS!$E$215</definedName>
    <definedName name="ins_adap_pe_0.5pulg">[35]INS!$E$256</definedName>
    <definedName name="ins_adap_pe_1.5pulg">[35]INS!$E$255</definedName>
    <definedName name="ins_adap_pe_2pulg">[35]INS!$E$254</definedName>
    <definedName name="ins_adap_pp_0.5pulg">[35]INS!$E$93</definedName>
    <definedName name="ins_adap_pp_0.75pulg">[35]INS!$E$92</definedName>
    <definedName name="ins_adap_pp_1.5pulg">[35]INS!$E$91</definedName>
    <definedName name="ins_adap_pp_2pulg">[35]INS!$E$90</definedName>
    <definedName name="ins_adap_pp_3pulg">[35]INS!$E$89</definedName>
    <definedName name="ins_adap_pvc_0.5pulg">#REF!</definedName>
    <definedName name="ins_adap_pvc_0.75pulg">#REF!</definedName>
    <definedName name="ins_adap_pvc_1.5pulg">[35]INS!$E$286</definedName>
    <definedName name="ins_adap_pvc_1pulg">#REF!</definedName>
    <definedName name="ins_adap_pvc_2pulg">[35]INS!$E$285</definedName>
    <definedName name="ins_adap_pvc_3pulg">[35]INS!$E$284</definedName>
    <definedName name="ins_agua">[35]INS!$E$21</definedName>
    <definedName name="ins_alambre">[35]INS!$E$29</definedName>
    <definedName name="ins_alquiler_compactador">#REF!</definedName>
    <definedName name="ins_alquiler_compresor">[35]INS!$E$32</definedName>
    <definedName name="ins_arandela_inodoro">[35]INS!$E$140</definedName>
    <definedName name="ins_areana_silica">[35]INS!$E$294</definedName>
    <definedName name="ins_arena_fina">[35]INS!$E$19</definedName>
    <definedName name="ins_arena_gruesa">[35]INS!$E$18</definedName>
    <definedName name="ins_aspersor_tipo_1">[35]INS!$E$257</definedName>
    <definedName name="ins_aspersor_tipo_2">[35]INS!$E$258</definedName>
    <definedName name="ins_aspersor_tipo_3">[35]INS!$E$259</definedName>
    <definedName name="ins_bañera">[35]INS!$E$130</definedName>
    <definedName name="ins_barra_unitrox">[35]INS!$E$54</definedName>
    <definedName name="ins_bidet">[35]INS!$E$128</definedName>
    <definedName name="ins_blocks_6pulg">[35]INS!$E$24</definedName>
    <definedName name="ins_blocks_8pulg">[35]INS!$E$25</definedName>
    <definedName name="ins_bomba_fosa_ascensor">[35]INS!$E$189</definedName>
    <definedName name="ins_bomba_incendio">[35]INS!$E$227</definedName>
    <definedName name="ins_bomba_jokey">[35]INS!$E$228</definedName>
    <definedName name="ins_bomba_piscina">[35]INS!$E$296</definedName>
    <definedName name="ins_bombas_presion_constante">[35]INS!$E$119</definedName>
    <definedName name="ins_boquilla_pp_0.375pulg">[35]INS!$E$103</definedName>
    <definedName name="ins_boquilla_pp_0.5pulg">[35]INS!$E$102</definedName>
    <definedName name="ins_boquilla_pp_0.75pulg">[35]INS!$E$101</definedName>
    <definedName name="ins_boquilla_pp_1.5pulg">[35]INS!$E$99</definedName>
    <definedName name="ins_boquilla_pp_1pulg">[35]INS!$E$100</definedName>
    <definedName name="ins_boquilla_pp_2pulg">[35]INS!$E$98</definedName>
    <definedName name="ins_boquilla_pp_3pulg">[35]INS!$E$97</definedName>
    <definedName name="ins_boquilla_pp_4pulg">[35]INS!$E$96</definedName>
    <definedName name="ins_breaker_90amp">[35]INS!$E$122</definedName>
    <definedName name="ins_calentador_electrico">[35]INS!$E$133</definedName>
    <definedName name="ins_carrito_piscina">[35]INS!$E$303</definedName>
    <definedName name="ins_cemento_blanco">[35]INS!$E$31</definedName>
    <definedName name="ins_cemento_cpvc">#REF!</definedName>
    <definedName name="ins_cemento_gris">[35]INS!$E$22</definedName>
    <definedName name="ins_cemento_pvc">[35]INS!$E$188</definedName>
    <definedName name="ins_cepillo_piscina">[35]INS!$E$304</definedName>
    <definedName name="ins_check_hor_2pulg">#REF!</definedName>
    <definedName name="ins_check_horizontal_3pulg">[35]INS!$E$113</definedName>
    <definedName name="ins_check_ver_3pulg">#REF!</definedName>
    <definedName name="ins_check_vertical_3pulg">[35]INS!$E$112</definedName>
    <definedName name="ins_clavo_acero">[35]INS!$E$28</definedName>
    <definedName name="ins_clavo_corriente">[35]INS!$E$27</definedName>
    <definedName name="ins_clorinador_para_agua_potable">[35]INS!$E$118</definedName>
    <definedName name="ins_clorinador_piscina">[35]INS!$E$297</definedName>
    <definedName name="ins_codo_cpvc_0.5pulg">#REF!</definedName>
    <definedName name="ins_codo_cpvc_0.75pulg">#REF!</definedName>
    <definedName name="ins_codo_hg_2hg">#REF!</definedName>
    <definedName name="ins_codo_hg_3hg">#REF!</definedName>
    <definedName name="ins_codo_hn_0.75pulgx90">[35]INS!$E$210</definedName>
    <definedName name="ins_codo_hn_1.5pulgx90">[35]INS!$E$209</definedName>
    <definedName name="ins_codo_hn_2pulgx90">[35]INS!$E$208</definedName>
    <definedName name="ins_codo_hn_3pulgx90">[35]INS!$E$207</definedName>
    <definedName name="ins_codo_hn_4pulgx90">[35]INS!$E$206</definedName>
    <definedName name="ins_codo_hn_6pulgx90">[35]INS!$E$205</definedName>
    <definedName name="ins_codo_pe_0.5pulgx90">[35]INS!$E$244</definedName>
    <definedName name="ins_codo_pe_0.75pulgx45">[35]INS!$E$247</definedName>
    <definedName name="ins_codo_pe_0.75pulgx90">[35]INS!$E$243</definedName>
    <definedName name="ins_codo_pe_1.5pulgx45">[35]INS!$E$245</definedName>
    <definedName name="ins_codo_pe_1.5pulgx90">[35]INS!$E$242</definedName>
    <definedName name="ins_codo_pe_1pulgx45">[35]INS!$E$246</definedName>
    <definedName name="ins_codo_pe_2pulgx90">[35]INS!$E$241</definedName>
    <definedName name="ins_codo_pp_0.5pulgx90">[35]INS!$E$82</definedName>
    <definedName name="ins_codo_pp_0.75pulgx90">[35]INS!$E$81</definedName>
    <definedName name="ins_codo_pp_1.5pulgx90">[35]INS!$E$79</definedName>
    <definedName name="ins_codo_pp_1pulgx90">[35]INS!$E$80</definedName>
    <definedName name="ins_codo_pp_2pulgx90">[35]INS!$E$78</definedName>
    <definedName name="ins_codo_pp_3pulgx90">[35]INS!$E$77</definedName>
    <definedName name="ins_codo_pp_4pulgx90">[35]INS!$E$76</definedName>
    <definedName name="ins_codo_pvc_drenaje_2pulgx45">[35]INS!$E$170</definedName>
    <definedName name="ins_codo_pvc_drenaje_2pulgx90">[35]INS!$E$174</definedName>
    <definedName name="ins_codo_pvc_drenaje_3pulgx45">[35]INS!$E$169</definedName>
    <definedName name="ins_codo_pvc_drenaje_3pulgx90">[35]INS!$E$173</definedName>
    <definedName name="ins_codo_pvc_drenaje_4pulgx45">[35]INS!$E$168</definedName>
    <definedName name="ins_codo_pvc_drenaje_4pulgx90">[35]INS!$E$172</definedName>
    <definedName name="ins_codo_pvc_drenaje_6pulgx45">[35]INS!$E$167</definedName>
    <definedName name="ins_codo_pvc_drenaje_6pulgx90">[35]INS!$E$171</definedName>
    <definedName name="ins_codo_pvc_presion_0.5pulg">#REF!</definedName>
    <definedName name="ins_codo_pvc_presion_0.75pulg">#REF!</definedName>
    <definedName name="ins_codo_pvc_presion_1.5pulg">#REF!</definedName>
    <definedName name="ins_codo_pvc_presion_1.5pulgx90">[35]INS!$E$277</definedName>
    <definedName name="ins_codo_pvc_presion_1pulg">#REF!</definedName>
    <definedName name="ins_codo_pvc_presion_2pulg">#REF!</definedName>
    <definedName name="ins_codo_pvc_presion_2pulgx90">[35]INS!$E$276</definedName>
    <definedName name="ins_codo_pvc_presion_3pulg">#REF!</definedName>
    <definedName name="ins_codo_pvc_presion_3pulgx90">[35]INS!$E$275</definedName>
    <definedName name="ins_colg_0.5pulg">[35]INS!$E$42</definedName>
    <definedName name="ins_colg_0.75pulg">[35]INS!$E$41</definedName>
    <definedName name="ins_colg_1.5pulg">[35]INS!$E$39</definedName>
    <definedName name="ins_colg_1pulg">[35]INS!$E$40</definedName>
    <definedName name="ins_colg_2pulg">[35]INS!$E$38</definedName>
    <definedName name="ins_colg_3pulg">[35]INS!$E$37</definedName>
    <definedName name="ins_colg_4pulg">[35]INS!$E$36</definedName>
    <definedName name="ins_cotrtina_baño">[35]INS!$E$139</definedName>
    <definedName name="ins_couplig_pvc_1.5pulg">[35]INS!$E$290</definedName>
    <definedName name="ins_couplig_pvc_2pulg">[35]INS!$E$289</definedName>
    <definedName name="ins_couplig_pvc_3pulg">[35]INS!$E$288</definedName>
    <definedName name="ins_couplig_pvc_4pulg">[35]INS!$E$287</definedName>
    <definedName name="ins_coupling_cpvc_1.5pulg">#REF!</definedName>
    <definedName name="ins_coupling_pp_0.75pulg">[35]INS!$E$94</definedName>
    <definedName name="ins_coupling_pvc_drenaje_3pulg">[35]INS!$E$180</definedName>
    <definedName name="ins_coupling_pvc_drenaje_4pulg">[35]INS!$E$179</definedName>
    <definedName name="ins_cubre_falta">[35]INS!$E$141</definedName>
    <definedName name="ins_drenaje_balcon_a">#REF!</definedName>
    <definedName name="ins_drenaje_balcon_b">#REF!</definedName>
    <definedName name="ins_drenaje_sotano">[35]INS!$E$190</definedName>
    <definedName name="ins_electrovalvula_1.5pulg">[35]INS!$E$262</definedName>
    <definedName name="ins_electrovalvula_2pulg">[35]INS!$E$261</definedName>
    <definedName name="ins_filtro_150psi_60x60pulg">[35]INS!$E$117</definedName>
    <definedName name="Ins_filtro_arean">[35]INS!$E$293</definedName>
    <definedName name="ins_flotas_agua_potable">[35]INS!$E$124</definedName>
    <definedName name="ins_fregadero">[35]INS!$E$132</definedName>
    <definedName name="ins_gabinete_proteccion_incendio">[35]INS!$E$219</definedName>
    <definedName name="ins_gasoil">#REF!</definedName>
    <definedName name="ins_grava_combinada">[35]INS!$E$20</definedName>
    <definedName name="ins_hidrante">[35]INS!$E$220</definedName>
    <definedName name="ins_inodoro">[35]INS!$E$127</definedName>
    <definedName name="ins_inyector_piscina">[35]INS!$E$298</definedName>
    <definedName name="ins_jacuzzi">#REF!</definedName>
    <definedName name="ins_juego_accesorios">[35]INS!$E$138</definedName>
    <definedName name="ins_junta_cera">[35]INS!$E$143</definedName>
    <definedName name="ins_lavamanos">[35]INS!$E$129</definedName>
    <definedName name="ins_llave_angular">[35]INS!$E$145</definedName>
    <definedName name="ins_llave_chorro">[35]INS!$E$147</definedName>
    <definedName name="ins_madera">[35]INS!$E$26</definedName>
    <definedName name="ins_manguera_piscina">[35]INS!$E$305</definedName>
    <definedName name="ins_manometro_gliserina_200PSI">[35]INS!$E$123</definedName>
    <definedName name="ins_mezcla_pañete">[35]INS!$E$23</definedName>
    <definedName name="ins_mezcladora_bañera">[35]INS!$E$136</definedName>
    <definedName name="ins_mezcladora_fregadero">[35]INS!$E$137</definedName>
    <definedName name="ins_mezcladora_jacuzzi">#REF!</definedName>
    <definedName name="ins_mezcladora_lavamanos">[35]INS!$E$135</definedName>
    <definedName name="ins_microprocesador_velocidad_variable">[35]INS!$E$121</definedName>
    <definedName name="ins_mortero_13">#REF!</definedName>
    <definedName name="ins_mortero_14">#REF!</definedName>
    <definedName name="ins_niple_cromado">[35]INS!$E$144</definedName>
    <definedName name="ins_niple_hn_1.5pulg">[35]INS!$E$218</definedName>
    <definedName name="ins_niple_hn_4pulg">[35]INS!$E$217</definedName>
    <definedName name="ins_panel_contro_riego">[35]INS!$E$260</definedName>
    <definedName name="ins_parrilla_fodo_piscina">[35]INS!$E$300</definedName>
    <definedName name="ins_parrilla_piso">[35]INS!$E$183</definedName>
    <definedName name="ins_pedestal">[35]INS!$E$134</definedName>
    <definedName name="ins_pintura">[35]INS!$E$35</definedName>
    <definedName name="ins_plato_ducha">[35]INS!$E$131</definedName>
    <definedName name="ins_receptaculo_piscina">[35]INS!$E$299</definedName>
    <definedName name="ins_red_cpvc_0.75x0.5pulg">#REF!</definedName>
    <definedName name="ins_red_hg_3x2">#REF!</definedName>
    <definedName name="ins_red_hn_2x1.5pulg">[35]INS!$E$214</definedName>
    <definedName name="ins_red_hn_3x1.5pulg">[35]INS!$E$213</definedName>
    <definedName name="ins_red_hn_4x1.5pulg">[35]INS!$E$212</definedName>
    <definedName name="ins_red_hn_6x4pulg">[35]INS!$E$211</definedName>
    <definedName name="ins_red_pe_0.75x0.5pulg">[35]INS!$E$253</definedName>
    <definedName name="ins_red_pe_1.5x0.5pulg">[35]INS!$E$250</definedName>
    <definedName name="ins_red_pe_1.5x1pulg">[35]INS!$E$249</definedName>
    <definedName name="ins_red_pe_1x0.5pulg">[35]INS!$E$252</definedName>
    <definedName name="ins_red_pe_1x0.75pulg">[35]INS!$E$251</definedName>
    <definedName name="ins_red_pe_2x1.5pulg">[35]INS!$E$248</definedName>
    <definedName name="ins_red_pp_0.75x0.375pulg">[35]INS!$E$87</definedName>
    <definedName name="ins_red_pp_0.75x0.5pulg">[35]INS!$E$86</definedName>
    <definedName name="ins_red_pp_1.5x0.75pulg">[35]INS!$E$84</definedName>
    <definedName name="ins_red_pp_1.5x1pulg">[35]INS!$E$83</definedName>
    <definedName name="ins_red_pp_1x0.75pulg">[35]INS!$E$85</definedName>
    <definedName name="ins_red_pvc_3x2pulg">#REF!</definedName>
    <definedName name="ins_red_pvc_4x2pulg">#REF!</definedName>
    <definedName name="ins_red_pvc_4x3pulg">#REF!</definedName>
    <definedName name="ins_red_pvc_drenaje_3x2pulg">[35]INS!$E$176</definedName>
    <definedName name="ins_red_pvc_drenaje_4x3pulg">[35]INS!$E$175</definedName>
    <definedName name="ins_red_pvc_presion_0.75x0.5pulg">#REF!</definedName>
    <definedName name="ins_red_pvc_presion_1.5x0.75pulg">#REF!</definedName>
    <definedName name="ins_red_pvc_presion_1.5x1pulg">#REF!</definedName>
    <definedName name="ins_red_pvc_presion_1x0.5pulg">#REF!</definedName>
    <definedName name="ins_red_pvc_presion_1x0.75pulg">#REF!</definedName>
    <definedName name="ins_red_pvc_presion_2x1.5pulg">[35]INS!$E$283</definedName>
    <definedName name="ins_red_pvc_presion_2x1pulg">#REF!</definedName>
    <definedName name="ins_red_pvc_presion_3x1.5pulg">[35]INS!$E$282</definedName>
    <definedName name="ins_red_pvc_presion_3x1pulg">#REF!</definedName>
    <definedName name="ins_red_pvc_presion_3x2pulg">[35]INS!$E$281</definedName>
    <definedName name="ins_red_pvc_presion_4x1.5pulg">[35]INS!$E$280</definedName>
    <definedName name="ins_red_pvc_presion_4x2pulg">[35]INS!$E$279</definedName>
    <definedName name="ins_red_pvc_presion_4x3pulg">[35]INS!$E$278</definedName>
    <definedName name="ins_regla">[35]INS!$E$30</definedName>
    <definedName name="ins_rejilla_imbornal_hf">[35]INS!$E$187</definedName>
    <definedName name="ins_rejilla_piso">[35]INS!$E$185</definedName>
    <definedName name="ins_rejilla_techo">[35]INS!$E$184</definedName>
    <definedName name="ins_sensor_lluvia">[35]INS!$E$263</definedName>
    <definedName name="ins_siamesa">[35]INS!$E$221</definedName>
    <definedName name="ins_sifon_1.5pulg">[35]INS!$E$182</definedName>
    <definedName name="ins_sifon_2pulg">[35]INS!$E$181</definedName>
    <definedName name="ins_skimer">[35]INS!$E$295</definedName>
    <definedName name="ins_soldadora_110v">[35]INS!$E$95</definedName>
    <definedName name="ins_supresora_golpe_ariete_0.75pulg">[35]INS!$E$115</definedName>
    <definedName name="ins_supresora_golpe_ariete_3pulg">[35]INS!$E$114</definedName>
    <definedName name="ins_tanque_hidroneumatico_210gls">[35]INS!$E$120</definedName>
    <definedName name="ins_tapa_pesada_hf">[35]INS!$E$186</definedName>
    <definedName name="ins_tapon_pvc_1.5pulg">[35]INS!$E$292</definedName>
    <definedName name="ins_tapon_pvc_3pulg">[35]INS!$E$291</definedName>
    <definedName name="ins_tapon_rejistro_pvc_drenaje_2pulg">[35]INS!$E$178</definedName>
    <definedName name="ins_tapon_rejistro_pvc_drenaje_4pulg">[35]INS!$E$177</definedName>
    <definedName name="ins_tarugo_0.375pulg">[35]INS!$E$51</definedName>
    <definedName name="ins_tarugo_0.5pulg">[35]INS!$E$50</definedName>
    <definedName name="ins_tee_cpvc_0.5pulg">#REF!</definedName>
    <definedName name="ins_tee_cpvc_0.75pulg">#REF!</definedName>
    <definedName name="ins_tee_hg_3hg">#REF!</definedName>
    <definedName name="ins_tee_hn_1.5x1.5pulg">[35]INS!$E$204</definedName>
    <definedName name="ins_tee_hn_2x1.5pulg">[35]INS!$E$203</definedName>
    <definedName name="ins_tee_hn_2x2pulg">[35]INS!$E$202</definedName>
    <definedName name="ins_tee_hn_3x3pulg">[35]INS!$E$201</definedName>
    <definedName name="ins_tee_hn_4x4pulg">[35]INS!$E$200</definedName>
    <definedName name="ins_tee_hn_6x6pulg">[35]INS!$E$199</definedName>
    <definedName name="ins_tee_pe_0.5x0.5pulg">[35]INS!$E$240</definedName>
    <definedName name="ins_tee_pe_0.75x0.75pulg">[35]INS!$E$239</definedName>
    <definedName name="ins_tee_pe_1.5x1.5pulg">[35]INS!$E$237</definedName>
    <definedName name="ins_tee_pe_1x1pulg">[35]INS!$E$238</definedName>
    <definedName name="ins_tee_pe_2x2pulg">[35]INS!$E$236</definedName>
    <definedName name="ins_tee_pp_0.5x0.5pulg">[35]INS!$E$75</definedName>
    <definedName name="ins_tee_pp_0.75x0.5pulg">[35]INS!$E$74</definedName>
    <definedName name="ins_tee_pp_0.75x0.75pulg">[35]INS!$E$73</definedName>
    <definedName name="ins_tee_pp_1.5x1.5pulg">[35]INS!$E$70</definedName>
    <definedName name="ins_tee_pp_1x0.75pulg">[35]INS!$E$72</definedName>
    <definedName name="ins_tee_pp_1x1pulg">[35]INS!$E$71</definedName>
    <definedName name="ins_tee_pp_2x1pulg">[35]INS!$E$69</definedName>
    <definedName name="ins_tee_pp_2x2pulg">[35]INS!$E$68</definedName>
    <definedName name="ins_tee_pp_3x3pulg">[35]INS!$E$67</definedName>
    <definedName name="ins_tee_pp_4x4pulg">[35]INS!$E$66</definedName>
    <definedName name="ins_tee_pvc_presion_0.5pulg">#REF!</definedName>
    <definedName name="ins_tee_pvc_presion_0.75pulg">#REF!</definedName>
    <definedName name="ins_tee_pvc_presion_1.5pulg">#REF!</definedName>
    <definedName name="ins_tee_pvc_presion_1.5x1.5pulg">[35]INS!$E$274</definedName>
    <definedName name="ins_tee_pvc_presion_1pulg">#REF!</definedName>
    <definedName name="ins_tee_pvc_presion_2pulg">#REF!</definedName>
    <definedName name="ins_tee_pvc_presion_2x2pulg">[35]INS!$E$273</definedName>
    <definedName name="ins_tee_pvc_presion_3pulg">#REF!</definedName>
    <definedName name="ins_tee_pvc_presion_3x3pulg">[35]INS!$E$272</definedName>
    <definedName name="ins_tee_pvc_presion_4x4pulg">[35]INS!$E$271</definedName>
    <definedName name="ins_tee_yee_pvc_drenaje_2X2pulg">[35]INS!$E$159</definedName>
    <definedName name="ins_tee_yee_pvc_drenaje_3X2pulg">[35]INS!$E$158</definedName>
    <definedName name="ins_tee_yee_pvc_drenaje_3X3pulg">[35]INS!$E$157</definedName>
    <definedName name="ins_tee_yee_pvc_drenaje_4X3pulg">[35]INS!$E$156</definedName>
    <definedName name="ins_tee_yee_pvc_drenaje_4X4pulg">[35]INS!$E$155</definedName>
    <definedName name="ins_tornillo_0.375pulg">[35]INS!$E$55</definedName>
    <definedName name="ins_tornillo_fijacion">[35]INS!$E$142</definedName>
    <definedName name="ins_tub_cpvc_0.5pulg">#REF!</definedName>
    <definedName name="ins_tub_cpvc_0.75pulg">#REF!</definedName>
    <definedName name="ins_tub_hg_2pulg">#REF!</definedName>
    <definedName name="ins_tub_hg_3pulg">#REF!</definedName>
    <definedName name="ins_tub_hn_0.75pulg">[35]INS!$E$198</definedName>
    <definedName name="ins_tub_hn_1.5pulg">[35]INS!$E$197</definedName>
    <definedName name="ins_tub_hn_2pulg">[35]INS!$E$196</definedName>
    <definedName name="ins_tub_hn_3pulg">[35]INS!$E$195</definedName>
    <definedName name="ins_tub_hn_4pulg">[35]INS!$E$194</definedName>
    <definedName name="ins_tub_hn_6pulg">[35]INS!$E$193</definedName>
    <definedName name="ins_tub_pe_pn10_0.5pulg">[35]INS!$E$235</definedName>
    <definedName name="ins_tub_pe_pn10_0.75pulg">[35]INS!$E$234</definedName>
    <definedName name="ins_tub_pe_pn10_1.5pulg">[35]INS!$E$232</definedName>
    <definedName name="ins_tub_pe_pn10_1pulg">[35]INS!$E$233</definedName>
    <definedName name="ins_tub_pe_pn10_2pulg">[35]INS!$E$231</definedName>
    <definedName name="ins_tub_pp_0.375pulg">[35]INS!$E$65</definedName>
    <definedName name="ins_tub_pp_0.5pulg">[35]INS!$E$64</definedName>
    <definedName name="ins_tub_pp_0.75pulg">[35]INS!$E$63</definedName>
    <definedName name="ins_tub_pp_1.5pulg">[35]INS!$E$61</definedName>
    <definedName name="ins_tub_pp_1pulg">[35]INS!$E$62</definedName>
    <definedName name="ins_tub_pp_2pulg">[35]INS!$E$60</definedName>
    <definedName name="ins_tub_pp_3pulg">[35]INS!$E$59</definedName>
    <definedName name="ins_tub_pp_4pulg">[35]INS!$E$58</definedName>
    <definedName name="ins_tub_pvc_sch40_0.5pul">#REF!</definedName>
    <definedName name="ins_tub_pvc_sch40_0.75pul">#REF!</definedName>
    <definedName name="ins_tub_pvc_sch40_1.5pul">#REF!</definedName>
    <definedName name="ins_tub_pvc_sch40_1pul">#REF!</definedName>
    <definedName name="ins_tub_pvc_sdr21_2pulg">#REF!</definedName>
    <definedName name="ins_tub_pvc_sdr21_3pulg">#REF!</definedName>
    <definedName name="ins_tub_pvc_sdr26_1.5pulg">[35]INS!$E$270</definedName>
    <definedName name="ins_tub_pvc_sdr26_2pulg">[35]INS!$E$269</definedName>
    <definedName name="ins_tub_pvc_sdr26_3pulg">[35]INS!$E$268</definedName>
    <definedName name="ins_tub_pvc_sdr26_4pulg">[35]INS!$E$267</definedName>
    <definedName name="ins_tub_pvc_sdr32.5_2pulg">[35]INS!$E$154</definedName>
    <definedName name="ins_tub_pvc_sdr32.5_3pulg">[35]INS!$E$153</definedName>
    <definedName name="ins_tub_pvc_sdr32.5_4pulg">[35]INS!$E$152</definedName>
    <definedName name="ins_tub_pvc_sdr32.5_6pulg">[35]INS!$E$151</definedName>
    <definedName name="ins_tub_pvc_sdr32.5_8pulg">[35]INS!$E$150</definedName>
    <definedName name="ins_tubo_flexible">[35]INS!$E$146</definedName>
    <definedName name="ins_tubo_telecopico">[35]INS!$E$301</definedName>
    <definedName name="ins_tuerca_0.375pulg">[35]INS!$E$53</definedName>
    <definedName name="ins_tuerca_0.5pulg">[35]INS!$E$52</definedName>
    <definedName name="ins_vacum">[35]INS!$E$302</definedName>
    <definedName name="ins_valvula_0.5pulg">[35]INS!$E$108</definedName>
    <definedName name="ins_valvula_0.75pulg">[35]INS!$E$107</definedName>
    <definedName name="ins_valvula_1.5pulg">[35]INS!$E$106</definedName>
    <definedName name="ins_valvula_1pulg">#REF!</definedName>
    <definedName name="ins_valvula_2pulg">[35]INS!$E$105</definedName>
    <definedName name="ins_valvula_3pulg">[35]INS!$E$104</definedName>
    <definedName name="ins_valvula_aire_1pulg">[35]INS!$E$116</definedName>
    <definedName name="ins_valvula_mariposa_1.5pulg">[35]INS!$E$226</definedName>
    <definedName name="ins_valvula_mariposa_2pulg">[35]INS!$E$225</definedName>
    <definedName name="ins_valvula_mariposa_3pulg">[35]INS!$E$224</definedName>
    <definedName name="ins_valvula_mariposa_4pulg">[35]INS!$E$223</definedName>
    <definedName name="ins_valvula_mariposa_6pulg">[35]INS!$E$222</definedName>
    <definedName name="ins_valvula_reguladora_1.5pulg">[35]INS!$E$111</definedName>
    <definedName name="ins_valvula_reguladora_1pulg">#REF!</definedName>
    <definedName name="ins_valvula_reguladora_2pulg">[35]INS!$E$110</definedName>
    <definedName name="ins_valvula_reguladora_4pulg">[35]INS!$E$109</definedName>
    <definedName name="ins_varilla_0.375pulg">[35]INS!$E$49</definedName>
    <definedName name="ins_varilla_0.5pulg">[35]INS!$E$48</definedName>
    <definedName name="ins_yee_pvc_drenaje_2pulg">#REF!</definedName>
    <definedName name="ins_yee_pvc_drenaje_2X2pulg">[35]INS!$E$166</definedName>
    <definedName name="ins_yee_pvc_drenaje_3pulg">#REF!</definedName>
    <definedName name="ins_yee_pvc_drenaje_3X2pulg">[35]INS!$E$165</definedName>
    <definedName name="ins_yee_pvc_drenaje_3X3pulg">[35]INS!$E$164</definedName>
    <definedName name="ins_yee_pvc_drenaje_4pulg">#REF!</definedName>
    <definedName name="ins_yee_pvc_drenaje_4X2pulg">[35]INS!$E$163</definedName>
    <definedName name="ins_yee_pvc_drenaje_4X3pulg">[35]INS!$E$162</definedName>
    <definedName name="ins_yee_pvc_drenaje_4X4pulg">[35]INS!$E$161</definedName>
    <definedName name="ins_yee_pvc_drenaje_6X4pulg">[35]INS!$E$160</definedName>
    <definedName name="inseemmu">'[17]Ana-elect.'!#REF!</definedName>
    <definedName name="INST.ELECTRICA.EXTERIOR">#REF!</definedName>
    <definedName name="Inst.Sanitaria.1erN">#REF!</definedName>
    <definedName name="Inst.Sanitaria.1erN.">#REF!</definedName>
    <definedName name="Inst.Sanitaria.2do.3ery4toN">#REF!</definedName>
    <definedName name="Inst.sanitaria3er.4toy5toN">#REF!</definedName>
    <definedName name="instalacion.electrica.principal">[52]Resumen!$D$23</definedName>
    <definedName name="Instalacion.sanitaria.Entrepiso">#REF!</definedName>
    <definedName name="INSTVENT">#REF!</definedName>
    <definedName name="INSUMOS">'[78]LISTA DE MATERIALES'!#REF!</definedName>
    <definedName name="Int">#REF!</definedName>
    <definedName name="INT3W">'[17]Ana-elect.'!#REF!</definedName>
    <definedName name="INT4W">'[17]Ana-elect.'!#REF!</definedName>
    <definedName name="INTDOB">'[17]Ana-elect.'!#REF!</definedName>
    <definedName name="intercom">'[17]Ana-elect.'!#REF!</definedName>
    <definedName name="Interest_Rate">#REF!</definedName>
    <definedName name="interr1">[63]Analisis!$E$1009</definedName>
    <definedName name="interr2">[63]Analisis!$E$1020</definedName>
    <definedName name="interr3v">[63]Analisis!$E$1031</definedName>
    <definedName name="INTERRUPTOR3VIAS">#REF!</definedName>
    <definedName name="INTERRUPTOR4VIAS">#REF!</definedName>
    <definedName name="INTERRUPTORDOBLE">#REF!</definedName>
    <definedName name="INTERRUPTORPILOTO">#REF!</definedName>
    <definedName name="INTERRUPTORSENCILLO">#REF!</definedName>
    <definedName name="INTERRUPTORTRIPLE">#REF!</definedName>
    <definedName name="ints">#REF!</definedName>
    <definedName name="INTSEN">'[17]Ana-elect.'!#REF!</definedName>
    <definedName name="itbi">#REF!</definedName>
    <definedName name="ITBIS">#REF!</definedName>
    <definedName name="ITBS">#REF!</definedName>
    <definedName name="itebis">#REF!</definedName>
    <definedName name="Item2">#N/A</definedName>
    <definedName name="Izado_de_Tabletas">[49]Insumos!#REF!</definedName>
    <definedName name="Izado_de_Tabletas_2">#N/A</definedName>
    <definedName name="Izado_de_Tabletas_3">#N/A</definedName>
    <definedName name="IZAJE">#REF!</definedName>
    <definedName name="IZAJE_2">"$#REF!.$#REF!$#REF!"</definedName>
    <definedName name="IZAJE_3">"$#REF!.$#REF!$#REF!"</definedName>
    <definedName name="Izaje_de_Vigas_Postensadas">[49]Insumos!#REF!</definedName>
    <definedName name="Izaje_de_Vigas_Postensadas_2">#N/A</definedName>
    <definedName name="Izaje_de_Vigas_Postensadas_3">#N/A</definedName>
    <definedName name="JAGS">#REF!</definedName>
    <definedName name="Jamba.caoba">#REF!</definedName>
    <definedName name="jjgfsdc">#REF!</definedName>
    <definedName name="junta.water.stop">[92]Análisis!$D$1570</definedName>
    <definedName name="JUNTACERA">#REF!</definedName>
    <definedName name="kglb">0.453592</definedName>
    <definedName name="kijop">#REF!</definedName>
    <definedName name="Kilometro">[44]EQUIPOS!$I$25</definedName>
    <definedName name="Kurt">#REF!</definedName>
    <definedName name="L">#REF!</definedName>
    <definedName name="LABORATORIO">#REF!</definedName>
    <definedName name="ladrillos">#REF!</definedName>
    <definedName name="Ladrillos.2x4x8pulg.">[52]Insumos!$E$112</definedName>
    <definedName name="LAMP">[28]Materiales!$E$57</definedName>
    <definedName name="LAMP1">[37]Analisis!$F$421</definedName>
    <definedName name="lamp2">'[27]Pres. '!#REF!</definedName>
    <definedName name="lamp4">'[27]Pres. '!#REF!</definedName>
    <definedName name="lamp4x40">'[111]Pres. Adic.Y'!$E$44</definedName>
    <definedName name="LAMPARAS">#REF!</definedName>
    <definedName name="LAMPARAS_DE_1500W_220V">[71]INSU!$B$41</definedName>
    <definedName name="LAMPSECADOR">[28]Materiales!$E$60</definedName>
    <definedName name="LARRASTRE4SDR41MCONTRA">#REF!</definedName>
    <definedName name="LARRASTRE6SDR41MCONTRA">#REF!</definedName>
    <definedName name="Last_Row">#N/A</definedName>
    <definedName name="LATEX">#REF!</definedName>
    <definedName name="Lav">#REF!</definedName>
    <definedName name="Lav.American.Standar.Saona">#REF!</definedName>
    <definedName name="lav_mec">[67]PRECIOS!$E$56</definedName>
    <definedName name="lava">'[27]Pres. '!#REF!</definedName>
    <definedName name="Lavac">#REF!</definedName>
    <definedName name="lavade">[63]Analisis!$E$1332</definedName>
    <definedName name="LAVADERODOBLE">[28]Materiales!$E$566</definedName>
    <definedName name="LAVADEROS">#REF!</definedName>
    <definedName name="LAVADEROSENCILLO">[10]insumo!#REF!</definedName>
    <definedName name="Lavado.Marmol">#REF!</definedName>
    <definedName name="lavamano.rondalyn">#REF!</definedName>
    <definedName name="LAVAMANOC">'[17]Ana-Sanit.'!$F$265</definedName>
    <definedName name="LAVAMANOS">[28]Materiales!$E$568</definedName>
    <definedName name="LAVAMANOSC">[36]Analisis!$F$572</definedName>
    <definedName name="LAVAMANOSCAMBIO">[120]Analisis!$F$549</definedName>
    <definedName name="Lavame">#REF!</definedName>
    <definedName name="Lavape">#REF!</definedName>
    <definedName name="LAVGRA1BCO">#REF!</definedName>
    <definedName name="LAVGRA1BCOPVC">#REF!</definedName>
    <definedName name="LAVGRA2BCO">#REF!</definedName>
    <definedName name="LAVGRA2BCOPVC">#REF!</definedName>
    <definedName name="Lavm">#REF!</definedName>
    <definedName name="LAVM1917BCO">#REF!</definedName>
    <definedName name="LAVM1917BCOPVC">#REF!</definedName>
    <definedName name="LAVM1917COL">#REF!</definedName>
    <definedName name="LAVM1917COLPVC">#REF!</definedName>
    <definedName name="LAVMOVABCO">#REF!</definedName>
    <definedName name="LAVMOVABCOPVC">#REF!</definedName>
    <definedName name="LAVMOVACOL">#REF!</definedName>
    <definedName name="LAVMOVACOLPVC">#REF!</definedName>
    <definedName name="LAVMSERBCO">#REF!</definedName>
    <definedName name="LAVMSERBCOPVC">#REF!</definedName>
    <definedName name="LAVOVAEMPBCOCONTRA">#REF!</definedName>
    <definedName name="lbkg">#REF!</definedName>
    <definedName name="Ligado_y_vaciado">[49]Insumos!#REF!</definedName>
    <definedName name="Ligado_y_vaciado_2">#N/A</definedName>
    <definedName name="Ligado_y_vaciado_3">#N/A</definedName>
    <definedName name="Ligado_y_Vaciado_a_Mano">[41]Insumos!$B$136:$D$136</definedName>
    <definedName name="Ligado_y_Vaciado_con_ligadora_y_Winche">[14]Insumos!#REF!</definedName>
    <definedName name="Ligado_y_Vaciado_Hormigón_Industrial_____20_M3">[14]Insumos!#REF!</definedName>
    <definedName name="Ligado_y_Vaciado_Hormigón_Industrial_____4_M3">[14]Insumos!#REF!</definedName>
    <definedName name="Ligado_y_Vaciado_Hormigón_Industrial___10__20_M3">[14]Insumos!#REF!</definedName>
    <definedName name="Ligado_y_Vaciado_Hormigón_Industrial___4__10_M3">[14]Insumos!#REF!</definedName>
    <definedName name="ligadora">#REF!</definedName>
    <definedName name="Ligadora_de_1_funda">[49]Insumos!#REF!</definedName>
    <definedName name="Ligadora_de_1_funda_2">#N/A</definedName>
    <definedName name="Ligadora_de_1_funda_3">#N/A</definedName>
    <definedName name="Ligadora_de_2_funda">[49]Insumos!#REF!</definedName>
    <definedName name="Ligadora_de_2_funda_2">#N/A</definedName>
    <definedName name="Ligadora_de_2_funda_3">#N/A</definedName>
    <definedName name="ligadora1">#REF!</definedName>
    <definedName name="LIGALIGA">#REF!</definedName>
    <definedName name="ligawinche">#REF!</definedName>
    <definedName name="LIMPESC">#REF!</definedName>
    <definedName name="LIMPSALCERA">#REF!</definedName>
    <definedName name="LIMPTUBOCPVC14">#REF!</definedName>
    <definedName name="LIMPTUBOCPVCPINTA">#REF!</definedName>
    <definedName name="LIMPZOC">#REF!</definedName>
    <definedName name="LINE" hidden="1">'[29]ANALISIS STO DGO'!#REF!</definedName>
    <definedName name="Linea.Conex.Acueducto">#REF!</definedName>
    <definedName name="linea.impulsion.drenaje.sanitario">[52]Resumen!$D$29</definedName>
    <definedName name="LINEA_DE_CONDUC">#N/A</definedName>
    <definedName name="lineout" hidden="1">'[29]ANALISIS STO DGO'!#REF!</definedName>
    <definedName name="lista">#REF!</definedName>
    <definedName name="LISTADO">#REF!</definedName>
    <definedName name="Listelos_de_20_Cms_en_Baños">[41]Insumos!$B$44:$D$44</definedName>
    <definedName name="lkjsd">'[27]Pres. '!#REF!</definedName>
    <definedName name="llaveacero">[107]Análisis!#REF!</definedName>
    <definedName name="llaveacondicionamientohinca">[66]Análisis!#REF!</definedName>
    <definedName name="llaveacondicionamientohinca_2">#N/A</definedName>
    <definedName name="llaveacondicionamientohinca_3">#N/A</definedName>
    <definedName name="llaveagregado">[107]Análisis!#REF!</definedName>
    <definedName name="llaveagua">[107]Análisis!#REF!</definedName>
    <definedName name="llavealambre">[107]Análisis!#REF!</definedName>
    <definedName name="llaveanclajedepilotes">[107]Análisis!#REF!</definedName>
    <definedName name="LLAVEANGULAR">#REF!</definedName>
    <definedName name="LLAVEANGULAR1_2O3_8">[28]Materiales!$E$572</definedName>
    <definedName name="llavecablepostensado">[107]Análisis!#REF!</definedName>
    <definedName name="llavecastingbed">[107]Análisis!#REF!</definedName>
    <definedName name="llavecemento">[107]Análisis!#REF!</definedName>
    <definedName name="LLAVECHORRO1_2">[28]Materiales!$E$573</definedName>
    <definedName name="llaveclavos">[107]Análisis!#REF!</definedName>
    <definedName name="llavecuradoyaditivo">[107]Análisis!#REF!</definedName>
    <definedName name="llaveempalmepilotes">[107]Análisis!#REF!</definedName>
    <definedName name="LLAVEEMPOTRAR12">#REF!</definedName>
    <definedName name="llavehincapilotes">[107]Análisis!#REF!</definedName>
    <definedName name="llaveizadotabletas">[107]Análisis!#REF!</definedName>
    <definedName name="llaveizajevigaspostensadas">[66]Análisis!#REF!</definedName>
    <definedName name="llaveizajevigaspostensadas_2">#N/A</definedName>
    <definedName name="llaveizajevigaspostensadas_3">#N/A</definedName>
    <definedName name="llaveligadoyvaciado">[66]Análisis!#REF!</definedName>
    <definedName name="llaveligadoyvaciado_2">#N/A</definedName>
    <definedName name="llaveligadoyvaciado_3">#N/A</definedName>
    <definedName name="llavemadera">[66]Análisis!#REF!</definedName>
    <definedName name="llavemadera_2">#N/A</definedName>
    <definedName name="llavemadera_3">#N/A</definedName>
    <definedName name="llavemanejocemento">[66]Análisis!#REF!</definedName>
    <definedName name="llavemanejocemento_2">#N/A</definedName>
    <definedName name="llavemanejocemento_3">#N/A</definedName>
    <definedName name="llavemanejopilotes">[66]Análisis!#REF!</definedName>
    <definedName name="llavemanejopilotes_2">#N/A</definedName>
    <definedName name="llavemanejopilotes_3">#N/A</definedName>
    <definedName name="llavemoacero">[66]Análisis!#REF!</definedName>
    <definedName name="llavemoacero_2">#N/A</definedName>
    <definedName name="llavemoacero_3">#N/A</definedName>
    <definedName name="llavemomadera">[66]Análisis!#REF!</definedName>
    <definedName name="llavemomadera_2">#N/A</definedName>
    <definedName name="llavemomadera_3">#N/A</definedName>
    <definedName name="LLAVEORINALPEQ">#REF!</definedName>
    <definedName name="llavep">#REF!</definedName>
    <definedName name="LLAVES">#REF!</definedName>
    <definedName name="LLAVESENCCROM">#REF!</definedName>
    <definedName name="llavetratamientomoldes">[66]Análisis!#REF!</definedName>
    <definedName name="llavetratamientomoldes_2">#N/A</definedName>
    <definedName name="llavetratamientomoldes_3">#N/A</definedName>
    <definedName name="LLAVIN">#REF!</definedName>
    <definedName name="LLAVINCOR">#REF!</definedName>
    <definedName name="LLENADOHUECOS">#REF!</definedName>
    <definedName name="LLENADOHUECOS20">'[28]M.O.'!$C$114</definedName>
    <definedName name="LLENADOHUECOS40">'[28]M.O.'!$C$115</definedName>
    <definedName name="LLENADOHUECOS60">#REF!</definedName>
    <definedName name="LLENADOHUECOS80">'[28]M.O.'!$C$117</definedName>
    <definedName name="LMEMBAJADOR">[10]insumo!#REF!</definedName>
    <definedName name="Loan_Amount">#REF!</definedName>
    <definedName name="Loan_Start">#REF!</definedName>
    <definedName name="Loan_Years">#REF!</definedName>
    <definedName name="LOBBY">#REF!</definedName>
    <definedName name="Lobby.Col.C1">[57]Análisis!#REF!</definedName>
    <definedName name="Lobby.Col.C2">[57]Análisis!#REF!</definedName>
    <definedName name="Lobby.Col.C3">[57]Análisis!#REF!</definedName>
    <definedName name="Lobby.Col.C4">[57]Análisis!#REF!</definedName>
    <definedName name="Lobby.losa.estrepiso">[57]Análisis!#REF!</definedName>
    <definedName name="Lobby.Viga.V1">[57]Análisis!#REF!</definedName>
    <definedName name="Lobby.Viga.V10">[57]Análisis!#REF!</definedName>
    <definedName name="Lobby.Viga.V11">[57]Análisis!#REF!</definedName>
    <definedName name="Lobby.Viga.V1A">[57]Análisis!#REF!</definedName>
    <definedName name="Lobby.Viga.V2.">[57]Análisis!#REF!</definedName>
    <definedName name="Lobby.Viga.V3">[57]Análisis!#REF!</definedName>
    <definedName name="Lobby.viga.V4">[57]Análisis!#REF!</definedName>
    <definedName name="Lobby.Viga.V4A">[57]Análisis!#REF!</definedName>
    <definedName name="Lobby.Viga.V6">[57]Análisis!#REF!</definedName>
    <definedName name="Lobby.Viga.V7">[57]Análisis!#REF!</definedName>
    <definedName name="Lobby.Viga.V8">[57]Análisis!#REF!</definedName>
    <definedName name="Lobby.Viga.V9">[57]Análisis!#REF!</definedName>
    <definedName name="Lobby.Viga.V9A">[57]Análisis!#REF!</definedName>
    <definedName name="Lobby.Zap.Zc1">[57]Análisis!#REF!</definedName>
    <definedName name="Lobby.Zap.Zc2">[57]Análisis!#REF!</definedName>
    <definedName name="Lobby.Zap.Zc3">[57]Análisis!#REF!</definedName>
    <definedName name="Lobby.Zap.Zc4">[57]Análisis!#REF!</definedName>
    <definedName name="Lobby.Zap.Zc9">[57]Análisis!#REF!</definedName>
    <definedName name="LOENTREPISO">#REF!</definedName>
    <definedName name="lomaba1">[17]Volumenes!#REF!</definedName>
    <definedName name="lomaba2">[17]Volumenes!#REF!</definedName>
    <definedName name="lomaba3">[17]Volumenes!#REF!</definedName>
    <definedName name="lomabacaset">[17]Volumenes!#REF!</definedName>
    <definedName name="lomaciz3">[17]Volumenes!#REF!</definedName>
    <definedName name="LOMACIZA">#REF!</definedName>
    <definedName name="los">'[27]Pres. '!#REF!</definedName>
    <definedName name="losa">#REF!</definedName>
    <definedName name="Losa.1er.Entrepiso.Villas">#REF!</definedName>
    <definedName name="Losa.1erN">#REF!</definedName>
    <definedName name="Losa.1erN.Mod.I">#REF!</definedName>
    <definedName name="Losa.2do.Entrepiso.Villas">#REF!</definedName>
    <definedName name="Losa.2doN">#REF!</definedName>
    <definedName name="Losa.2doN.Mod.I">#REF!</definedName>
    <definedName name="Losa.3erN">#REF!</definedName>
    <definedName name="Losa.3erN.Mod.I">#REF!</definedName>
    <definedName name="Losa.4toN.Mod.I">#REF!</definedName>
    <definedName name="Losa.Aligerada">#REF!</definedName>
    <definedName name="losa.Cierre.Columnas.Villas">#REF!</definedName>
    <definedName name="Losa.Cierre.encimeras.Villas">#REF!</definedName>
    <definedName name="losa.de.piso.10cm.m2">[91]Análisis!$D$242</definedName>
    <definedName name="losa.edif.Oficinas">#REF!</definedName>
    <definedName name="losa.edif.parqueo">#REF!</definedName>
    <definedName name="losa.entrepiso.villas">#REF!</definedName>
    <definedName name="Losa.Fondo">[52]Análisis!$D$241</definedName>
    <definedName name="losa.fundacion.15cm">#REF!</definedName>
    <definedName name="losa.fundacion.20cm">[91]Análisis!$D$503</definedName>
    <definedName name="Losa.Horm.Arm.Administracion">#REF!</definedName>
    <definedName name="Losa.Horm.Arm.Piso.Estanque">#REF!</definedName>
    <definedName name="Losa.horm.Visto.Area.Noble">#REF!</definedName>
    <definedName name="Losa.Horm.Visto.Comedor">#REF!</definedName>
    <definedName name="Losa.Horm.Visto.Espectaculos">#REF!</definedName>
    <definedName name="Losa.Maciza.12cm.3.8a25AD">#REF!</definedName>
    <definedName name="Losa.Piso.0.08">[52]Análisis!$D$274</definedName>
    <definedName name="Losa.Piso.10cm">#REF!</definedName>
    <definedName name="Losa.Piso.15cm.Cocina">#REF!</definedName>
    <definedName name="Losa.piso.8cm">[82]Análisis!$N$439</definedName>
    <definedName name="Losa.plana.12cm">[57]Análisis!#REF!</definedName>
    <definedName name="losa.plasbau.panel10.8">#REF!</definedName>
    <definedName name="losa.plasbau.panel10.8.sin.malla">#REF!</definedName>
    <definedName name="losa.plasbau.panel10.8.sin.malla.en.techo.incl">#REF!</definedName>
    <definedName name="losa.plasbau.panel14.4">#REF!</definedName>
    <definedName name="losa.plasbau.panel14.4sin.malla">#REF!</definedName>
    <definedName name="Losa.techo.Cocina">#REF!</definedName>
    <definedName name="Losa.techo.Inclinada">[52]Análisis!$D$256</definedName>
    <definedName name="losa.techo.Villa">#REF!</definedName>
    <definedName name="Losa.Techo.Villas">#REF!</definedName>
    <definedName name="losa.vuelo">#REF!</definedName>
    <definedName name="LOSA0.05">#REF!</definedName>
    <definedName name="LOSA12">#REF!</definedName>
    <definedName name="Losa1erN.Mod.II">#REF!</definedName>
    <definedName name="LOSA20">#REF!</definedName>
    <definedName name="Losa2doN.Mod.II">#REF!</definedName>
    <definedName name="LOSA30">#REF!</definedName>
    <definedName name="Losa3erN.Mod.II">#REF!</definedName>
    <definedName name="Losa4toN.Mod.II">#REF!</definedName>
    <definedName name="Loseta.cemento.25x25">#REF!</definedName>
    <definedName name="Loseta.Quary.Tile">#REF!</definedName>
    <definedName name="Losetas_30x30_Italianas___S_350">[14]Insumos!#REF!</definedName>
    <definedName name="Losetas_33x33_Italianas____Granito_Rosa">[14]Insumos!#REF!</definedName>
    <definedName name="Losetas_de_Barro_exagonal_Grande_C_Transp.">[14]Insumos!#REF!</definedName>
    <definedName name="Losetas_de_Barro_Feria_Grande_C_Transp.">[14]Insumos!#REF!</definedName>
    <definedName name="LUBRICANTE">#REF!</definedName>
    <definedName name="lubricantes">[19]Materiales!$K$15</definedName>
    <definedName name="Luces.Camino">#REF!</definedName>
    <definedName name="luz">#REF!</definedName>
    <definedName name="LUZCENITAL">#REF!</definedName>
    <definedName name="luzg">[63]Analisis!$E$993</definedName>
    <definedName name="LUZPARQEMT">#REF!</definedName>
    <definedName name="M">[1]Presup.!#REF!</definedName>
    <definedName name="M.O._acero">'[42]LISTA DE PRECIO'!$C$12</definedName>
    <definedName name="M.O._acero_malla">'[42]LISTA DE PRECIO'!$C$13</definedName>
    <definedName name="M.O._Colocación_Cables_Postensados">[49]Insumos!#REF!</definedName>
    <definedName name="M.O._Colocación_Cables_Postensados_2">#N/A</definedName>
    <definedName name="M.O._Colocación_Cables_Postensados_3">#N/A</definedName>
    <definedName name="M.O._Colocación_Tabletas_Prefabricados">[49]Insumos!#REF!</definedName>
    <definedName name="M.O._Colocación_Tabletas_Prefabricados_2">#N/A</definedName>
    <definedName name="M.O._Colocación_Tabletas_Prefabricados_3">#N/A</definedName>
    <definedName name="M.O._Confección_Moldes">[49]Insumos!#REF!</definedName>
    <definedName name="M.O._Confección_Moldes_2">#N/A</definedName>
    <definedName name="M.O._Confección_Moldes_3">#N/A</definedName>
    <definedName name="M.O._Vigas_Postensadas__Incl._Cast.">[49]Insumos!#REF!</definedName>
    <definedName name="M.O._Vigas_Postensadas__Incl._Cast._2">#N/A</definedName>
    <definedName name="M.O._Vigas_Postensadas__Incl._Cast._3">#N/A</definedName>
    <definedName name="M.O.Acero.Escalera">#REF!</definedName>
    <definedName name="M.O.Acero.losa.Aligerada">#REF!</definedName>
    <definedName name="M.O.acero.Viga.Amarre">#REF!</definedName>
    <definedName name="M.O.acero.vigasydinteles">#REF!</definedName>
    <definedName name="M.O.acero.zap.Muro">#REF!</definedName>
    <definedName name="M.O.Colc.Mármol30x60">#REF!</definedName>
    <definedName name="M.O.colo.Malla">#REF!</definedName>
    <definedName name="M.O.Coloc.Piso.cemento25x25">#REF!</definedName>
    <definedName name="M.O.Coloc.Zocalo.cem.7x25cem.">#REF!</definedName>
    <definedName name="M.O.Colocacion_de_Panel_Plastbau">'[42]LISTA DE PRECIO'!$C$14</definedName>
    <definedName name="M.O.Estrias">#REF!</definedName>
    <definedName name="M.O.Excavación.en.cal.">#REF!</definedName>
    <definedName name="M.o.granito.en.piso">[52]Insumos!$E$91</definedName>
    <definedName name="M.O.Panete.pared.exterior">#REF!</definedName>
    <definedName name="M.O.Panete.techo.inclinado">#REF!</definedName>
    <definedName name="M.O.Pañete.exterior">#REF!</definedName>
    <definedName name="M.O.Pintura.Exteriores">#REF!</definedName>
    <definedName name="M.O.Pintura.Int.">'[69]Costos Mano de Obra'!$O$52</definedName>
    <definedName name="M.O.Quicio.cem.7x25cm">#REF!</definedName>
    <definedName name="M.O.vaciado.columnas">#REF!</definedName>
    <definedName name="M.O.vaciado.dinteles">#REF!</definedName>
    <definedName name="M.O.vaciado.vigas">#REF!</definedName>
    <definedName name="M.O.vaciado.zapata">#REF!</definedName>
    <definedName name="M_O_Armadura_Columna">[41]Insumos!$B$78:$D$78</definedName>
    <definedName name="M_O_Armadura_Dintel_y_Viga">[41]Insumos!$B$79:$D$79</definedName>
    <definedName name="M_O_Cantos">[41]Insumos!$B$99:$D$99</definedName>
    <definedName name="M_O_Carpintero_2da._Categoría">[41]Insumos!$B$96:$D$96</definedName>
    <definedName name="M_O_Cerámica_Italiana_en_Pared">[41]Insumos!$B$102:$D$102</definedName>
    <definedName name="M_O_Colocación_Adoquines">[41]Insumos!$B$104:$D$104</definedName>
    <definedName name="M_O_Colocación_de_Bloques_de_4">[41]Insumos!$B$105:$D$105</definedName>
    <definedName name="M_O_Colocación_de_Bloques_de_6">[41]Insumos!$B$106:$D$106</definedName>
    <definedName name="M_O_Colocación_de_Bloques_de_8">[41]Insumos!$B$107:$D$107</definedName>
    <definedName name="M_O_Colocación_Listelos">[41]Insumos!$B$114:$D$114</definedName>
    <definedName name="M_O_Colocación_Piso_Cerámica_Criolla">[41]Insumos!$B$108:$D$108</definedName>
    <definedName name="M_O_Colocación_Piso_de_Granito_40_X_40">[41]Insumos!$B$111:$D$111</definedName>
    <definedName name="M_O_Colocación_Zócalos_de_Cerámica">[41]Insumos!$B$113:$D$113</definedName>
    <definedName name="M_O_Confección_de_Andamios">[41]Insumos!$B$115:$D$115</definedName>
    <definedName name="M_O_Construcción_Acera_Frotada_y_Violinada">[41]Insumos!$B$116:$D$116</definedName>
    <definedName name="M_O_Corte_y_Amarre_de_Varilla">[41]Insumos!$B$119:$D$119</definedName>
    <definedName name="M_O_Elaboración__Vaciado_y_Frotado_Losa_de_Piso">[14]Insumos!#REF!</definedName>
    <definedName name="M_O_Elaboración_Cámara_Inspección">[41]Insumos!$B$120:$D$120</definedName>
    <definedName name="M_O_Elaboración_Trampa_de_Grasa">[41]Insumos!$B$121:$D$121</definedName>
    <definedName name="M_O_Encofrado_y_Desenc._Muros_Cara">[14]Insumos!#REF!</definedName>
    <definedName name="M_O_Envarillado_de_Escalera">[41]Insumos!$B$81:$D$81</definedName>
    <definedName name="M_O_Fino_de_Techo_Inclinado">[41]Insumos!$B$83:$D$83</definedName>
    <definedName name="M_O_Fino_de_Techo_Plano">[41]Insumos!$B$84:$D$84</definedName>
    <definedName name="M_O_Fraguache">[14]Insumos!#REF!</definedName>
    <definedName name="M_O_Goteros_Colgantes">[41]Insumos!$B$85:$D$85</definedName>
    <definedName name="M_O_Llenado_de_huecos">[41]Insumos!$B$86:$D$86</definedName>
    <definedName name="M_O_Maestro">[41]Insumos!$B$87:$D$87</definedName>
    <definedName name="M_O_Malla_Eléctro_Soldada">[14]Insumos!#REF!</definedName>
    <definedName name="M_O_Obrero_Ligado">[41]Insumos!$B$88:$D$88</definedName>
    <definedName name="M_O_Pañete_Maestreado_Exterior">[41]Insumos!$B$91:$D$91</definedName>
    <definedName name="M_O_Pañete_Maestreado_Interior">[41]Insumos!$B$92:$D$92</definedName>
    <definedName name="M_O_Preparación_del_Terreno">[41]Insumos!$B$94:$D$94</definedName>
    <definedName name="M_O_Quintal_Trabajado">[41]Insumos!$B$77:$D$77</definedName>
    <definedName name="M_O_Regado__Compactación__Mojado__Trasl.Mat.__A_M">[41]Insumos!$B$132:$D$132</definedName>
    <definedName name="M_O_Regado_Mojado_y_Apisonado____Material_Granular_y_Arena">[14]Insumos!#REF!</definedName>
    <definedName name="M_O_Repello">[14]Insumos!#REF!</definedName>
    <definedName name="M_O_Subida_de_Acero_para_Losa">[41]Insumos!$B$82:$D$82</definedName>
    <definedName name="M_O_Subida_de_Materiales">[41]Insumos!$B$95:$D$95</definedName>
    <definedName name="M_O_Técnico_Calificado">[41]Insumos!$B$149:$D$149</definedName>
    <definedName name="M_O_Zabaletas">[41]Insumos!$B$98:$D$98</definedName>
    <definedName name="M2.Carp.Viga.Horm.Visto">#REF!</definedName>
    <definedName name="M2.Carpint.Columna.Conven.">#REF!</definedName>
    <definedName name="M2.carpint.Columna.Horm.Visto">#REF!</definedName>
    <definedName name="M2.Carpint.Viga.Conven.">#REF!</definedName>
    <definedName name="MA">#REF!</definedName>
    <definedName name="MA_0105">#REF!</definedName>
    <definedName name="MA_0106">#REF!</definedName>
    <definedName name="MA_0108">#REF!</definedName>
    <definedName name="MA_0115">#REF!</definedName>
    <definedName name="MA_0125">#REF!</definedName>
    <definedName name="MA_0135">#REF!</definedName>
    <definedName name="MA_0145">#REF!</definedName>
    <definedName name="MA_0155">#REF!</definedName>
    <definedName name="MA_0165">#REF!</definedName>
    <definedName name="MA_0175">#REF!</definedName>
    <definedName name="MA_0185">#REF!</definedName>
    <definedName name="MA_0195">#REF!</definedName>
    <definedName name="MA_0205">#REF!</definedName>
    <definedName name="MA_0215">#REF!</definedName>
    <definedName name="MA_0225">#REF!</definedName>
    <definedName name="MA_0235">#REF!</definedName>
    <definedName name="MA_0265">#REF!</definedName>
    <definedName name="MA_0275">#REF!</definedName>
    <definedName name="MA_0315">#REF!</definedName>
    <definedName name="MA_0325">#REF!</definedName>
    <definedName name="MA_0335">#REF!</definedName>
    <definedName name="MA_0345">#REF!</definedName>
    <definedName name="MA_0355">#REF!</definedName>
    <definedName name="MA_0365">#REF!</definedName>
    <definedName name="MA_0375">#REF!</definedName>
    <definedName name="MA_0385">#REF!</definedName>
    <definedName name="MA_0395">#REF!</definedName>
    <definedName name="MA_0415">#REF!</definedName>
    <definedName name="MA_0435">#REF!</definedName>
    <definedName name="MA_0445">#REF!</definedName>
    <definedName name="MA_0455">#REF!</definedName>
    <definedName name="MA_0465">#REF!</definedName>
    <definedName name="MA_0475">#REF!</definedName>
    <definedName name="MA_0485">#REF!</definedName>
    <definedName name="MA_0495">#REF!</definedName>
    <definedName name="MA_0505">#REF!</definedName>
    <definedName name="MA_0515">#REF!</definedName>
    <definedName name="MA_0516">#REF!</definedName>
    <definedName name="MA_0525">#REF!</definedName>
    <definedName name="MA_0535">#REF!</definedName>
    <definedName name="MA_0536">#REF!</definedName>
    <definedName name="MA_0537">#REF!</definedName>
    <definedName name="MA_0538">#REF!</definedName>
    <definedName name="MA_0565">#REF!</definedName>
    <definedName name="MA_0575">#REF!</definedName>
    <definedName name="MA_0585">#REF!</definedName>
    <definedName name="MA_0595">#REF!</definedName>
    <definedName name="MA_0605">#REF!</definedName>
    <definedName name="MA_0615">#REF!</definedName>
    <definedName name="MA_0640">#REF!</definedName>
    <definedName name="MA_0641">#REF!</definedName>
    <definedName name="MA_0645">#REF!</definedName>
    <definedName name="MA_0653">#REF!</definedName>
    <definedName name="MA_0665">#REF!</definedName>
    <definedName name="MA_0670">#REF!</definedName>
    <definedName name="MA_0675">#REF!</definedName>
    <definedName name="MA_0685">#REF!</definedName>
    <definedName name="MA_0690">#REF!</definedName>
    <definedName name="MA_0695">#REF!</definedName>
    <definedName name="MA_0745">#REF!</definedName>
    <definedName name="MA_0755">#REF!</definedName>
    <definedName name="MA_0775">#REF!</definedName>
    <definedName name="MA_0805">#REF!</definedName>
    <definedName name="MA_0835">#REF!</definedName>
    <definedName name="MA_0845">#REF!</definedName>
    <definedName name="MA_0890">#REF!</definedName>
    <definedName name="MA_0895">#REF!</definedName>
    <definedName name="MA_0907">#REF!</definedName>
    <definedName name="MA_0908">#REF!</definedName>
    <definedName name="MA_0910">#REF!</definedName>
    <definedName name="MA_0915">#REF!</definedName>
    <definedName name="MA_0916">#REF!</definedName>
    <definedName name="MA_0975">#REF!</definedName>
    <definedName name="MA_0985">#REF!</definedName>
    <definedName name="MA_0987">#REF!</definedName>
    <definedName name="ma_0995">#REF!</definedName>
    <definedName name="MA_1005">#REF!</definedName>
    <definedName name="MA_1009">#REF!</definedName>
    <definedName name="MA_1010">#REF!</definedName>
    <definedName name="MA_1011">#REF!</definedName>
    <definedName name="MA_1030">#REF!</definedName>
    <definedName name="MA_1050">#REF!</definedName>
    <definedName name="MA_1051">#REF!</definedName>
    <definedName name="MA_1053">#REF!</definedName>
    <definedName name="MA_1054">#REF!</definedName>
    <definedName name="MA_1055">#REF!</definedName>
    <definedName name="MA_1091">#REF!</definedName>
    <definedName name="MA_2030">#REF!</definedName>
    <definedName name="MA_2060">#REF!</definedName>
    <definedName name="MA_3060">#REF!</definedName>
    <definedName name="MA_3091">#REF!</definedName>
    <definedName name="MA_3099">#REF!</definedName>
    <definedName name="MA_3100">#REF!</definedName>
    <definedName name="MA_3106">#REF!</definedName>
    <definedName name="MA_3107">#REF!</definedName>
    <definedName name="MA_3108">#REF!</definedName>
    <definedName name="MA_3109">#REF!</definedName>
    <definedName name="MA_3110">#REF!</definedName>
    <definedName name="MA_3111">#REF!</definedName>
    <definedName name="MA_3112">#REF!</definedName>
    <definedName name="MA_3113">#REF!</definedName>
    <definedName name="MA_3114">#REF!</definedName>
    <definedName name="MA_3115">#REF!</definedName>
    <definedName name="MA_3116">#REF!</definedName>
    <definedName name="MA_3117">#REF!</definedName>
    <definedName name="MA_3118">#REF!</definedName>
    <definedName name="MA_3119">#REF!</definedName>
    <definedName name="MA_3120">#REF!</definedName>
    <definedName name="MA_3121">#REF!</definedName>
    <definedName name="MA_3122">#REF!</definedName>
    <definedName name="MA_3123">#REF!</definedName>
    <definedName name="MA_3124">#REF!</definedName>
    <definedName name="MA_3125">#REF!</definedName>
    <definedName name="MA_3126">#REF!</definedName>
    <definedName name="MA_3127">#REF!</definedName>
    <definedName name="MA_3128">#REF!</definedName>
    <definedName name="MA_3129">#REF!</definedName>
    <definedName name="MA_3130">#REF!</definedName>
    <definedName name="MA_3131">#REF!</definedName>
    <definedName name="MA_3132">#REF!</definedName>
    <definedName name="MA_3133">#REF!</definedName>
    <definedName name="MA_3134">#REF!</definedName>
    <definedName name="MA_3135">#REF!</definedName>
    <definedName name="MA_3136">#REF!</definedName>
    <definedName name="MA_3137">#REF!</definedName>
    <definedName name="MA_3138">#REF!</definedName>
    <definedName name="MA_3139">#REF!</definedName>
    <definedName name="MA_3140">#REF!</definedName>
    <definedName name="MA_3141">#REF!</definedName>
    <definedName name="MA_3142">#REF!</definedName>
    <definedName name="MA_3143">#REF!</definedName>
    <definedName name="MA_3144">#REF!</definedName>
    <definedName name="MA_3145">#REF!</definedName>
    <definedName name="MA_3146">#REF!</definedName>
    <definedName name="MA_3147">#REF!</definedName>
    <definedName name="MA_3148">#REF!</definedName>
    <definedName name="MA_3149">#REF!</definedName>
    <definedName name="MA_3150">#REF!</definedName>
    <definedName name="MA_3151">#REF!</definedName>
    <definedName name="MA_3152">#REF!</definedName>
    <definedName name="MA_3153">#REF!</definedName>
    <definedName name="MA_3154">#REF!</definedName>
    <definedName name="MA_3155">#REF!</definedName>
    <definedName name="MA_3156">#REF!</definedName>
    <definedName name="MA_3157">#REF!</definedName>
    <definedName name="MA_3158">#REF!</definedName>
    <definedName name="MA_3159">#REF!</definedName>
    <definedName name="MA_3160">#REF!</definedName>
    <definedName name="MA_3161">#REF!</definedName>
    <definedName name="MA_3162">#REF!</definedName>
    <definedName name="MA_3163">#REF!</definedName>
    <definedName name="MA_3164">#REF!</definedName>
    <definedName name="MA_3165">#REF!</definedName>
    <definedName name="MA_3166">#REF!</definedName>
    <definedName name="MA_3167">#REF!</definedName>
    <definedName name="MA_3168">#REF!</definedName>
    <definedName name="MA_3169">#REF!</definedName>
    <definedName name="MA_3170">#REF!</definedName>
    <definedName name="MA_3171">#REF!</definedName>
    <definedName name="MA_3172">#REF!</definedName>
    <definedName name="MA_3173">#REF!</definedName>
    <definedName name="MA_3174">#REF!</definedName>
    <definedName name="MA_3175">#REF!</definedName>
    <definedName name="MA_3176">#REF!</definedName>
    <definedName name="MA_3177">#REF!</definedName>
    <definedName name="MA_3178">#REF!</definedName>
    <definedName name="MA_3179">#REF!</definedName>
    <definedName name="MA_3190">#REF!</definedName>
    <definedName name="maaceromalla">#REF!</definedName>
    <definedName name="maaceronormal">#REF!</definedName>
    <definedName name="MACA">#REF!</definedName>
    <definedName name="Maco">[33]Equipos!$E$15</definedName>
    <definedName name="MADCOL20X20">[17]Jornal!$D$116</definedName>
    <definedName name="MADCOL30X30">#REF!</definedName>
    <definedName name="MADCOL30X40">#REF!</definedName>
    <definedName name="MADCOL30X50">#REF!</definedName>
    <definedName name="MADCOL30X70">#REF!</definedName>
    <definedName name="MADCOL40X40">#REF!</definedName>
    <definedName name="MADCOL45X45">#REF!</definedName>
    <definedName name="MADCOL45X50">#REF!</definedName>
    <definedName name="MADCOL45X51">#REF!</definedName>
    <definedName name="MADCOL45X75">#REF!</definedName>
    <definedName name="MADCOLRED30">#REF!</definedName>
    <definedName name="MADE">#REF!</definedName>
    <definedName name="MADEMTECHOHAMALLA">#REF!</definedName>
    <definedName name="MADEMTECHOHAVAR">#REF!</definedName>
    <definedName name="MADERA">#REF!</definedName>
    <definedName name="Madera_2">#N/A</definedName>
    <definedName name="Madera_3">#N/A</definedName>
    <definedName name="MADERAC">[10]insumo!$D$28</definedName>
    <definedName name="MADERAS">#REF!</definedName>
    <definedName name="MADINT15X20">#REF!</definedName>
    <definedName name="MADLO3Y4AG">#REF!</definedName>
    <definedName name="MADLOPLA">#REF!</definedName>
    <definedName name="MADMU">[5]Jornal!$D$134</definedName>
    <definedName name="MADRAMESC">#REF!</definedName>
    <definedName name="MADRAMESC2">#REF!</definedName>
    <definedName name="MADVI25X40">#REF!</definedName>
    <definedName name="MADVI25X50">#REF!</definedName>
    <definedName name="MADVIAM20A40">#REF!</definedName>
    <definedName name="MADVIVAR25X40A65">#REF!</definedName>
    <definedName name="madvizap">#REF!</definedName>
    <definedName name="MAEL">#REF!</definedName>
    <definedName name="MAESTROCARP">[62]Insumos!#REF!</definedName>
    <definedName name="MAEX">#REF!</definedName>
    <definedName name="mall">'[27]Pres. '!#REF!</definedName>
    <definedName name="malla">#REF!</definedName>
    <definedName name="malla.elec.2.3x2.3.20x20">#REF!</definedName>
    <definedName name="malla.elec.2.3x2.3.20x20.m2">#REF!</definedName>
    <definedName name="Malla.Elect.W2.3.15x15">#REF!</definedName>
    <definedName name="Malla.Elect.W2.3.15x15m2">#REF!</definedName>
    <definedName name="Malla.Elect.W2.5x20">#REF!</definedName>
    <definedName name="Malla_electrosoldada_15x15___W2.9x2.9">'[42]LISTA DE PRECIO'!$C$8</definedName>
    <definedName name="MALLA2.310X10">[28]Materiales!$D$709</definedName>
    <definedName name="MALLA2.315X15">[28]Materiales!$D$708</definedName>
    <definedName name="MALLACICL6HG">#REF!</definedName>
    <definedName name="mallaelectrosoldada">[45]I.HORMIGON!$G$11</definedName>
    <definedName name="MALLAS">#REF!</definedName>
    <definedName name="MAMPARAPINOTRAT">#REF!</definedName>
    <definedName name="MAMPARAPINOTRATM2">#REF!</definedName>
    <definedName name="MANG34NEGRACALENT">#REF!</definedName>
    <definedName name="Mano_de_Obra_Acero">[49]Insumos!#REF!</definedName>
    <definedName name="Mano_de_Obra_Acero_2">#N/A</definedName>
    <definedName name="Mano_de_Obra_Acero_3">#N/A</definedName>
    <definedName name="Mano_de_Obra_Madera">#REF!</definedName>
    <definedName name="Mano_de_Obra_Madera_2">#N/A</definedName>
    <definedName name="Mano_de_Obra_Madera_3">#N/A</definedName>
    <definedName name="MANOBRA">#REF!</definedName>
    <definedName name="MANT">[28]Materiales!$E$38</definedName>
    <definedName name="mantenimientodemoldes">[107]Análisis!$H$164</definedName>
    <definedName name="MANTTRANSITO">[121]MANT.TRANSITO!$H$27</definedName>
    <definedName name="MAPI">#REF!</definedName>
    <definedName name="MAPL">#REF!</definedName>
    <definedName name="MAQUITO">#REF!</definedName>
    <definedName name="MARCOCA">#REF!</definedName>
    <definedName name="MARCOPI">#REF!</definedName>
    <definedName name="Marcos_de_Pino_Americano">[14]Insumos!#REF!</definedName>
    <definedName name="Marmol">#REF!</definedName>
    <definedName name="Mármol.30x60">#REF!</definedName>
    <definedName name="Marmol.30x60.pared">#REF!</definedName>
    <definedName name="Marmol.A.20x40">#REF!</definedName>
    <definedName name="marmol.A.40x40">#REF!</definedName>
    <definedName name="marmol.B.40x40">#REF!</definedName>
    <definedName name="Marmolina">#REF!</definedName>
    <definedName name="MARMOLITE">[86]Analisis!$E$156</definedName>
    <definedName name="marmolpiso">[10]insumo!#REF!</definedName>
    <definedName name="martillos">#REF!</definedName>
    <definedName name="masilla.sheetrock">[87]Insumos!$L$40</definedName>
    <definedName name="Material_Base">[14]Insumos!#REF!</definedName>
    <definedName name="Material_Granular____Cascajo_T_Yubazo">[14]Insumos!#REF!</definedName>
    <definedName name="MATINST">#REF!</definedName>
    <definedName name="MATOCO">#REF!</definedName>
    <definedName name="MAVA">#REF!</definedName>
    <definedName name="MBEX">#REF!</definedName>
    <definedName name="MCEX">#REF!</definedName>
    <definedName name="MDEX">#REF!</definedName>
    <definedName name="MEDESFB23">[55]Mat!$D$62</definedName>
    <definedName name="Ménsula.2doN">#REF!</definedName>
    <definedName name="Ménsula.3er.nivel">#REF!</definedName>
    <definedName name="Ménsula.piso">#REF!</definedName>
    <definedName name="MES">'[115]OPERADORES EQUIPOS'!$I$3</definedName>
    <definedName name="meseta">'[111]Pres. Adic.Y'!$E$79</definedName>
    <definedName name="Meseta.10cm">#REF!</definedName>
    <definedName name="mesetaAI">'[122]PRESUPUESTO DE TERMINACION'!$G$85</definedName>
    <definedName name="Mez">#REF!</definedName>
    <definedName name="Mez.Antillana.bloques">[64]Insumos!$E$30</definedName>
    <definedName name="Mez.Antillana.Pañete">[64]Insumos!$E$31</definedName>
    <definedName name="Mez.Antillana.Pisos">[64]Insumos!$E$32</definedName>
    <definedName name="MEZCALAREPMOR">#REF!</definedName>
    <definedName name="MEZCBAN">#REF!</definedName>
    <definedName name="MEZCBIDET">#REF!</definedName>
    <definedName name="MEZCFREG">#REF!</definedName>
    <definedName name="Mezcla.1.4.Pisos">#REF!</definedName>
    <definedName name="Mezcla.Careteo">#REF!</definedName>
    <definedName name="Mezcla.Marmolina">#REF!</definedName>
    <definedName name="mezcla.Panete">#REF!</definedName>
    <definedName name="MEZCLA1.3">[86]Analisis!$F$22</definedName>
    <definedName name="Mezcla1.3.Bloque.panete">#REF!</definedName>
    <definedName name="MEZCLA1.4">[86]Analisis!$F$36</definedName>
    <definedName name="MEZCLA125">[10]Mezcla!$F$45</definedName>
    <definedName name="MEZCLA13">[10]Mezcla!$F$10</definedName>
    <definedName name="MEZCLA14">[10]Mezcla!$F$17</definedName>
    <definedName name="MEZCLADORAFREGADERO">[28]Materiales!$E$582</definedName>
    <definedName name="MEZCLAE">[116]Analisis!#REF!</definedName>
    <definedName name="MEZCLANATILLA">[10]Mezcla!$F$29</definedName>
    <definedName name="MEZCLAP">[116]Analisis!#REF!</definedName>
    <definedName name="MEZCLAV">#REF!</definedName>
    <definedName name="MEZCLLAVSENC">[28]Materiales!$E$585</definedName>
    <definedName name="MEZEMP">#REF!</definedName>
    <definedName name="MEZLI">#REF!</definedName>
    <definedName name="MKLLL">#REF!</definedName>
    <definedName name="ml">#REF!</definedName>
    <definedName name="mmmmmmmmmmmmmmmmmmmmmmmmmmmmmmmmmmmmmm">#REF!</definedName>
    <definedName name="MO.Acero.Col.Vig.Horm.Visto">#REF!</definedName>
    <definedName name="MO.Acero.General">#REF!</definedName>
    <definedName name="MO.Acero.Zap.Colum.Vigas">#REF!</definedName>
    <definedName name="MO.Ayudante">#REF!</definedName>
    <definedName name="MO.Cantos">#REF!</definedName>
    <definedName name="MO.Careteo.Fraguache">#REF!</definedName>
    <definedName name="MO.ceram.Pisos">#REF!</definedName>
    <definedName name="MO.Col.Bloques">#REF!</definedName>
    <definedName name="MO.Col.Horm">#REF!</definedName>
    <definedName name="MO.Compactacion.material">#REF!</definedName>
    <definedName name="MO.Deck.Madera">#REF!</definedName>
    <definedName name="MO.ENC.LO.4M">'[123]M.O.'!$I$327</definedName>
    <definedName name="MO.Escalon.Ceramica">#REF!</definedName>
    <definedName name="MO.Escalon.Madera">#REF!</definedName>
    <definedName name="MO.Fino.Bermuda">#REF!</definedName>
    <definedName name="MO.Fino.Normal">#REF!</definedName>
    <definedName name="MO.Gotero.Colgante">#REF!</definedName>
    <definedName name="MO.Horm.Estampado">#REF!</definedName>
    <definedName name="MO.Malla.Electrosoldada">#REF!</definedName>
    <definedName name="MO.Mochetas">#REF!</definedName>
    <definedName name="MO.Muro.Piedra">#REF!</definedName>
    <definedName name="MO.O.TNC.1">'[60]M.O.'!$I$50</definedName>
    <definedName name="MO.Panete.Paredes">#REF!</definedName>
    <definedName name="MO.Panete.Techo.Horizontal">#REF!</definedName>
    <definedName name="MO.Pintura.2manos">#REF!</definedName>
    <definedName name="MO.Piso.Cem.Pulido">#REF!</definedName>
    <definedName name="MO.Violines">#REF!</definedName>
    <definedName name="MO.Zabaletas">#REF!</definedName>
    <definedName name="MO.Zoc.Ceramica">#REF!</definedName>
    <definedName name="MOA">[5]Jornal!$D$178</definedName>
    <definedName name="MOACERA">'[28]M.O.'!$C$41</definedName>
    <definedName name="MOACERO">#REF!</definedName>
    <definedName name="moaceroaltaresitencia">#REF!</definedName>
    <definedName name="moaceronormal">[45]I.HORMIGON!$G$19</definedName>
    <definedName name="MOADO">#REF!</definedName>
    <definedName name="MOAIRE2HP">#REF!</definedName>
    <definedName name="MOALBA">#REF!</definedName>
    <definedName name="MOBADEN">#REF!</definedName>
    <definedName name="MOBADENES">#REF!</definedName>
    <definedName name="MOBASECON">#REF!</definedName>
    <definedName name="MOBL4">#REF!</definedName>
    <definedName name="MOBL5">#REF!</definedName>
    <definedName name="MOBL6">[17]Jornal!$D$55</definedName>
    <definedName name="MOBL8">#REF!</definedName>
    <definedName name="MOBLCA">#REF!</definedName>
    <definedName name="MOBLOQUES">#REF!</definedName>
    <definedName name="MOBOTI">#REF!</definedName>
    <definedName name="MOBRAK">#REF!</definedName>
    <definedName name="MOCAL110">#REF!</definedName>
    <definedName name="MOCAL220">#REF!</definedName>
    <definedName name="MOCANTOS">'[28]M.O.'!$C$51</definedName>
    <definedName name="MOCAPATER">#REF!</definedName>
    <definedName name="MOCARETEO">'[28]M.O.'!$C$53</definedName>
    <definedName name="MOCARLLA">#REF!</definedName>
    <definedName name="MOCARP">#REF!</definedName>
    <definedName name="MOCARPCOLCON">#REF!</definedName>
    <definedName name="MOCARPCOLCUACONF">#REF!</definedName>
    <definedName name="MOCARPCOLCUAINST">#REF!</definedName>
    <definedName name="MOCARPCOLINS">#REF!</definedName>
    <definedName name="MOCARPCOLTAPAS">#REF!</definedName>
    <definedName name="MOCARPDESENC">#REF!</definedName>
    <definedName name="MOCARPESTVARIAS">#REF!</definedName>
    <definedName name="MOCARPFALSOPISO">#REF!</definedName>
    <definedName name="mocarpinteria">[107]Análisis!$H$116</definedName>
    <definedName name="MOCARPMUROS">#REF!</definedName>
    <definedName name="MOCARPOTROS">#REF!</definedName>
    <definedName name="MOCARPTC">#REF!</definedName>
    <definedName name="MOCARPTRABTERM">#REF!</definedName>
    <definedName name="MOCARPVIGADINT">#REF!</definedName>
    <definedName name="MOCER">#REF!</definedName>
    <definedName name="MOCER15A20">#REF!</definedName>
    <definedName name="MOCeram.Paredes">#REF!</definedName>
    <definedName name="MOCERCRI1520PARED">'[28]M.O.'!$C$189</definedName>
    <definedName name="MOCERIMP1520PARED">#REF!</definedName>
    <definedName name="MOCERIMP3040PARED">#REF!</definedName>
    <definedName name="MOCERPLU">#REF!</definedName>
    <definedName name="Mocheta">#REF!</definedName>
    <definedName name="Mocheta.95x.65.h.a">#REF!</definedName>
    <definedName name="Mocheta.caoba">#REF!</definedName>
    <definedName name="Mocheta.Mezcla.Antillana">[57]Análisis!#REF!</definedName>
    <definedName name="mochetas">#REF!</definedName>
    <definedName name="mochetas.8cm.h.a">#REF!</definedName>
    <definedName name="MOCOL20X60">#REF!</definedName>
    <definedName name="MOCOLOCADIC">#REF!</definedName>
    <definedName name="MOCOLTEJ">#REF!</definedName>
    <definedName name="MOCONTEN553015">#REF!</definedName>
    <definedName name="MOCONTENES">#REF!</definedName>
    <definedName name="MOCOVI">#REF!</definedName>
    <definedName name="MOCU">#REF!</definedName>
    <definedName name="MODEHABL">#REF!</definedName>
    <definedName name="MODEMCIMPIEDRA">#REF!</definedName>
    <definedName name="MODEMCIMVIEHSIMPLE">#REF!</definedName>
    <definedName name="MODEMMUROHA">#REF!</definedName>
    <definedName name="MODEMMUROPIE">#REF!</definedName>
    <definedName name="MODEMMUROTAPIA">#REF!</definedName>
    <definedName name="MODEMOLER">#REF!</definedName>
    <definedName name="MODEMOLERCIMHA">#REF!</definedName>
    <definedName name="MODEMTECHOTEJA">#REF!</definedName>
    <definedName name="MODESAGUE3Y4">'[28]M.O.'!$C$647</definedName>
    <definedName name="MODESAGUES">#REF!</definedName>
    <definedName name="MODIMMER">#REF!</definedName>
    <definedName name="MOEBANIST">#REF!</definedName>
    <definedName name="MOELECT">#REF!</definedName>
    <definedName name="MOELECTCONAPAR">#REF!</definedName>
    <definedName name="MOELECTINTSEG">#REF!</definedName>
    <definedName name="MOELECTRESECO">#REF!</definedName>
    <definedName name="MOELECTSALECON">#REF!</definedName>
    <definedName name="MOELECTSALTIM">#REF!</definedName>
    <definedName name="MOELECTSALTUBEXT">#REF!</definedName>
    <definedName name="MOELECTSALTUBOCU">#REF!</definedName>
    <definedName name="MOELECTSALWP">#REF!</definedName>
    <definedName name="MOEMPANETECOL">'[28]M.O.'!$C$55</definedName>
    <definedName name="MOEMPANETEEXT">#REF!</definedName>
    <definedName name="MOEMPANETEINT">'[28]M.O.'!$C$58</definedName>
    <definedName name="MOEMPANETERASGADO">'[28]M.O.'!$C$61</definedName>
    <definedName name="MOEMPANETETECHO">#REF!</definedName>
    <definedName name="MOEMPANETETECHO1">'[28]M.O.'!$C$63</definedName>
    <definedName name="MOEMPAÑETES">#REF!</definedName>
    <definedName name="MOENCTCANTEP">#REF!</definedName>
    <definedName name="MOENCTCCAVA">#REF!</definedName>
    <definedName name="MOENCTCCOL30">#REF!</definedName>
    <definedName name="MOENCTCCOL4050">#REF!</definedName>
    <definedName name="MOENCTCDINT">#REF!</definedName>
    <definedName name="MOENCTCLOSA3AGUA">#REF!</definedName>
    <definedName name="MOENCTCLOSAPLA">#REF!</definedName>
    <definedName name="MOENCTCMUROCARA">#REF!</definedName>
    <definedName name="MOENCTCRAMPA">#REF!</definedName>
    <definedName name="MOENCTCVIGA2040">#REF!</definedName>
    <definedName name="MOENCTCVIGA3050">#REF!</definedName>
    <definedName name="MOENCTCVIGA3060">#REF!</definedName>
    <definedName name="MOENCTCVIGA4080">#REF!</definedName>
    <definedName name="MOESCALONES">#REF!</definedName>
    <definedName name="MOESCGRA">#REF!</definedName>
    <definedName name="MOESTRIAS">'[28]M.O.'!$C$66</definedName>
    <definedName name="MOESTUFA">#REF!</definedName>
    <definedName name="MOEXCAVAR">#REF!</definedName>
    <definedName name="MOEXCCAL">#REF!</definedName>
    <definedName name="MOEXCROMA">#REF!</definedName>
    <definedName name="MOEXT110">#REF!</definedName>
    <definedName name="MOFINOBER">#REF!</definedName>
    <definedName name="MOFINOHOR">'[28]M.O.'!$C$276</definedName>
    <definedName name="MOFINOINC">#REF!</definedName>
    <definedName name="MOFINOINCL">'[28]M.O.'!$C$277</definedName>
    <definedName name="MOFINOPLANO">#REF!</definedName>
    <definedName name="MOFRAGUACHE">'[28]M.O.'!$C$67</definedName>
    <definedName name="MOGOTERO">#REF!</definedName>
    <definedName name="MOGOTEROCOL">'[28]M.O.'!$C$68</definedName>
    <definedName name="MOGOTERORAN">'[28]M.O.'!$C$69</definedName>
    <definedName name="MOGRANITO25">#REF!</definedName>
    <definedName name="MOGRANITO30">'[28]M.O.'!$C$144</definedName>
    <definedName name="MOGRANITO40">#REF!</definedName>
    <definedName name="MOIMPERACRILICO">'[28]M.O.'!$C$563</definedName>
    <definedName name="MOIN3VIA">#REF!</definedName>
    <definedName name="MOIN4VIA">#REF!</definedName>
    <definedName name="MOINDO">#REF!</definedName>
    <definedName name="MOINPI">#REF!</definedName>
    <definedName name="MOINSEG100A">#REF!</definedName>
    <definedName name="MOINSEG30A">#REF!</definedName>
    <definedName name="MOINSEG60A">#REF!</definedName>
    <definedName name="MOINSEN">#REF!</definedName>
    <definedName name="MOINSTACCES">#REF!</definedName>
    <definedName name="MOINSTVENTANAS">#REF!</definedName>
    <definedName name="MOINTRI">#REF!</definedName>
    <definedName name="Mojado_en_Compactación_con_equipo">[14]Insumos!#REF!</definedName>
    <definedName name="MOJO">[124]MOJornal!$A$7</definedName>
    <definedName name="MOLABVARIAS">#REF!</definedName>
    <definedName name="MOLAD">#REF!</definedName>
    <definedName name="MOLADRILLOS">#REF!</definedName>
    <definedName name="MOLAVADEROS">#REF!</definedName>
    <definedName name="Moldura.caoba">#REF!</definedName>
    <definedName name="MOLIGADORA">'[28]M.O.'!$C$954</definedName>
    <definedName name="MOLOBA">#REF!</definedName>
    <definedName name="MOLOSETATERRAZA">#REF!</definedName>
    <definedName name="MOLUCES">#REF!</definedName>
    <definedName name="MOMALLACICL">#REF!</definedName>
    <definedName name="MOMARMOL">#REF!</definedName>
    <definedName name="MOMODES110">#REF!</definedName>
    <definedName name="MOMOROJ">#REF!</definedName>
    <definedName name="MOMOSAICO">#REF!</definedName>
    <definedName name="MONATILLA">'[28]M.O.'!$C$73</definedName>
    <definedName name="MONTARCERCTE">#REF!</definedName>
    <definedName name="MONTARMARCOCAOBA">#REF!</definedName>
    <definedName name="MONTARMARCOCTE">#REF!</definedName>
    <definedName name="MONTARMARCOMET">#REF!</definedName>
    <definedName name="MONTARPTACORRER1">#REF!</definedName>
    <definedName name="MONTARPTACORRER2">#REF!</definedName>
    <definedName name="MONTARPTAPANEL">#REF!</definedName>
    <definedName name="MONTARPTAPINO">#REF!</definedName>
    <definedName name="MONTARPTAPLUM">#REF!</definedName>
    <definedName name="MONTARPTAPLY">#REF!</definedName>
    <definedName name="MONTARPTAVAIVEN">#REF!</definedName>
    <definedName name="MONTURAPU">#REF!</definedName>
    <definedName name="MOPADIS">#REF!</definedName>
    <definedName name="MOPAMAEXT">#REF!</definedName>
    <definedName name="MOPAMAINT">#REF!</definedName>
    <definedName name="MOPAMATEVI">#REF!</definedName>
    <definedName name="MOPAPU">#REF!</definedName>
    <definedName name="MOPAPULLA">#REF!</definedName>
    <definedName name="MOPIEDRA">'[28]M.O.'!$C$570</definedName>
    <definedName name="MOPIEDRAS">#REF!</definedName>
    <definedName name="MOPIEPI">#REF!</definedName>
    <definedName name="MOPIFROVI">#REF!</definedName>
    <definedName name="MOPIGRA">#REF!</definedName>
    <definedName name="MOPIGRAPLU">#REF!</definedName>
    <definedName name="MOPIN1RA">#REF!</definedName>
    <definedName name="MOPIN2DA">#REF!</definedName>
    <definedName name="MOPINTURA">#REF!</definedName>
    <definedName name="MOPINTURAAGUA">'[28]M.O.'!$C$557</definedName>
    <definedName name="MOPINTURABARNIZ">'[28]M.O.'!$C$551</definedName>
    <definedName name="MOPINTURAMANT">'[28]M.O.'!$C$566</definedName>
    <definedName name="MOPIPIS1RA">#REF!</definedName>
    <definedName name="MOPIPIS2DA">#REF!</definedName>
    <definedName name="MOPIPORC">#REF!</definedName>
    <definedName name="MOPISOCERAMICA">[62]Insumos!#REF!</definedName>
    <definedName name="MOPISOCERCRI11520">'[28]M.O.'!$C$134</definedName>
    <definedName name="MOPISOCERCRI1520">#REF!</definedName>
    <definedName name="MOPISOCERIMP1520">#REF!</definedName>
    <definedName name="MOPISOESTAMPADO01">#REF!</definedName>
    <definedName name="MOPISOFERIA">#REF!</definedName>
    <definedName name="MOPISOFROTADO">'[28]M.O.'!$C$163</definedName>
    <definedName name="MOPISOFROTAVIOL">'[28]M.O.'!$C$164</definedName>
    <definedName name="MOPISOHORMPUL">'[28]M.O.'!$C$165</definedName>
    <definedName name="MOPISORENOPULID">#REF!</definedName>
    <definedName name="MOPISOS">#REF!</definedName>
    <definedName name="MOPLOM">#REF!</definedName>
    <definedName name="MOPLOMACOMURB">#REF!</definedName>
    <definedName name="MOPLOMARRASTRE">#REF!</definedName>
    <definedName name="MOPLOMAUMENTO">#REF!</definedName>
    <definedName name="MOPLOMBAJANTES">#REF!</definedName>
    <definedName name="MOPLOMBAÑERA">#REF!</definedName>
    <definedName name="MOPLOMBOMBACCIRC">#REF!</definedName>
    <definedName name="MOPLOMBOMBASCIRC">#REF!</definedName>
    <definedName name="MOPLOMCALENT">#REF!</definedName>
    <definedName name="MOPLOMCOLABASTCOBRE">#REF!</definedName>
    <definedName name="MOPLOMCOLABASTHG">#REF!</definedName>
    <definedName name="MOPLOMCOLDESPLU">#REF!</definedName>
    <definedName name="MOPLOMCONSEPTICO">#REF!</definedName>
    <definedName name="MOPLOMDESAGUES">#REF!</definedName>
    <definedName name="MOPLOMDESMONTAR">#REF!</definedName>
    <definedName name="MOPLOMEMPALMEAGUA">#REF!</definedName>
    <definedName name="MOPLOMEMPALMEARRAS">#REF!</definedName>
    <definedName name="MOPLOMFREGA">#REF!</definedName>
    <definedName name="MOPLOMINO">#REF!</definedName>
    <definedName name="MOPLOMINSTCAJAVALV">#REF!</definedName>
    <definedName name="MOPLOMINSTCAMPANAS">#REF!</definedName>
    <definedName name="MOPLOMINSTGIBAULT">#REF!</definedName>
    <definedName name="MOPLOMINSTHIDR">#REF!</definedName>
    <definedName name="MOPLOMINSTLAVADORAS">#REF!</definedName>
    <definedName name="MOPLOMINSTLLAVES">#REF!</definedName>
    <definedName name="MOPLOMINSTMANGAS">#REF!</definedName>
    <definedName name="MOPLOMINSTMEDIDOR">#REF!</definedName>
    <definedName name="MOPLOMINSTNEVERA">#REF!</definedName>
    <definedName name="MOPLOMINSTPZAESPPVC">#REF!</definedName>
    <definedName name="MOPLOMINSTPZAESPROSCA">#REF!</definedName>
    <definedName name="MOPLOMINSTTG">#REF!</definedName>
    <definedName name="MOPLOMINSTTINACO">#REF!</definedName>
    <definedName name="MOPLOMINSTVALVAIRE">#REF!</definedName>
    <definedName name="MOPLOMINSTVALVCOMPCAMP">#REF!</definedName>
    <definedName name="MOPLOMINSTVALVCOMPPLAT">#REF!</definedName>
    <definedName name="MOPLOMINSTVALVCOMPROSCA">#REF!</definedName>
    <definedName name="MOPLOMLAVA">#REF!</definedName>
    <definedName name="MOPLOMORINAL">#REF!</definedName>
    <definedName name="MOPLOMSALAGUACOB">#REF!</definedName>
    <definedName name="MOPLOMSALAGUAHGPVC">#REF!</definedName>
    <definedName name="MOPLOMTERMLAVAD">#REF!</definedName>
    <definedName name="MOPLOMTUBAC">#REF!</definedName>
    <definedName name="MOPLOMTUBALCSAN03">#REF!</definedName>
    <definedName name="MOPLOMTUBALCSAN36">#REF!</definedName>
    <definedName name="MOPLOMTUBHF">#REF!</definedName>
    <definedName name="MOPLOMTUBHG">#REF!</definedName>
    <definedName name="MOPLOMTUBPVC">#REF!</definedName>
    <definedName name="MOPULIDO">#REF!</definedName>
    <definedName name="MOPULIMENTO">#REF!</definedName>
    <definedName name="MOQUICIOS">#REF!</definedName>
    <definedName name="MOQUIGRA">#REF!</definedName>
    <definedName name="MOREGISTRO">#REF!</definedName>
    <definedName name="MOREGISTROS">#REF!</definedName>
    <definedName name="MOREJONADO">#REF!</definedName>
    <definedName name="MOREPELLO">#REF!</definedName>
    <definedName name="MORESANE">'[28]M.O.'!$C$78</definedName>
    <definedName name="MOREVEST">#REF!</definedName>
    <definedName name="MORFIN210">#REF!</definedName>
    <definedName name="Mortero.1.2.Impermeabilizante">#REF!</definedName>
    <definedName name="mortero.1.4.pañete">'[69]Ana. Horm mexc mort'!$D$85</definedName>
    <definedName name="Mortero.Marmolina">#REF!</definedName>
    <definedName name="mortero.para.piso">#REF!</definedName>
    <definedName name="Mortero.Pulido">#REF!</definedName>
    <definedName name="MORTERO1.10">[86]Analisis!$F$58</definedName>
    <definedName name="MORTERO1.2">[86]Analisis!$F$44</definedName>
    <definedName name="MORTERO1.3">[86]Analisis!$F$22</definedName>
    <definedName name="MORTERO1.4">[86]Analisis!$F$36</definedName>
    <definedName name="Mortero1.4Panete">#REF!</definedName>
    <definedName name="MORTERO110">#REF!</definedName>
    <definedName name="MORTERO12">#REF!</definedName>
    <definedName name="MORTERO13">#REF!</definedName>
    <definedName name="MORTERO14">#REF!</definedName>
    <definedName name="MORTEROBL">[5]UASD!$F$3185</definedName>
    <definedName name="MORTEROPI">[5]UASD!$F$3215</definedName>
    <definedName name="Mosaico_Fondo_Blanco_30x30____Corriente">[14]Insumos!#REF!</definedName>
    <definedName name="mosbotichinorojo">[10]insumo!#REF!</definedName>
    <definedName name="MOSUBIRMAT">#REF!</definedName>
    <definedName name="MOTC110V">#REF!</definedName>
    <definedName name="MOTC220V">#REF!</definedName>
    <definedName name="MOTELE">#REF!</definedName>
    <definedName name="MOTERMTECHOS">#REF!</definedName>
    <definedName name="MOTICAMP">#REF!</definedName>
    <definedName name="MOTIMCO">#REF!</definedName>
    <definedName name="MOTRAMPA">#REF!</definedName>
    <definedName name="MOV_1">[103]MOV!$A$9:$E$9</definedName>
    <definedName name="MOV_2">[103]MOV!$A$15:$E$15</definedName>
    <definedName name="MOV_3">[103]MOV!$A$21:$E$21</definedName>
    <definedName name="MOV_4">[103]MOV!$A$27:$E$27</definedName>
    <definedName name="MOV_5">[103]MOV!$A$33:$E$33</definedName>
    <definedName name="MOV_6">[103]MOV!$A$39:$E$39</definedName>
    <definedName name="MOV_7">'[125]mov. de tierra'!#REF!</definedName>
    <definedName name="MOV_8">[103]MOV!$A$51:$E$51</definedName>
    <definedName name="MOVACIADO">'[28]M.O.'!$C$953</definedName>
    <definedName name="MOVACIADOS">#REF!</definedName>
    <definedName name="MOVARILLEROS">#REF!</definedName>
    <definedName name="MOVARIOS">#REF!</definedName>
    <definedName name="MOYESO">#REF!</definedName>
    <definedName name="MOZABALETA">#REF!</definedName>
    <definedName name="MOZABALETAPISO">#REF!</definedName>
    <definedName name="MOZABALETATECHO">'[28]M.O.'!$C$279</definedName>
    <definedName name="mozaicoFG">[10]insumo!#REF!</definedName>
    <definedName name="MOZOCER">#REF!</definedName>
    <definedName name="MOZOGRA">#REF!</definedName>
    <definedName name="MOZOGRAES">#REF!</definedName>
    <definedName name="MOZOMOROJ">#REF!</definedName>
    <definedName name="MOZOPORC">#REF!</definedName>
    <definedName name="MOZOPORCES">#REF!</definedName>
    <definedName name="mpie">0.3048</definedName>
    <definedName name="MTG">'[126]m.t C'!$I$18</definedName>
    <definedName name="MUAN1">#REF!</definedName>
    <definedName name="MUAN2">#REF!</definedName>
    <definedName name="MUAN3">#REF!</definedName>
    <definedName name="MUBN1">#REF!</definedName>
    <definedName name="MUCN1">#REF!</definedName>
    <definedName name="MUCN2">#REF!</definedName>
    <definedName name="MUDN1">#REF!</definedName>
    <definedName name="MUDN2">#REF!</definedName>
    <definedName name="muha">'[113]Anal. horm.'!$F$1511</definedName>
    <definedName name="MULTI">[4]A!#REF!</definedName>
    <definedName name="Muro.6.4toN">#REF!</definedName>
    <definedName name="Muro.8.3erN">#REF!</definedName>
    <definedName name="Muro.Bloq.4.BNP.Cocina">#REF!</definedName>
    <definedName name="Muro.Bloq.4.SNP.Cocina">#REF!</definedName>
    <definedName name="Muro.Bloq.6.BNP.Cocina">#REF!</definedName>
    <definedName name="Muro.Bloq.6.SNP.Cocina">#REF!</definedName>
    <definedName name="Muro.Bloqe.4.2doN">#REF!</definedName>
    <definedName name="Muro.bloqu.8.SNP.Cocina">#REF!</definedName>
    <definedName name="Muro.bloque.2doN">#REF!</definedName>
    <definedName name="Muro.Bloque.4.1erN">#REF!</definedName>
    <definedName name="Muro.Bloque.4.3erN">#REF!</definedName>
    <definedName name="Muro.Bloque.4.4toN">#REF!</definedName>
    <definedName name="Muro.Bloque.4cm.SNP">[82]Análisis!$N$845</definedName>
    <definedName name="Muro.Bloque.6cm.BNP">[82]Análisis!$N$821</definedName>
    <definedName name="Muro.Bloque.6cm.SNPT">[82]Análisis!$N$808</definedName>
    <definedName name="Muro.Bloque.8.1erN">#REF!</definedName>
    <definedName name="Muro.Bloque.8.BNP.Cocina">#REF!</definedName>
    <definedName name="Muro.Bloque.8.SNPT.40">#REF!</definedName>
    <definedName name="Muro.Bloque.8.SNPT.80">#REF!</definedName>
    <definedName name="Muro.Bloque.8BNP.Comedor">#REF!</definedName>
    <definedName name="Muro.Bloque.Vidrio.Area.Noble">#REF!</definedName>
    <definedName name="Muro.bloque8.2doN">#REF!</definedName>
    <definedName name="Muro.Bloques.10cm">#REF!</definedName>
    <definedName name="Muro.Bloques.20cm.40">#REF!</definedName>
    <definedName name="muro.h.a.20cm">[92]Análisis!$D$729</definedName>
    <definedName name="Muro.Hor.Arm.Inclinado">#REF!</definedName>
    <definedName name="Muro.Horm.Arm.edif.oficina">#REF!</definedName>
    <definedName name="Muro.Horm.Arm.Edif.Parqueo">#REF!</definedName>
    <definedName name="Muro.Hormigon.Armado.de20">[52]Análisis!$D$286</definedName>
    <definedName name="Muro.Hormigón.Estanque">#REF!</definedName>
    <definedName name="Muro.protector.parqueo">#REF!</definedName>
    <definedName name="muro.shee.ambas.caras">'[94]Muros Interiores h=2.8 m '!$E$64</definedName>
    <definedName name="MURO30">#REF!</definedName>
    <definedName name="muro4">'[111]Pres. Adic.Y'!$E$33</definedName>
    <definedName name="MUROBLOQCAL6">[36]Analisis!$F$1317</definedName>
    <definedName name="MUROBOVEDA12A10X2AD">#REF!</definedName>
    <definedName name="MURODE4">[36]Analisis!$F$1221</definedName>
    <definedName name="MURODE6A40">[36]Analisis!$F$1232</definedName>
    <definedName name="MURODE6A80">[37]Analisis!$F$1057</definedName>
    <definedName name="MURODE6VIOL">[36]Analisis!$F$1254</definedName>
    <definedName name="MURODE8A20">[36]Analisis!$F$1277</definedName>
    <definedName name="MURODE8A40">[36]Analisis!$F$1288</definedName>
    <definedName name="MURODE8A80">[37]Analisis!$F$1113</definedName>
    <definedName name="MURODE8CCLLENA">[36]Analisis!$F$1310</definedName>
    <definedName name="MURODE8DOBLEACERO">[36]Analisis!$F$1266</definedName>
    <definedName name="murodoscaras">[45]I.HORMIGON!$G$27</definedName>
    <definedName name="MUROHAASC">'[17]Anal. horm.'!#REF!</definedName>
    <definedName name="MUROS">#REF!</definedName>
    <definedName name="muros.plycem.ambas.caras">'[94]MurosInt.h=2.8 m Plycem 2 lados'!$E$64</definedName>
    <definedName name="muros.una.cshee.plycem">'[94]MurosInt.h=2.8 m U C con plycem'!$E$64</definedName>
    <definedName name="MUROS_AN">#REF!</definedName>
    <definedName name="MV">[1]Presup.!#REF!</definedName>
    <definedName name="MZNATILLA">[10]Mezcla!$F$50</definedName>
    <definedName name="N">'[2]Part. No Ejecutables'!#REF!</definedName>
    <definedName name="NADA">#REF!</definedName>
    <definedName name="NATILLA">#REF!</definedName>
    <definedName name="Nave">#REF!</definedName>
    <definedName name="nelson">#REF!</definedName>
    <definedName name="NIPLE1_2X4HG">[37]Materiales!$E$418</definedName>
    <definedName name="NIPLE11_2a31_2">#REF!</definedName>
    <definedName name="NIPLE112X4HG">#REF!</definedName>
    <definedName name="NIPLE112X6HG">#REF!</definedName>
    <definedName name="NIPLE112X8HG">#REF!</definedName>
    <definedName name="NIPLE125X4HG">#REF!</definedName>
    <definedName name="NIPLE12X4HG">#REF!</definedName>
    <definedName name="NIPLE1X4HG">#REF!</definedName>
    <definedName name="NIPLE212X4HG">#REF!</definedName>
    <definedName name="NIPLE2X4HG">#REF!</definedName>
    <definedName name="NIPLE2X6HG">#REF!</definedName>
    <definedName name="NIPLE3_8">[37]Materiales!$E$586</definedName>
    <definedName name="NIPLE34X4HG">#REF!</definedName>
    <definedName name="NIPLE3X12HG">#REF!</definedName>
    <definedName name="NIPLE3X312HG">#REF!</definedName>
    <definedName name="NIPLE3X4HG">#REF!</definedName>
    <definedName name="NIPLE3X6HG">#REF!</definedName>
    <definedName name="NIPLE4X4HG">#REF!</definedName>
    <definedName name="NIPLECROM38X212">#REF!</definedName>
    <definedName name="num.meses">#REF!</definedName>
    <definedName name="Num_Pmt_Per_Year">#REF!</definedName>
    <definedName name="numadic">#REF!</definedName>
    <definedName name="Number_of_Payments">MATCH(0.01,End_Bal,-1)+1</definedName>
    <definedName name="NumPar">[127]Cubicacion!$A$9:$A$120</definedName>
    <definedName name="O">#REF!</definedName>
    <definedName name="o0">#REF!</definedName>
    <definedName name="Obra.Civil.Ext.">#REF!</definedName>
    <definedName name="Obra___Puente_Sobre_el_Matayaya__Carretera_Las_Matas_Elias_Pina">"proyecto"</definedName>
    <definedName name="Obrero_Dia">[50]MO!$C$11</definedName>
    <definedName name="Obrero_Hr">[128]MO!$D$11</definedName>
    <definedName name="Ok">[129]INS!$D$567</definedName>
    <definedName name="OM_0008">#REF!</definedName>
    <definedName name="OM_0105">#REF!</definedName>
    <definedName name="OM_0110">#REF!</definedName>
    <definedName name="OM_0115">#REF!</definedName>
    <definedName name="OM_0120">#REF!</definedName>
    <definedName name="OM_0121">#REF!</definedName>
    <definedName name="OM_0125">#REF!</definedName>
    <definedName name="OM_0130">#REF!</definedName>
    <definedName name="OM_0135">#REF!</definedName>
    <definedName name="OM_0210">#REF!</definedName>
    <definedName name="OM_0211">#REF!</definedName>
    <definedName name="OM_0212">#REF!</definedName>
    <definedName name="OM_0215">#REF!</definedName>
    <definedName name="OM_0220">#REF!</definedName>
    <definedName name="OM_0225">#REF!</definedName>
    <definedName name="OM_0231">#REF!</definedName>
    <definedName name="OM_0235">#REF!</definedName>
    <definedName name="OM_0240">#REF!</definedName>
    <definedName name="OM_0246">#REF!</definedName>
    <definedName name="OM_0250">#REF!</definedName>
    <definedName name="OM_0311">#REF!</definedName>
    <definedName name="OM_0312">#REF!</definedName>
    <definedName name="OM_0405">#REF!</definedName>
    <definedName name="OM_0410">#REF!</definedName>
    <definedName name="OM_0415">#REF!</definedName>
    <definedName name="OM_0420">#REF!</definedName>
    <definedName name="OM_0421">'[130]Obra de Mano'!$D$40</definedName>
    <definedName name="OM_0430">#REF!</definedName>
    <definedName name="OM_04325">#REF!</definedName>
    <definedName name="OM_0440">#REF!</definedName>
    <definedName name="OM_0445">#REF!</definedName>
    <definedName name="OM_0605">#REF!</definedName>
    <definedName name="OM_0615">#REF!</definedName>
    <definedName name="OM_0620">#REF!</definedName>
    <definedName name="OM_0630">#REF!</definedName>
    <definedName name="OM_0635">#REF!</definedName>
    <definedName name="OM_0636">#REF!</definedName>
    <definedName name="OM_0640">#REF!</definedName>
    <definedName name="OM_0641">#REF!</definedName>
    <definedName name="OM_0642">#REF!</definedName>
    <definedName name="OM_0645">#REF!</definedName>
    <definedName name="OM_0650">#REF!</definedName>
    <definedName name="OM_0652">#REF!</definedName>
    <definedName name="OM_0653">#REF!</definedName>
    <definedName name="OM_0660">#REF!</definedName>
    <definedName name="OM_0665">#REF!</definedName>
    <definedName name="OM_0675">#REF!</definedName>
    <definedName name="OM_0680">#REF!</definedName>
    <definedName name="OM_0685">#REF!</definedName>
    <definedName name="OM_0686">#REF!</definedName>
    <definedName name="OM_0690">#REF!</definedName>
    <definedName name="OM_0695">#REF!</definedName>
    <definedName name="OM_0705">#REF!</definedName>
    <definedName name="OM_0706">#REF!</definedName>
    <definedName name="OM_0707">#REF!</definedName>
    <definedName name="OM_0715">#REF!</definedName>
    <definedName name="OM_0720">#REF!</definedName>
    <definedName name="OM_0725">#REF!</definedName>
    <definedName name="OM_0740">#REF!</definedName>
    <definedName name="OM_0750">#REF!</definedName>
    <definedName name="OM_0751">#REF!</definedName>
    <definedName name="OM_0752">#REF!</definedName>
    <definedName name="OM_0760">#REF!</definedName>
    <definedName name="OM_0780">#REF!</definedName>
    <definedName name="OM_0790">#REF!</definedName>
    <definedName name="OM_0791">#REF!</definedName>
    <definedName name="OM_0805">#REF!</definedName>
    <definedName name="OM_0810">#REF!</definedName>
    <definedName name="OM_0815">#REF!</definedName>
    <definedName name="OM_0816">#REF!</definedName>
    <definedName name="OM_0820">#REF!</definedName>
    <definedName name="OM_0825">#REF!</definedName>
    <definedName name="OM_0827">'[130]Obra de Mano'!$D$126</definedName>
    <definedName name="OM_0830">#REF!</definedName>
    <definedName name="OM_0835">#REF!</definedName>
    <definedName name="OM_0836">#REF!</definedName>
    <definedName name="OM_0845">#REF!</definedName>
    <definedName name="OM_0846">#REF!</definedName>
    <definedName name="OM_0850">#REF!</definedName>
    <definedName name="OM_0855">#REF!</definedName>
    <definedName name="OM_0856">#REF!</definedName>
    <definedName name="OM_0857">#REF!</definedName>
    <definedName name="OM_0860">#REF!</definedName>
    <definedName name="OM_0865">#REF!</definedName>
    <definedName name="OM_0866">#REF!</definedName>
    <definedName name="OM_0871">#REF!</definedName>
    <definedName name="OM_0872">#REF!</definedName>
    <definedName name="OM_0873">#REF!</definedName>
    <definedName name="OM_0874">#REF!</definedName>
    <definedName name="OM_0876">#REF!</definedName>
    <definedName name="OM_0877">#REF!</definedName>
    <definedName name="OM_0878">#REF!</definedName>
    <definedName name="OM_0882">#REF!</definedName>
    <definedName name="OM_0885">#REF!</definedName>
    <definedName name="OM_0890">#REF!</definedName>
    <definedName name="OM_0891">#REF!</definedName>
    <definedName name="OM_0892">#REF!</definedName>
    <definedName name="OM_0893">#REF!</definedName>
    <definedName name="OM_0895">#REF!</definedName>
    <definedName name="OM_0896">#REF!</definedName>
    <definedName name="OM_0897">#REF!</definedName>
    <definedName name="OM_0898">#REF!</definedName>
    <definedName name="OM_0899">#REF!</definedName>
    <definedName name="OM_0975">#REF!</definedName>
    <definedName name="OM_0990">#REF!</definedName>
    <definedName name="OM_0991">#REF!</definedName>
    <definedName name="OM_0992">#REF!</definedName>
    <definedName name="OM_1003">#REF!</definedName>
    <definedName name="OM_1402">#REF!</definedName>
    <definedName name="OM_1405">#REF!</definedName>
    <definedName name="OM_1410">#REF!</definedName>
    <definedName name="OM_1415">#REF!</definedName>
    <definedName name="OM_1420">#REF!</definedName>
    <definedName name="OM_1425">#REF!</definedName>
    <definedName name="OM_1427">#REF!</definedName>
    <definedName name="OM_1428">#REF!</definedName>
    <definedName name="OM_1430">#REF!</definedName>
    <definedName name="OM_1501">#REF!</definedName>
    <definedName name="OM_1605">#REF!</definedName>
    <definedName name="OM_1610">#REF!</definedName>
    <definedName name="OM_1615">#REF!</definedName>
    <definedName name="OM_1620">#REF!</definedName>
    <definedName name="OM_1625">#REF!</definedName>
    <definedName name="OM_1630">#REF!</definedName>
    <definedName name="OM_1631">#REF!</definedName>
    <definedName name="OM_1632">#REF!</definedName>
    <definedName name="OM_1633">#REF!</definedName>
    <definedName name="OM_1810">#REF!</definedName>
    <definedName name="OM_1855">#REF!</definedName>
    <definedName name="OM_1870">#REF!</definedName>
    <definedName name="OM_1880">#REF!</definedName>
    <definedName name="OM_1890">#REF!</definedName>
    <definedName name="OM_1901">#REF!</definedName>
    <definedName name="OP">[4]A!#REF!</definedName>
    <definedName name="OP.1">'[28]MANO DE OBRA'!$C$9</definedName>
    <definedName name="OP.2">'[28]MANO DE OBRA'!$C$8</definedName>
    <definedName name="OP1CA">#REF!</definedName>
    <definedName name="OP1DE">#REF!</definedName>
    <definedName name="OP1EL">#REF!</definedName>
    <definedName name="OP1PI">#REF!</definedName>
    <definedName name="OP1PL">#REF!</definedName>
    <definedName name="OP1VA">#REF!</definedName>
    <definedName name="OP2CA">#REF!</definedName>
    <definedName name="OP2DE">#REF!</definedName>
    <definedName name="OP2EL">#REF!</definedName>
    <definedName name="OP2PI">#REF!</definedName>
    <definedName name="OP2PL">#REF!</definedName>
    <definedName name="OP2VA">#REF!</definedName>
    <definedName name="opala">[19]Salarios!$D$16</definedName>
    <definedName name="opb">#REF!</definedName>
    <definedName name="opbo">#REF!</definedName>
    <definedName name="Opc.2">#REF!</definedName>
    <definedName name="Operador.Tipo.1">#REF!</definedName>
    <definedName name="Operador.Tipo.2">#REF!</definedName>
    <definedName name="operador_liga">#REF!</definedName>
    <definedName name="Operadorgrader">[44]OBRAMANO!$F$74</definedName>
    <definedName name="OperadorGrua">#REF!</definedName>
    <definedName name="operadorpala">[44]OBRAMANO!$F$72</definedName>
    <definedName name="operadorretro">[44]OBRAMANO!$F$77</definedName>
    <definedName name="operadorrodillo">[44]OBRAMANO!$F$75</definedName>
    <definedName name="operadortractor">[44]OBRAMANO!$F$76</definedName>
    <definedName name="OPERARIOPRIMERA">[89]SALARIOS!$C$10</definedName>
    <definedName name="OPERMAN">#REF!</definedName>
    <definedName name="OPERPAL">#REF!</definedName>
    <definedName name="oplig">#REF!</definedName>
    <definedName name="opliga">#REF!</definedName>
    <definedName name="orden">[10]insumo!#REF!</definedName>
    <definedName name="Ori">#REF!</definedName>
    <definedName name="ORI12FBCO">#REF!</definedName>
    <definedName name="ORI12FBCOFLUX">#REF!</definedName>
    <definedName name="ORI12FFLUXBCOCONTRA">#REF!</definedName>
    <definedName name="ORINAL">[36]Analisis!$F$862</definedName>
    <definedName name="ORINAL12">#REF!</definedName>
    <definedName name="ORINALCAMBIO">[36]Analisis!$F$872</definedName>
    <definedName name="ORINALPEQ">#REF!</definedName>
    <definedName name="ORINALSENCILLO">[10]insumo!#REF!</definedName>
    <definedName name="ORIPEQBCO">#REF!</definedName>
    <definedName name="OTR_15">#REF!</definedName>
    <definedName name="OTR_20">#REF!</definedName>
    <definedName name="OTR_25">#REF!</definedName>
    <definedName name="OTR_26">#REF!</definedName>
    <definedName name="OTR_27">#REF!</definedName>
    <definedName name="OTR_28">#REF!</definedName>
    <definedName name="OTR_29">#REF!</definedName>
    <definedName name="OTR_30">#REF!</definedName>
    <definedName name="otractor">[19]Salarios!$D$14</definedName>
    <definedName name="OXIDOROJO">#REF!</definedName>
    <definedName name="P">#REF!</definedName>
    <definedName name="P.U.">[107]Análisis!#REF!</definedName>
    <definedName name="P.U.Amercoat_385ASA">[131]Insumos!$E$15</definedName>
    <definedName name="P.U.Amercoat_385ASA_2">#N/A</definedName>
    <definedName name="P.U.Amercoat_385ASA_3">#N/A</definedName>
    <definedName name="P.U.Dimecote9">[131]Insumos!$E$13</definedName>
    <definedName name="P.U.Dimecote9_2">#N/A</definedName>
    <definedName name="P.U.Dimecote9_3">#N/A</definedName>
    <definedName name="P.U.Thinner1000">[131]Insumos!$E$12</definedName>
    <definedName name="P.U.Thinner1000_2">#N/A</definedName>
    <definedName name="P.U.Thinner1000_3">#N/A</definedName>
    <definedName name="P.U.Urethane_Acrilico">[131]Insumos!$E$17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2BLOCK12">#REF!</definedName>
    <definedName name="P12BLOCK6">#REF!</definedName>
    <definedName name="P12BLOCK8">#REF!</definedName>
    <definedName name="P1XE">#REF!</definedName>
    <definedName name="P1XT">#REF!</definedName>
    <definedName name="P1YE">#REF!</definedName>
    <definedName name="P1YT">#REF!</definedName>
    <definedName name="p2m2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ASC1">[17]Volumenes!#REF!</definedName>
    <definedName name="pablo2">[17]Volumenes!#REF!</definedName>
    <definedName name="pablo3">[17]Volumenes!#REF!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CERO1">'[78]LISTA DE MATERIALES'!#REF!</definedName>
    <definedName name="PACERO12">'[78]LISTA DE MATERIALES'!#REF!</definedName>
    <definedName name="PACERO1225">'[78]LISTA DE MATERIALES'!#REF!</definedName>
    <definedName name="PACERO14">'[78]LISTA DE MATERIALES'!#REF!</definedName>
    <definedName name="PACERO34">'[78]LISTA DE MATERIALES'!#REF!</definedName>
    <definedName name="PACERO38">'[78]LISTA DE MATERIALES'!#REF!</definedName>
    <definedName name="PACERO3825">'[78]LISTA DE MATERIALES'!#REF!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CEROMALLA23150">#REF!</definedName>
    <definedName name="PACEROMALLA23200">#REF!</definedName>
    <definedName name="PACOL1">[17]Volumenes!#REF!</definedName>
    <definedName name="PADO50080G">#REF!</definedName>
    <definedName name="PADO50080R">#REF!</definedName>
    <definedName name="PADO511G">#REF!</definedName>
    <definedName name="PADO511R">#REF!</definedName>
    <definedName name="PADO604G">#REF!</definedName>
    <definedName name="PADO604R">#REF!</definedName>
    <definedName name="pae">[132]Análisis!$G$44</definedName>
    <definedName name="PagoNeto">[93]Sheet1!$N$27</definedName>
    <definedName name="pala">#REF!</definedName>
    <definedName name="Pala_Tramotina">[14]Insumos!#REF!</definedName>
    <definedName name="palas">#REF!</definedName>
    <definedName name="PALM">#REF!</definedName>
    <definedName name="PALPUA14">#REF!</definedName>
    <definedName name="PALPUA16">#REF!</definedName>
    <definedName name="PAMAEXT">[55]UASD!$F$3329</definedName>
    <definedName name="PAMAINT">[55]UASD!$F$3320</definedName>
    <definedName name="PAMU1">[17]Volumenes!#REF!</definedName>
    <definedName name="pamufac2">[17]Volumenes!#REF!</definedName>
    <definedName name="pan">#REF!</definedName>
    <definedName name="PANBN">#REF!</definedName>
    <definedName name="PANBN03">#REF!</definedName>
    <definedName name="PANBN11">#REF!</definedName>
    <definedName name="PANBN17">#REF!</definedName>
    <definedName name="Panel_Plastbau">'[42]LISTA DE PRECIO'!$C$9</definedName>
    <definedName name="PANEL12CIR">#REF!</definedName>
    <definedName name="PANEL12ESPACIOS">[36]Analisis!$F$390</definedName>
    <definedName name="PANEL16CIR">#REF!</definedName>
    <definedName name="PANEL16ESPACIOS">[86]Analisis!$F$385</definedName>
    <definedName name="PANEL24CIR">#REF!</definedName>
    <definedName name="PANEL24ESPACIOS">[36]Analisis!$F$404</definedName>
    <definedName name="PANEL2CIR">#REF!</definedName>
    <definedName name="PANEL2ESPACIOS">[36]Analisis!$F$362</definedName>
    <definedName name="PANEL30ESPACIOS">[86]Analisis!$F$408</definedName>
    <definedName name="PANEL4CIR">#REF!</definedName>
    <definedName name="PANEL4ESPACIOS">[36]Analisis!$F$369</definedName>
    <definedName name="PANEL612CONTRA">#REF!</definedName>
    <definedName name="PANEL6CIR">#REF!</definedName>
    <definedName name="PANEL6ESPACIOS">[36]Analisis!$F$376</definedName>
    <definedName name="PANEL8CIR">#REF!</definedName>
    <definedName name="PANEL8ESPACIOS">[36]Analisis!$F$383</definedName>
    <definedName name="Panete.Coloreado">#REF!</definedName>
    <definedName name="Panete.Marmolina">#REF!</definedName>
    <definedName name="Panete.Pared.Ext.Villas">#REF!</definedName>
    <definedName name="panete.Pared.Int.para.estucar">#REF!</definedName>
    <definedName name="Panete.Pared.Int.Villas">#REF!</definedName>
    <definedName name="Panete.patinillo">#REF!</definedName>
    <definedName name="Panete.rugoso">#REF!</definedName>
    <definedName name="panete.techo.horizontal">#REF!</definedName>
    <definedName name="Panete.techo.Inclinado">#REF!</definedName>
    <definedName name="panetes">#REF!</definedName>
    <definedName name="PANETES_AN">#REF!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Ñ">[63]Analisis!$E$780</definedName>
    <definedName name="pañe">#REF!</definedName>
    <definedName name="pañet">#REF!</definedName>
    <definedName name="pañete.col.ml">#REF!</definedName>
    <definedName name="Pañete.Exterior.Antillano">[57]Análisis!#REF!</definedName>
    <definedName name="Pañete.Int.1erN">#REF!</definedName>
    <definedName name="Pañete.int.2doN">#REF!</definedName>
    <definedName name="Pañete.int.3erN">#REF!</definedName>
    <definedName name="Pañete.int.4toN">#REF!</definedName>
    <definedName name="Pañete.Interior.Antillano">[57]Análisis!#REF!</definedName>
    <definedName name="Pañete.Paredes">[82]Análisis!$N$906</definedName>
    <definedName name="Pañete.Techo.1erN">#REF!</definedName>
    <definedName name="Pañete.Techo.2doN">#REF!</definedName>
    <definedName name="Pañete.Techo.3erN">#REF!</definedName>
    <definedName name="Pañete.Techo.4toN">#REF!</definedName>
    <definedName name="Pañete.Techo.Horiz.Mezcla.Antillana">[57]Análisis!#REF!</definedName>
    <definedName name="Pañete.Techo.Horizontal">#REF!</definedName>
    <definedName name="PAÑETE_PARED">[133]Análisis!$G$44</definedName>
    <definedName name="PAÑETECOL">[36]Analisis!$F$994</definedName>
    <definedName name="PAÑETEEXTERIOR">[36]Analisis!$F$1015</definedName>
    <definedName name="PAÑETEINTERIOR">[37]Analisis!$F$826</definedName>
    <definedName name="PAÑETEPULIDO">[36]Analisis!$F$1046</definedName>
    <definedName name="PAÑETERASGADO">[36]Analisis!$F$1023</definedName>
    <definedName name="PAÑETERUSTICO">[36]Analisis!$F$1038</definedName>
    <definedName name="PAÑETETECHO">[37]Analisis!$F$850</definedName>
    <definedName name="pañett">[63]Analisis!$E$788</definedName>
    <definedName name="pañt">'[27]Pres. '!#REF!</definedName>
    <definedName name="papu2">[17]Volumenes!#REF!</definedName>
    <definedName name="papuer2">[17]Volumenes!#REF!</definedName>
    <definedName name="PARAGOMASCONTRA">#REF!</definedName>
    <definedName name="Parque.Infantil">#REF!</definedName>
    <definedName name="PARQUEO">#REF!</definedName>
    <definedName name="parte.electrica">#REF!</definedName>
    <definedName name="PARTIDA">#REF!</definedName>
    <definedName name="PARTIDANUEVA">#REF!</definedName>
    <definedName name="Partidas">[127]Cubicacion!$A$9:$B$120</definedName>
    <definedName name="partinuevas">#REF!</definedName>
    <definedName name="PASAJES">#REF!</definedName>
    <definedName name="PASC8">#REF!</definedName>
    <definedName name="pata_de_cabra">#REF!</definedName>
    <definedName name="pave2">[17]Volumenes!#REF!</definedName>
    <definedName name="pavent2">[17]Volumenes!#REF!</definedName>
    <definedName name="Pay_Date">#REF!</definedName>
    <definedName name="Pay_Num">#REF!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X8X8">#REF!</definedName>
    <definedName name="PBLINTEL8X8X8">#REF!</definedName>
    <definedName name="PBLOCALPER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6DEC">#REF!</definedName>
    <definedName name="PBLOCK6TEX">#REF!</definedName>
    <definedName name="PBLOCK8">#REF!</definedName>
    <definedName name="PBLOCK8BARRO">#REF!</definedName>
    <definedName name="PBLOCK8DEC">#REF!</definedName>
    <definedName name="PBLOCK8TEX">#REF!</definedName>
    <definedName name="PBLOVIGA6">#REF!</definedName>
    <definedName name="PBLOVIGA8">#REF!</definedName>
    <definedName name="PBORPAVGPVT">#REF!</definedName>
    <definedName name="PBOTONTIMBRE">#REF!</definedName>
    <definedName name="PCABASBACANOR">#REF!</definedName>
    <definedName name="PCARRETILLA">#REF!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">#REF!</definedName>
    <definedName name="PDa">'[106]V.Tierras A'!$D$14</definedName>
    <definedName name="pdiesel">#REF!</definedName>
    <definedName name="PDUCHA">#REF!</definedName>
    <definedName name="Pedestal.H.V.">#REF!</definedName>
    <definedName name="PEON">[54]Hoja1!$C$15</definedName>
    <definedName name="Peon.dia">#REF!</definedName>
    <definedName name="Peon_Colchas">[71]MO!$B$11</definedName>
    <definedName name="PEONCARP">[62]Insumos!#REF!</definedName>
    <definedName name="Peones">[49]Insumos!#REF!</definedName>
    <definedName name="Peones_2">#N/A</definedName>
    <definedName name="Peones_3">#N/A</definedName>
    <definedName name="PERFIL_CUADRADO_34">[71]INSU!$B$91</definedName>
    <definedName name="PERFIL4X4">[28]Materiales!$E$881</definedName>
    <definedName name="Pergolado.9pies">[57]Análisis!#REF!</definedName>
    <definedName name="pergolado.area.piscina">[92]Análisis!$D$1633</definedName>
    <definedName name="Pergolado.Madera">[57]Análisis!#REF!</definedName>
    <definedName name="periche">#REF!</definedName>
    <definedName name="Pernos">#REF!</definedName>
    <definedName name="Pernos_2">"$#REF!.$B$68"</definedName>
    <definedName name="Pernos_3">"$#REF!.$B$68"</definedName>
    <definedName name="PESCOBAPLASTICA">#REF!</definedName>
    <definedName name="peseuro">#REF!</definedName>
    <definedName name="pesoportico">#REF!</definedName>
    <definedName name="pesoportico_1">"$#REF!.$H$61"</definedName>
    <definedName name="pesoportico_2">#REF!</definedName>
    <definedName name="pesoportico_3">#REF!</definedName>
    <definedName name="PESTILLO">#REF!</definedName>
    <definedName name="PFREGADERO1">#REF!</definedName>
    <definedName name="PFREGADERO2">#REF!</definedName>
    <definedName name="PGLOBO6">#REF!</definedName>
    <definedName name="PGRAMAR3030">#REF!</definedName>
    <definedName name="PGRAMAR4040">#REF!</definedName>
    <definedName name="PGRANITO30BCO">#REF!</definedName>
    <definedName name="PGRANITO30GRIS">#REF!</definedName>
    <definedName name="PGRANITO40BCO">#REF!</definedName>
    <definedName name="PGRANITO40GRIS">#REF!</definedName>
    <definedName name="PGRANITOPERROY40">#REF!</definedName>
    <definedName name="PGRAPA1">#REF!</definedName>
    <definedName name="PHCH23BCO">#REF!</definedName>
    <definedName name="PHCHGRAMAR">#REF!</definedName>
    <definedName name="PHCHMARAGLPR">#REF!</definedName>
    <definedName name="PHCHSUPERBCO">#REF!</definedName>
    <definedName name="PIACRBCA">[5]Mat!$D$77</definedName>
    <definedName name="PIACRINT">[55]UASD!$F$3554</definedName>
    <definedName name="PIASC1">[17]Volumenes!#REF!</definedName>
    <definedName name="piblo3">[17]Volumenes!#REF!</definedName>
    <definedName name="PICER">[55]UASD!$F$3459</definedName>
    <definedName name="PICER33X33">[5]Mat!$D$66</definedName>
    <definedName name="picos">#REF!</definedName>
    <definedName name="PIECON">[5]Mat!$D$81</definedName>
    <definedName name="Piedra_de_Río">[14]Insumos!#REF!</definedName>
    <definedName name="PIEDRA_GAVIONE_M3">'[53]MATERIALES LISTADO'!$D$12</definedName>
    <definedName name="Piedra_para_Encache">[14]Insumos!#REF!</definedName>
    <definedName name="PIEDRAS">#REF!</definedName>
    <definedName name="piem">#REF!</definedName>
    <definedName name="piext1">[17]Volumenes!#REF!</definedName>
    <definedName name="piext2">[17]Volumenes!#REF!</definedName>
    <definedName name="pilotes">[107]Análisis!#REF!</definedName>
    <definedName name="pimufac2">[17]Volumenes!#REF!</definedName>
    <definedName name="pinacrext2">'[55]anal term'!$G$1219</definedName>
    <definedName name="pinblo2">[17]Volumenes!#REF!</definedName>
    <definedName name="PINCOL1">[17]Volumenes!#REF!</definedName>
    <definedName name="PINMU1">[17]Volumenes!#REF!</definedName>
    <definedName name="pino">#REF!</definedName>
    <definedName name="Pino.Americano">#REF!</definedName>
    <definedName name="pino.tratado">[134]Insumos!$C$35</definedName>
    <definedName name="Pino_Bruto_Americano">[41]Insumos!$B$75:$D$75</definedName>
    <definedName name="PINO1x10BRUTO">#REF!</definedName>
    <definedName name="PINO1x12BRUTO">#REF!</definedName>
    <definedName name="PINO1X12BRUTOTRAT">#REF!</definedName>
    <definedName name="PINO1X4X12">#REF!</definedName>
    <definedName name="PINO2X12BRUTO">#REF!</definedName>
    <definedName name="PINO4X4BRUTO">#REF!</definedName>
    <definedName name="PINOAME">[5]Mat!$D$46</definedName>
    <definedName name="pinobruto">[44]MATERIALES!$G$33</definedName>
    <definedName name="PINOBRUTO1x4x10">'[135]Ins 2'!#REF!</definedName>
    <definedName name="PINOBRUTO4x4x12">'[135]Ins 2'!#REF!</definedName>
    <definedName name="PINOBRUTOTRAT1x2x12">'[135]Ins 2'!#REF!</definedName>
    <definedName name="PINOBRUTOTRAT2x4x12">'[135]Ins 2'!#REF!</definedName>
    <definedName name="PINOBRUTOTRAT4x4x12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ODOROFLUX">#REF!</definedName>
    <definedName name="pint">#REF!</definedName>
    <definedName name="pinta">[63]Analisis!$E$1257</definedName>
    <definedName name="PINTACRIEXT">#REF!</definedName>
    <definedName name="PINTACRIEXTAND">#REF!</definedName>
    <definedName name="PINTACRIINT">#REF!</definedName>
    <definedName name="pintam">[63]Analisis!$E$1249</definedName>
    <definedName name="pinte">[63]Analisis!$E$1277</definedName>
    <definedName name="PINTECO">#REF!</definedName>
    <definedName name="PINTEPOX">#REF!</definedName>
    <definedName name="PINTERRUPOR1">#REF!</definedName>
    <definedName name="PINTERRUPTOR2">#REF!</definedName>
    <definedName name="PINTERRUPTOR3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h">'[27]Pres. '!$E$19</definedName>
    <definedName name="PINTLACA">#REF!</definedName>
    <definedName name="PINTMAN">#REF!</definedName>
    <definedName name="PINTMANAND">#REF!</definedName>
    <definedName name="pintor">#REF!</definedName>
    <definedName name="pints">[63]Analisis!$E$1302</definedName>
    <definedName name="PINTSATIN">#REF!</definedName>
    <definedName name="PINTU1">[17]Volumenes!#REF!</definedName>
    <definedName name="pintura">#REF!</definedName>
    <definedName name="Pintura.Aceite">#REF!</definedName>
    <definedName name="Pintura.aceite.pared">#REF!</definedName>
    <definedName name="Pintura.Acrilica.Bca.MA">#REF!</definedName>
    <definedName name="Pintura.Acrilica.Ma">#REF!</definedName>
    <definedName name="Pintura.Acrilica.preparada.MA">#REF!</definedName>
    <definedName name="Pintura.Eco.Pupolar">#REF!</definedName>
    <definedName name="Pintura.Epóxica">#REF!</definedName>
    <definedName name="Pintura.epoxica.piscina">[92]Análisis!$D$1562</definedName>
    <definedName name="Pintura.Epoxica.Popular.MA">#REF!</definedName>
    <definedName name="pintura.man.puertas">[91]Análisis!$D$1549</definedName>
    <definedName name="pintura.mant.puertas">[90]Análisis!$D$1164</definedName>
    <definedName name="Pintura.Pared.Exteriores">#REF!</definedName>
    <definedName name="Pintura.pared.Interior">#REF!</definedName>
    <definedName name="pintura.sobre.clavot">[91]Análisis!$D$1556</definedName>
    <definedName name="Pintura.techo">#REF!</definedName>
    <definedName name="PINTURA_ACRILICA_NOPAÑETE">[70]Analisis!$F$621</definedName>
    <definedName name="Pintura_Epóxica_Popular">[49]Insumos!#REF!</definedName>
    <definedName name="Pintura_Epóxica_Popular_2">#N/A</definedName>
    <definedName name="Pintura_Epóxica_Popular_3">#N/A</definedName>
    <definedName name="PINTURAACRILICA">[37]Analisis!$F$67</definedName>
    <definedName name="PINTURAACRILICAAND">[116]Analisis!#REF!</definedName>
    <definedName name="PINTURAECONOTE">[36]Analisis!$F$107</definedName>
    <definedName name="PINTURALACA">[36]Analisis!$F$100</definedName>
    <definedName name="PINTURAMANT">[86]Analisis!$F$120</definedName>
    <definedName name="PINTURAMANTAND">[116]Analisis!#REF!</definedName>
    <definedName name="pinturamar">#REF!</definedName>
    <definedName name="PINTURAS">#REF!</definedName>
    <definedName name="PINTURASEMIG">[37]Analisis!$F$135</definedName>
    <definedName name="PINTURASEMIGAND">[116]Analisis!#REF!</definedName>
    <definedName name="PINTURASEMIGLOSS">'[136]Analisis Reclamados'!$F$10</definedName>
    <definedName name="Pinturat">#REF!</definedName>
    <definedName name="PINTURATRAFICO">[36]Analisis!$F$114</definedName>
    <definedName name="PIPORC30X30">[5]Mat!$D$65</definedName>
    <definedName name="pipu2">[17]Volumenes!#REF!</definedName>
    <definedName name="pipu3">[17]Volumenes!#REF!</definedName>
    <definedName name="pipu3y">[17]Volumenes!#REF!</definedName>
    <definedName name="pipue2">[17]Volumenes!#REF!</definedName>
    <definedName name="Piscina">#REF!</definedName>
    <definedName name="Piscina.Crhist">[57]Análisis!#REF!</definedName>
    <definedName name="Piscina.Losa.Fondo">[57]Análisis!#REF!</definedName>
    <definedName name="Piscina.Muro">[57]Análisis!#REF!</definedName>
    <definedName name="PiscinaKurt">[57]Análisis!#REF!</definedName>
    <definedName name="Pisntura.Piscina">[57]Análisis!#REF!</definedName>
    <definedName name="Piso.Baldosin30x60">[57]Análisis!#REF!</definedName>
    <definedName name="Piso.Ceram">#REF!</definedName>
    <definedName name="Piso.Ceram.Blanca.20x20">#REF!</definedName>
    <definedName name="Piso.Ceram.Boston">[137]Análisis!#REF!</definedName>
    <definedName name="Piso.Ceram.Etrusco.30x30">#REF!</definedName>
    <definedName name="Piso.Ceram.Gres.Piso.Mezc.Antillana">[57]Análisis!#REF!</definedName>
    <definedName name="Piso.Ceram.Imperial.Gris">#REF!</definedName>
    <definedName name="Piso.Ceram.Ines.Gris">#REF!</definedName>
    <definedName name="Piso.Ceram.Nevada.33x33">#REF!</definedName>
    <definedName name="Piso.Ceram.Serv.">[52]Análisis!$D$580</definedName>
    <definedName name="Piso.Ceram.Ultra.Bco.">#REF!</definedName>
    <definedName name="Piso.Cerámica">[57]Análisis!#REF!</definedName>
    <definedName name="Piso.Ceramica.A">[52]Análisis!$D$522</definedName>
    <definedName name="piso.ceramica.antideslizante">#REF!</definedName>
    <definedName name="Piso.Ceramica.B">[52]Análisis!$D$541</definedName>
    <definedName name="Piso.Ceramica.C">[52]Análisis!$D$560</definedName>
    <definedName name="Piso.Cerámica.Importada">#REF!</definedName>
    <definedName name="Piso.Cerámica.Mezc.Antillana">[57]Análisis!#REF!</definedName>
    <definedName name="piso.de.marmol">#REF!</definedName>
    <definedName name="Piso.Granimarmol">#REF!</definedName>
    <definedName name="Piso.Granito.Blanco">#REF!</definedName>
    <definedName name="piso.granito.ext.crema">[52]Análisis!$D$415</definedName>
    <definedName name="piso.granito.ext.rosado">[52]Análisis!$D$427</definedName>
    <definedName name="piso.granito.ext.rozado">[52]Análisis!$D$427</definedName>
    <definedName name="Piso.granito.fondo.blanco">[52]Análisis!$D$449</definedName>
    <definedName name="Piso.granito.fondo.gris">[52]Análisis!$D$460</definedName>
    <definedName name="piso.granito.p.exterior.rojo">[52]Análisis!$D$438</definedName>
    <definedName name="piso.granito.p.exterior.rosado">[52]Análisis!$D$438</definedName>
    <definedName name="Piso.Horm.10cm.Sin.Malla">#REF!</definedName>
    <definedName name="Piso.Horm.Estampado">#REF!</definedName>
    <definedName name="Piso.loseta.cemento.25x25">#REF!</definedName>
    <definedName name="Piso.Madera.Teka">#REF!</definedName>
    <definedName name="Piso.marmol.A.20x40">#REF!</definedName>
    <definedName name="Piso.marmol.A.40x40">#REF!</definedName>
    <definedName name="Piso.Marmol.B.40x40">#REF!</definedName>
    <definedName name="piso.marmol.crema">#REF!</definedName>
    <definedName name="Piso.Mármol.crema">[57]Análisis!#REF!</definedName>
    <definedName name="Piso.marmol.Tipo.B">#REF!</definedName>
    <definedName name="piso.mosaico.25x25">[91]Análisis!$D$1256</definedName>
    <definedName name="piso.porcelanato.40x40">[52]Análisis!$D$491</definedName>
    <definedName name="Piso.Quary.Tile">#REF!</definedName>
    <definedName name="Piso.Vibrazo.Blanco30x30">#REF!</definedName>
    <definedName name="piso_asept">#REF!</definedName>
    <definedName name="PISO_GRANITO_FONDO_BCO">[71]INSU!$B$103</definedName>
    <definedName name="PISO01">#REF!</definedName>
    <definedName name="PISO09">#REF!</definedName>
    <definedName name="PISOADO50080G">#REF!</definedName>
    <definedName name="PISOADO50080R">#REF!</definedName>
    <definedName name="PISOADO511G">#REF!</definedName>
    <definedName name="PISOADO511R">#REF!</definedName>
    <definedName name="PISOADO604G">#REF!</definedName>
    <definedName name="PISOADO604R">#REF!</definedName>
    <definedName name="PISOADOCLAGRIS">#REF!</definedName>
    <definedName name="PISOADOCLAQUEM">#REF!</definedName>
    <definedName name="PISOADOCLAROJO">#REF!</definedName>
    <definedName name="PISOADOCOLGRIS">#REF!</definedName>
    <definedName name="PISOADOCOLROJO">#REF!</definedName>
    <definedName name="PISOADOMEDGRIS">#REF!</definedName>
    <definedName name="PISOADOMEDQUEM">#REF!</definedName>
    <definedName name="PISOADOMEDROJO">#REF!</definedName>
    <definedName name="pisoasept">'[122]PRESUPUESTO DE TERMINACION'!$G$123</definedName>
    <definedName name="PISOCERAMICA">[37]Analisis!$F$1487</definedName>
    <definedName name="pisofro">[63]Analisis!$E$1227</definedName>
    <definedName name="PISOGRA1233030BCO">#REF!</definedName>
    <definedName name="PISOGRA1233030GRIS">#REF!</definedName>
    <definedName name="PISOGRA1234040BCO">#REF!</definedName>
    <definedName name="PISOGRAPROY4040">#REF!</definedName>
    <definedName name="PISOHFV10">#REF!</definedName>
    <definedName name="PISOLADEXAPEQ">#REF!</definedName>
    <definedName name="PISOLADFERIAPEQ">#REF!</definedName>
    <definedName name="PISOMOSROJ2525">#REF!</definedName>
    <definedName name="PISOPORCELANATO">[37]Analisis!$F$1497</definedName>
    <definedName name="PISOPUL10">#REF!</definedName>
    <definedName name="pisos">#REF!</definedName>
    <definedName name="PISOS_AN">#REF!</definedName>
    <definedName name="PITACRILLICA">[10]insumo!#REF!</definedName>
    <definedName name="PITECONOMICA">[10]insumo!#REF!</definedName>
    <definedName name="pitesmalte">[10]insumo!#REF!</definedName>
    <definedName name="PITMANTENIMIENTO">[10]insumo!#REF!</definedName>
    <definedName name="pitoxidoverde">[10]insumo!#REF!</definedName>
    <definedName name="PITSATINADA">[10]insumo!#REF!</definedName>
    <definedName name="pitsemiglos">[10]insumo!#REF!</definedName>
    <definedName name="pive2">[17]Volumenes!#REF!</definedName>
    <definedName name="pive3">[17]Volumenes!#REF!</definedName>
    <definedName name="pive3y">[17]Volumenes!#REF!</definedName>
    <definedName name="piven2">[17]Volumenes!#REF!</definedName>
    <definedName name="PL">[25]A!#REF!</definedName>
    <definedName name="PLADRILLO2X2X8">#REF!</definedName>
    <definedName name="PLADRILLO2X4X8">#REF!</definedName>
    <definedName name="plafon">'[17]anal term'!#REF!</definedName>
    <definedName name="plafon.pvc.hache">#REF!</definedName>
    <definedName name="plafon.pvc.varece">#REF!</definedName>
    <definedName name="plafond.antihumeda">#REF!</definedName>
    <definedName name="Plafond.PVC">#REF!</definedName>
    <definedName name="plafond.sheetrock">'[94]Plafond Sheetrock'!$E$54</definedName>
    <definedName name="plafondasept">'[122]PRESUPUESTO DE TERMINACION'!$G$124</definedName>
    <definedName name="PLAJ4040GRI">#REF!</definedName>
    <definedName name="PLAMPARAFLUORES24">#REF!</definedName>
    <definedName name="PLAMPARAFLUORESSUP2TDIFTRANS">#REF!</definedName>
    <definedName name="Plancha_de_Plywood_4_x8_x3_4">#REF!</definedName>
    <definedName name="Plancha_de_Plywood_4_x8_x3_4_2">#N/A</definedName>
    <definedName name="Plancha_de_Plywood_4_x8_x3_4_3">#N/A</definedName>
    <definedName name="planta.electrica500w">[52]Resumen!$D$25</definedName>
    <definedName name="Planta.Tratamiento">#REF!</definedName>
    <definedName name="Planta_Eléctrica_para_tesado">[49]Insumos!#REF!</definedName>
    <definedName name="Planta_Eléctrica_para_tesado_2">#N/A</definedName>
    <definedName name="Planta_Eléctrica_para_tesado_3">#N/A</definedName>
    <definedName name="PLANTASELECT">#REF!</definedName>
    <definedName name="PLASFONES">#REF!</definedName>
    <definedName name="PLASTICO">[71]INSU!$B$90</definedName>
    <definedName name="PLATEA">[70]Analisis!$F$119</definedName>
    <definedName name="Platea.Fundación.Villa">#REF!</definedName>
    <definedName name="platea.piscina">[92]Análisis!$D$200</definedName>
    <definedName name="Plato.Acrilico">#REF!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IGADORA2">[110]INS!$D$563</definedName>
    <definedName name="PLLAVECHORRO12">'[78]LISTA DE MATERIALES'!$C$188</definedName>
    <definedName name="PLLAVECHORRO34">#REF!</definedName>
    <definedName name="PLLAVEPASOBOLA1">#REF!</definedName>
    <definedName name="PLLAVEPASOBOLA112">#REF!</definedName>
    <definedName name="PLLAVEPASOBOLA12">#REF!</definedName>
    <definedName name="PLLAVEPASOBOLA2">#REF!</definedName>
    <definedName name="PLLAVEPASOBOLA212">#REF!</definedName>
    <definedName name="PLLAVEPASOBOLA3">#REF!</definedName>
    <definedName name="PLLAVEPASOBOLA34">#REF!</definedName>
    <definedName name="PLOMERIA.GENERAL">#REF!</definedName>
    <definedName name="PLOMERO">[62]Insumos!#REF!</definedName>
    <definedName name="PLOMEROAYUDANTE">[62]Insumos!#REF!</definedName>
    <definedName name="PLOMEROOFICIAL">[62]Insumos!#REF!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LYW">[5]Mat!$D$49</definedName>
    <definedName name="plywood">#REF!</definedName>
    <definedName name="Plywood3.4">#REF!</definedName>
    <definedName name="PM">[4]A!#REF!</definedName>
    <definedName name="PMALLA38">#REF!</definedName>
    <definedName name="PMALLACAL9HG6">#REF!</definedName>
    <definedName name="PMALLACAL9HG7">#REF!</definedName>
    <definedName name="PMES23BCO">#REF!</definedName>
    <definedName name="PMESSUPBCO">#REF!</definedName>
    <definedName name="PMOSAICO25X25ROJO">#REF!</definedName>
    <definedName name="Poblado.Columnas">[57]Análisis!#REF!</definedName>
    <definedName name="Poblado.Comercial">#REF!</definedName>
    <definedName name="Poblado.Zap.Columna">[57]Análisis!#REF!</definedName>
    <definedName name="pol">#REF!</definedName>
    <definedName name="pold">#REF!</definedName>
    <definedName name="poli">'[27]Pres. '!$E$17</definedName>
    <definedName name="poli2">'[27]Pres. '!$E$57</definedName>
    <definedName name="por">'[27]Pres. '!#REF!</definedName>
    <definedName name="porcela">[138]Materiales!#REF!</definedName>
    <definedName name="Porcelanato">#REF!</definedName>
    <definedName name="Porcelanato30x60">[52]Análisis!$D$512</definedName>
    <definedName name="porceme">'[21]PU-B-GS'!#REF!</definedName>
    <definedName name="porcentaje">#REF!</definedName>
    <definedName name="porcentaje_2">"$#REF!.$J$12"</definedName>
    <definedName name="porcentaje_3">"$#REF!.$J$12"</definedName>
    <definedName name="porciento">#REF!</definedName>
    <definedName name="PORTACANDADO">#REF!</definedName>
    <definedName name="post">'[114]Trabajos Generales'!$F$4</definedName>
    <definedName name="postmagueyal">'[114]Trabajos Generales'!$C$8</definedName>
    <definedName name="POZO10">#REF!</definedName>
    <definedName name="POZO8">#REF!</definedName>
    <definedName name="POZOS">#REF!</definedName>
    <definedName name="PP">[4]A!#REF!</definedName>
    <definedName name="PPAL1123CDOB">#REF!</definedName>
    <definedName name="PPAL1123CSENC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D">'[139]med.mov.de tierras'!$D$6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EPAVDGVE25">#REF!</definedName>
    <definedName name="PPIEPAVG15">#REF!</definedName>
    <definedName name="PPIEPAVG3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_abrasadera_1.5pulg">[35]PRE!$F$213</definedName>
    <definedName name="pre_abrasadera_1pulg">[35]PRE!$F$220</definedName>
    <definedName name="pre_abrasadera_2pulg">[35]PRE!$F$206</definedName>
    <definedName name="pre_abrasadera_3pulg">[35]PRE!$F$199</definedName>
    <definedName name="pre_abrasadera_4pulg">[35]PRE!$F$192</definedName>
    <definedName name="pre_asiento_arena">[35]PRE!$F$28</definedName>
    <definedName name="pre_blocks_6pulg">[35]PRE!$F$112</definedName>
    <definedName name="pre_blocks_8pulg">[35]PRE!$F$122</definedName>
    <definedName name="pre_bote">[35]PRE!$F$42</definedName>
    <definedName name="pre_colg_0.5pulg">[35]PRE!$F$185</definedName>
    <definedName name="pre_colg_0.75pulg">[35]PRE!$F$178</definedName>
    <definedName name="pre_colg_1.5pulg">[35]PRE!$F$164</definedName>
    <definedName name="pre_colg_1pulg">[35]PRE!$F$171</definedName>
    <definedName name="pre_colg_2pulg">[35]PRE!$F$157</definedName>
    <definedName name="pre_colg_3pulg">[35]PRE!$F$150</definedName>
    <definedName name="pre_colg_4pulg">[35]PRE!$F$143</definedName>
    <definedName name="pre_excavacion">[35]PRE!$F$22</definedName>
    <definedName name="pre_fino_fondo">[35]PRE!$F$135</definedName>
    <definedName name="pre_hormigon_124">[35]PRE!$F$51</definedName>
    <definedName name="pre_losa_fondo">[35]PRE!$F$71</definedName>
    <definedName name="pre_losa_techo">[35]PRE!$F$78</definedName>
    <definedName name="pre_mortero_13">[35]PRE!$F$58</definedName>
    <definedName name="pre_mortero_14">[35]PRE!$F$65</definedName>
    <definedName name="pre_muro_ha">[35]PRE!$F$102</definedName>
    <definedName name="pre_pañete">[35]PRE!$F$129</definedName>
    <definedName name="pre_relleno">[35]PRE!$F$36</definedName>
    <definedName name="pre_sold_pp_0.375pulg">[35]PRE!$F$269</definedName>
    <definedName name="pre_sold_pp_0.5pulg">[35]PRE!$F$263</definedName>
    <definedName name="pre_sold_pp_0.75pulg">[35]PRE!$F$257</definedName>
    <definedName name="pre_sold_pp_1.5pulg">[35]PRE!$F$245</definedName>
    <definedName name="pre_sold_pp_1pulg">[35]PRE!$F$251</definedName>
    <definedName name="pre_sold_pp_2pulg">[35]PRE!$F$239</definedName>
    <definedName name="pre_sold_pp_3pulg">[35]PRE!$F$233</definedName>
    <definedName name="pre_sold_pp_4pulg">[35]PRE!$F$227</definedName>
    <definedName name="pre_viga_ha">[35]PRE!$F$90</definedName>
    <definedName name="PREC._UNITARIO">#N/A</definedName>
    <definedName name="precio2">[140]Precios!$A$4:$F$1576</definedName>
    <definedName name="precios">[141]Precios!$A$4:$F$1576</definedName>
    <definedName name="precios2">[140]Precios!$A$4:$F$1576</definedName>
    <definedName name="PREJASLIV">#REF!</definedName>
    <definedName name="PREJASREF">#REF!</definedName>
    <definedName name="PREPARARPISO">#REF!</definedName>
    <definedName name="Pres.actual">ROW(#REF!)</definedName>
    <definedName name="PRES.COTUI">[37]Analisis!$E$1466</definedName>
    <definedName name="Presupuesto">#REF!</definedName>
    <definedName name="Presupuesto_Maternidad">#REF!</definedName>
    <definedName name="PRETEADO">#REF!</definedName>
    <definedName name="PRETEPI">#REF!</definedName>
    <definedName name="PRIMA">#REF!</definedName>
    <definedName name="PRIMA_2">"$#REF!.$M$38"</definedName>
    <definedName name="PRIMA_3">"$#REF!.$M$38"</definedName>
    <definedName name="Primer.Biocida.Popular">#REF!</definedName>
    <definedName name="Princ">#REF!</definedName>
    <definedName name="_xlnm.Print_Area" localSheetId="0">'Listado de Cantidades '!$A$1:$G$810</definedName>
    <definedName name="_xlnm.Print_Area">[4]A!#REF!</definedName>
    <definedName name="PRINT_AREA_MI">#REF!</definedName>
    <definedName name="Print_Area_Reset">OFFSET(Full_Print,0,0,Last_Row)</definedName>
    <definedName name="_xlnm.Print_Titles" localSheetId="0">'Listado de Cantidades '!$1:$18</definedName>
    <definedName name="_xlnm.Print_Titles">#REF!</definedName>
    <definedName name="PRINT_TITLES_MI">#REF!</definedName>
    <definedName name="PROMEDIO">#REF!</definedName>
    <definedName name="PROP">#REF!</definedName>
    <definedName name="protec">'[27]Pres. '!#REF!</definedName>
    <definedName name="protev">[63]Analisis!$E$1309</definedName>
    <definedName name="PROY">#REF!</definedName>
    <definedName name="PROYECTADA">[37]Analisis!$E$161</definedName>
    <definedName name="proyecto">[107]Análisis!$C$226</definedName>
    <definedName name="prticos">[142]peso!#REF!</definedName>
    <definedName name="prticos_2">#N/A</definedName>
    <definedName name="prticos_3">#N/A</definedName>
    <definedName name="Prueba_en_Compactación_con_equipo">[14]Insumos!#REF!</definedName>
    <definedName name="PSILICOOLCRI">#REF!</definedName>
    <definedName name="PSOLDADURA">#REF!</definedName>
    <definedName name="PTABLETAGRIS">#REF!</definedName>
    <definedName name="PTABLETAROJA">#REF!</definedName>
    <definedName name="PTAFRANCAOBA">#REF!</definedName>
    <definedName name="PTAFRANCAOBAM2">#REF!</definedName>
    <definedName name="PTAFRANROBLE">#REF!</definedName>
    <definedName name="PTAPAC24INTPVC">#REF!</definedName>
    <definedName name="PTAPAC24MET">#REF!</definedName>
    <definedName name="PTAPAC24TCMET">#REF!</definedName>
    <definedName name="PTAPAC24TCPVC">#REF!</definedName>
    <definedName name="PTAPANCORCAOBA">#REF!</definedName>
    <definedName name="PTAPANCORCAOBAM2">#REF!</definedName>
    <definedName name="PTAPANCORPINO">#REF!</definedName>
    <definedName name="PTAPANCORPINOM2">#REF!</definedName>
    <definedName name="PTAPANCORROBLE">#REF!</definedName>
    <definedName name="PTAPANESPCAOBA">#REF!</definedName>
    <definedName name="PTAPANESPCAOBAM2">#REF!</definedName>
    <definedName name="PTAPANESPROBLE">#REF!</definedName>
    <definedName name="PTAPANVAIVENCAOBA">#REF!</definedName>
    <definedName name="PTAPANVAIVENCAOBAM2">#REF!</definedName>
    <definedName name="PTAPANVAIVENROBLE">#REF!</definedName>
    <definedName name="PTAPLY">#REF!</definedName>
    <definedName name="PTAPLYM2">#REF!</definedName>
    <definedName name="PTC110PISO">#REF!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MBRECORRIENTE">#REF!</definedName>
    <definedName name="PTINA">#REF!</definedName>
    <definedName name="PTOREXAASB">#REF!</definedName>
    <definedName name="PTPACISAL2424">#REF!</definedName>
    <definedName name="PTPACISTOLA3030">#REF!</definedName>
    <definedName name="PTUBOHG112X15">#REF!</definedName>
    <definedName name="PTUBOHG114X2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">#REF!</definedName>
    <definedName name="puab1ho2">[17]Volumenes!#REF!</definedName>
    <definedName name="puab1ho3">[17]Volumenes!#REF!</definedName>
    <definedName name="PUAB2HO">[17]Mat!$D$161</definedName>
    <definedName name="puab2ho2">[17]Volumenes!#REF!</definedName>
    <definedName name="puab2ho3">[17]Volumenes!#REF!</definedName>
    <definedName name="PUABIHO">[55]Mat!$D$160</definedName>
    <definedName name="PUACERASHORMIGON">#REF!</definedName>
    <definedName name="PUACERASHORMIGON_2">#N/A</definedName>
    <definedName name="puacero">[107]Análisis!$H$139</definedName>
    <definedName name="PUACERO_1_2_GRADO40">#REF!</definedName>
    <definedName name="PUACERO_1_2_GRADO40_2">#N/A</definedName>
    <definedName name="PUACERO_1_4_GRADO40">#REF!</definedName>
    <definedName name="PUACERO_1_4_GRADO40_2">#N/A</definedName>
    <definedName name="PUACERO_1_GRADO40">#REF!</definedName>
    <definedName name="PUACERO_1_GRADO40_2">#N/A</definedName>
    <definedName name="PUACERO_3_4_GRADO40">#REF!</definedName>
    <definedName name="PUACERO_3_4_GRADO40_2">#N/A</definedName>
    <definedName name="PUACERO_3_8_GRADO40">#REF!</definedName>
    <definedName name="PUACERO_3_8_GRADO40_2">#N/A</definedName>
    <definedName name="PUADOQUINCLASICOGRIS_10X20X20">#REF!</definedName>
    <definedName name="PUADOQUINCLASICOGRIS_10X20X20_2">#N/A</definedName>
    <definedName name="Pualdo">#REF!</definedName>
    <definedName name="pualse">#REF!</definedName>
    <definedName name="PUALVIDR">[17]puertas!#REF!</definedName>
    <definedName name="pubañ2">[17]Volumenes!#REF!</definedName>
    <definedName name="pubañ3">[17]Volumenes!#REF!</definedName>
    <definedName name="PUBAÑO">[55]Mat!$D$163</definedName>
    <definedName name="pubaranda">[66]Análisis!#REF!</definedName>
    <definedName name="pubaranda_2">#N/A</definedName>
    <definedName name="pubaranda_3">#N/A</definedName>
    <definedName name="PUBLOQUES_4_ACERO_0.80">#REF!</definedName>
    <definedName name="PUBLOQUES_4_ACERO_0.80_2">#N/A</definedName>
    <definedName name="PUBLOQUES_6_ACERO_0.80">#REF!</definedName>
    <definedName name="PUBLOQUES_6_ACERO_0.80_2">#N/A</definedName>
    <definedName name="PUBLOQUES_8_ACERO_0.80">#REF!</definedName>
    <definedName name="PUBLOQUES_8_ACERO_0.80_2">#N/A</definedName>
    <definedName name="PUBLOQUES_8_ACERO_0.80_HOYOSLLENOS">#REF!</definedName>
    <definedName name="PUBLOQUES_8_ACERO_0.80_HOYOSLLENOS_2">#N/A</definedName>
    <definedName name="PUBLOQUESDE_8_ACERO_A_0.40_HOYOSLLENOS">#REF!</definedName>
    <definedName name="PUBLOQUESDE_8_ACERO_A_0.40_HOYOSLLENOS_2">#N/A</definedName>
    <definedName name="pucabezales">[107]Análisis!#REF!</definedName>
    <definedName name="PUCALICHE">#REF!</definedName>
    <definedName name="PUCALICHE_2">#N/A</definedName>
    <definedName name="PUCAMARAINSPECCION">#REF!</definedName>
    <definedName name="PUCAMARAINSPECCION_2">#N/A</definedName>
    <definedName name="PUCANTOS">#REF!</definedName>
    <definedName name="PUCANTOS_2">#N/A</definedName>
    <definedName name="PUCARETEO">#REF!</definedName>
    <definedName name="PUCARETEO_2">#N/A</definedName>
    <definedName name="pucastingbed">[107]Análisis!#REF!</definedName>
    <definedName name="PUCEMENTO">[107]Análisis!$H$126</definedName>
    <definedName name="PUCERAMICA15X15PARED">'[14]Análisis de Precios'!#REF!</definedName>
    <definedName name="PUCERAMICA30X30PARED">#REF!</definedName>
    <definedName name="PUCERAMICA30X30PARED_2">#N/A</definedName>
    <definedName name="PUCERAMICAITALIANAPARED">#REF!</definedName>
    <definedName name="PUCERAMICAITALIANAPARED_2">#N/A</definedName>
    <definedName name="PUCISTERNA">'[14]Análisis de Precios'!#REF!</definedName>
    <definedName name="PUCOEAP">[5]Mat!$D$142</definedName>
    <definedName name="PUCOLUMNAS_C1">'[41]Análisis de Precios'!$F$210</definedName>
    <definedName name="PUCOLUMNAS_C10">'[14]Análisis de Precios'!#REF!</definedName>
    <definedName name="PUCOLUMNAS_C11">'[14]Análisis de Precios'!#REF!</definedName>
    <definedName name="PUCOLUMNAS_C12">'[14]Análisis de Precios'!#REF!</definedName>
    <definedName name="PUCOLUMNAS_C2">#REF!</definedName>
    <definedName name="PUCOLUMNAS_C2_2">#N/A</definedName>
    <definedName name="PUCOLUMNAS_C3">#REF!</definedName>
    <definedName name="PUCOLUMNAS_C3_2">#N/A</definedName>
    <definedName name="PUCOLUMNAS_C4">#REF!</definedName>
    <definedName name="PUCOLUMNAS_C4_2">#N/A</definedName>
    <definedName name="PUCOLUMNAS_C9">'[14]Análisis de Precios'!#REF!</definedName>
    <definedName name="PUCOLUMNAS_CC">#REF!</definedName>
    <definedName name="PUCOLUMNAS_CC_2">#N/A</definedName>
    <definedName name="PUCOLUMNAS_CC1">#REF!</definedName>
    <definedName name="PUCOLUMNAS_CC1_2">#N/A</definedName>
    <definedName name="PUCOLUMNASASCENSOR">#REF!</definedName>
    <definedName name="PUCOLUMNASASCENSOR_2">#N/A</definedName>
    <definedName name="PUCONTEN">'[14]Análisis de Precios'!#REF!</definedName>
    <definedName name="PUDINTEL_10X20">#REF!</definedName>
    <definedName name="PUDINTEL_10X20_2">#N/A</definedName>
    <definedName name="PUDINTEL_15X40">#REF!</definedName>
    <definedName name="PUDINTEL_15X40_2">#N/A</definedName>
    <definedName name="PUDINTEL_20X40">#REF!</definedName>
    <definedName name="PUDINTEL_20X40_2">#N/A</definedName>
    <definedName name="PUEPVC">#REF!</definedName>
    <definedName name="Puerta.Apanelada.Pino">[57]Análisis!#REF!</definedName>
    <definedName name="Puerta.Caoba.Vidrio">[57]Análisis!#REF!</definedName>
    <definedName name="Puerta.Closet">[57]Análisis!#REF!</definedName>
    <definedName name="Puerta.closet.caoba">#REF!</definedName>
    <definedName name="puerta.enrollable.p.moteles">[52]Insumos!$E$42</definedName>
    <definedName name="Puerta.entrada.caoba">#REF!</definedName>
    <definedName name="Puerta.interior.caoba">#REF!</definedName>
    <definedName name="Puerta.Pino.Vidrio">[57]Análisis!#REF!</definedName>
    <definedName name="Puerta.Plywood">[57]Análisis!#REF!</definedName>
    <definedName name="Puerta_Corred._Alum__Anod._Bce._Vid._Mart._Nor.">[14]Insumos!#REF!</definedName>
    <definedName name="Puerta_Corred._Alum__Anod._Bce._Vid._Transp.">[14]Insumos!#REF!</definedName>
    <definedName name="Puerta_Corred._Alum__Anod._Nor._Vid._Bce._Liso">[14]Insumos!#REF!</definedName>
    <definedName name="Puerta_Corred._Alum__Anod._Nor._Vid._Bce._Mart.">[14]Insumos!#REF!</definedName>
    <definedName name="Puerta_Corred._Alum__Anod._Nor._Vid._Transp.">[14]Insumos!#REF!</definedName>
    <definedName name="Puerta_corrediza___BCE._VID._TRANSP.">[14]Insumos!#REF!</definedName>
    <definedName name="Puerta_corrediza___BCE._VID._TRANSP._LISO">[14]Insumos!#REF!</definedName>
    <definedName name="Puerta_de_Pino_Apanelada">[14]Insumos!#REF!</definedName>
    <definedName name="PUERTA_PINO">[70]Analisis!$F$327</definedName>
    <definedName name="Puerta_Pino_Americano_Tratado">[14]Insumos!#REF!</definedName>
    <definedName name="PUERTACA">#REF!</definedName>
    <definedName name="PUERTACAESP">#REF!</definedName>
    <definedName name="PUERTACAFRAN">#REF!</definedName>
    <definedName name="Puertap">#REF!</definedName>
    <definedName name="PUERTAPERF1X1YMALLA1CONTRA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ertaPVC.1.50">#REF!</definedName>
    <definedName name="PuertaPVC.180">#REF!</definedName>
    <definedName name="PUERTAS">#REF!</definedName>
    <definedName name="Puertas.comerciales">#REF!</definedName>
    <definedName name="Puertas.Corredizas">#REF!</definedName>
    <definedName name="Puertas_de_Pino_T_Francesa">[14]Insumos!#REF!</definedName>
    <definedName name="Puertas_de_Plywood">[14]Insumos!#REF!</definedName>
    <definedName name="Puertas_de_Plywood_3_16">[14]Insumos!#REF!</definedName>
    <definedName name="Puertas_Pino_Apanelada">[14]Insumos!#REF!</definedName>
    <definedName name="Puertasc">#REF!</definedName>
    <definedName name="Puertasp">#REF!</definedName>
    <definedName name="puertpino">'[27]Pres. '!#REF!</definedName>
    <definedName name="PUFINOTECHOINCLINADO">#REF!</definedName>
    <definedName name="PUFINOTECHOINCLINADO_2">#N/A</definedName>
    <definedName name="PUFINOTECHOPLANO">#REF!</definedName>
    <definedName name="PUFINOTECHOPLANO_2">#N/A</definedName>
    <definedName name="PUGOTEROSCOLGANTES">#REF!</definedName>
    <definedName name="PUGOTEROSCOLGANTES_2">#N/A</definedName>
    <definedName name="PUHORMIGON_1_2_4">#REF!</definedName>
    <definedName name="PUHORMIGON_1_2_4_2">#N/A</definedName>
    <definedName name="PUHORMIGON1_3_5">#REF!</definedName>
    <definedName name="PUHORMIGON1_3_5_2">#N/A</definedName>
    <definedName name="puhormigon280">[107]Análisis!#REF!</definedName>
    <definedName name="PUHORMIGONCICLOPEO">#REF!</definedName>
    <definedName name="PUHORMIGONCICLOPEO_2">#N/A</definedName>
    <definedName name="PUHORMIGONSIMPLE210">#REF!</definedName>
    <definedName name="PUHORMIGONSIMPLE210_2">#N/A</definedName>
    <definedName name="puinyeccion">[107]Análisis!#REF!</definedName>
    <definedName name="pulbril">'[21]PU-B-GS'!#REF!</definedName>
    <definedName name="pulbrill">#REF!</definedName>
    <definedName name="PULESC">#REF!</definedName>
    <definedName name="pulgm">#REF!</definedName>
    <definedName name="pulido">'[111]Pres. Adic.Y'!$E$76</definedName>
    <definedName name="Pulido.Mrmol">#REF!</definedName>
    <definedName name="Pulido_y_Brillado____De_Luxe">[41]Insumos!$B$241:$D$241</definedName>
    <definedName name="Pulido_y_Brillado_de_Piso">[14]Insumos!#REF!</definedName>
    <definedName name="pulidora">#REF!</definedName>
    <definedName name="PULIDOYBRILLADO">[86]Analisis!$E$1552</definedName>
    <definedName name="PULISTELOS1_2BAÑOS">#REF!</definedName>
    <definedName name="PULISTELOS1_2BAÑOS_2">#N/A</definedName>
    <definedName name="PULISTELOSBAÑOS">#REF!</definedName>
    <definedName name="PULISTELOSBAÑOS_2">#N/A</definedName>
    <definedName name="PULMES">#REF!</definedName>
    <definedName name="PULOSA">#REF!</definedName>
    <definedName name="PULOSA_2">#N/A</definedName>
    <definedName name="pulosaaproche">[107]Análisis!#REF!</definedName>
    <definedName name="pulosacalzada">[107]Análisis!#REF!</definedName>
    <definedName name="PULREPPVIEJO">#REF!</definedName>
    <definedName name="PULSUPER">#REF!</definedName>
    <definedName name="PULYCRISTAL">#REF!</definedName>
    <definedName name="PULYSAL">#REF!</definedName>
    <definedName name="PUMADERA">[107]Análisis!$H$151</definedName>
    <definedName name="PUMEZCLACALARENAPISOS">#REF!</definedName>
    <definedName name="PUMEZCLACALARENAPISOS_2">#N/A</definedName>
    <definedName name="PUMORTERO1_1">'[14]Análisis de Precios'!#REF!</definedName>
    <definedName name="PUMORTERO1_10COLOCARPISOS">#REF!</definedName>
    <definedName name="PUMORTERO1_10COLOCARPISOS_2">#N/A</definedName>
    <definedName name="PUMORTERO1_2">#REF!</definedName>
    <definedName name="PUMORTERO1_2_2">#N/A</definedName>
    <definedName name="PUMORTERO1_3">#REF!</definedName>
    <definedName name="PUMORTERO1_3_2">#N/A</definedName>
    <definedName name="PUMORTERO1_4PARAPAÑETE">#REF!</definedName>
    <definedName name="PUMORTERO1_4PARAPAÑETE_2">#N/A</definedName>
    <definedName name="PUMORTERO1_5DE1_3">#REF!</definedName>
    <definedName name="PUMORTERO1_5DE1_3_2">#N/A</definedName>
    <definedName name="PUMURO_M1">#REF!</definedName>
    <definedName name="PUMURO_M1_2">#N/A</definedName>
    <definedName name="PUMURO_M2">#REF!</definedName>
    <definedName name="PUMURO_M2_2">#N/A</definedName>
    <definedName name="punewjersey">[107]Análisis!#REF!</definedName>
    <definedName name="puñ">'[27]Pres. '!#REF!</definedName>
    <definedName name="PUPAÑETEMAESTREADOEXTERIOR">#REF!</definedName>
    <definedName name="PUPAÑETEMAESTREADOEXTERIOR_2">#N/A</definedName>
    <definedName name="PUPAÑETEMAESTREADOINTERIOR">#REF!</definedName>
    <definedName name="PUPAÑETEMAESTREADOINTERIOR_2">#N/A</definedName>
    <definedName name="PUPAÑETEPULIDO">#REF!</definedName>
    <definedName name="PUPAÑETEPULIDO_2">#N/A</definedName>
    <definedName name="PUPAÑETETECHO">'[14]Análisis de Precios'!#REF!</definedName>
    <definedName name="PUPINTURAACRILICAEXTERIOR">'[14]Análisis de Precios'!#REF!</definedName>
    <definedName name="PUPINTURAACRILICAINTERIOR">'[14]Análisis de Precios'!#REF!</definedName>
    <definedName name="PUPINTURACAL">'[14]Análisis de Precios'!#REF!</definedName>
    <definedName name="PUPINTURAMANTENIMIENTO">'[14]Análisis de Precios'!#REF!</definedName>
    <definedName name="PUPISOCERAMICA_33X33">#REF!</definedName>
    <definedName name="PUPISOCERAMICA_33X33_2">#N/A</definedName>
    <definedName name="PUPISOCERAMICACRIOLLA20X20">'[14]Análisis de Precios'!#REF!</definedName>
    <definedName name="PUPISOGRANITO_40X40">#REF!</definedName>
    <definedName name="PUPISOGRANITO_40X40_2">#N/A</definedName>
    <definedName name="PURAMPAESCALERA">#REF!</definedName>
    <definedName name="PURAMPAESCALERA_2">#N/A</definedName>
    <definedName name="PUREPLANTEO">#REF!</definedName>
    <definedName name="PUREPLANTEO_2">#N/A</definedName>
    <definedName name="purta">[17]Volumenes!#REF!</definedName>
    <definedName name="PUSEPTICO">'[14]Análisis de Precios'!#REF!</definedName>
    <definedName name="putabletas">[107]Análisis!#REF!</definedName>
    <definedName name="PUTRAMPADEGRASA">#REF!</definedName>
    <definedName name="PUTRAMPADEGRASA_2">#N/A</definedName>
    <definedName name="PUVIGA">'[14]Análisis de Precios'!#REF!</definedName>
    <definedName name="puvigastransversales">[107]Análisis!#REF!</definedName>
    <definedName name="PUZABALETAPISO">#REF!</definedName>
    <definedName name="PUZABALETAPISO_2">#N/A</definedName>
    <definedName name="PUZABALETAS">#REF!</definedName>
    <definedName name="PUZABALETAS_2">#N/A</definedName>
    <definedName name="PUZAPATACOLUMNAS_C1">#REF!</definedName>
    <definedName name="PUZAPATACOLUMNAS_C1_2">#N/A</definedName>
    <definedName name="PUZAPATACOLUMNAS_C2">#REF!</definedName>
    <definedName name="PUZAPATACOLUMNAS_C2_2">#N/A</definedName>
    <definedName name="PUZAPATACOLUMNAS_C3">#REF!</definedName>
    <definedName name="PUZAPATACOLUMNAS_C3_2">#N/A</definedName>
    <definedName name="PUZAPATACOLUMNAS_C4">#REF!</definedName>
    <definedName name="PUZAPATACOLUMNAS_C4_2">#N/A</definedName>
    <definedName name="PUZAPATACOLUMNAS_CC">#REF!</definedName>
    <definedName name="PUZAPATACOLUMNAS_CC_2">#N/A</definedName>
    <definedName name="PUZAPATACOLUMNAS_CT">#REF!</definedName>
    <definedName name="PUZAPATACOLUMNAS_CT_2">#N/A</definedName>
    <definedName name="PUZAPATACOMBINADA_C1_C12">'[14]Análisis de Precios'!#REF!</definedName>
    <definedName name="PUZAPATACOMBINADA_C1_C4">'[14]Análisis de Precios'!#REF!</definedName>
    <definedName name="PUZAPATAMURO4">#REF!</definedName>
    <definedName name="PUZAPATAMURO4_2">#N/A</definedName>
    <definedName name="PUZAPATAMURO6">#REF!</definedName>
    <definedName name="PUZAPATAMURO6_2">#N/A</definedName>
    <definedName name="PUZAPATAMURO8">#REF!</definedName>
    <definedName name="PUZAPATAMURO8_2">#N/A</definedName>
    <definedName name="PUZAPATAMURORAMPA">'[41]Análisis de Precios'!$F$201</definedName>
    <definedName name="PUZOCALOCERAMICACRIOLLADE20">'[14]Análisis de Precios'!#REF!</definedName>
    <definedName name="PUZOCALOCERAMICACRIOLLADE33">#REF!</definedName>
    <definedName name="PUZOCALOCERAMICACRIOLLADE33_2">#N/A</definedName>
    <definedName name="PUZOCALOSGRANITO_7X40">#REF!</definedName>
    <definedName name="PUZOCALOSGRANITO_7X40_2">#N/A</definedName>
    <definedName name="PVALVCIST1">#REF!</definedName>
    <definedName name="PVALVCIST12">#REF!</definedName>
    <definedName name="PVALVCIST34">#REF!</definedName>
    <definedName name="PVALVSEG34">#REF!</definedName>
    <definedName name="PVARTIE586">#REF!</definedName>
    <definedName name="PVC">'[24]Pu-Sanit.'!$C$126</definedName>
    <definedName name="PVC_3">[28]Materiales!$E$69</definedName>
    <definedName name="PVC1_2">[28]Materiales!$E$73</definedName>
    <definedName name="PVC3_4">[28]Materiales!$E$72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3030CRE">#REF!</definedName>
    <definedName name="PVIB3030GRI">#REF!</definedName>
    <definedName name="PVIB3030VER">#REF!</definedName>
    <definedName name="PWINCHE2000K">[110]INS!$D$568</definedName>
    <definedName name="PZ">#REF!</definedName>
    <definedName name="PZGRANITO30BCO">#REF!</definedName>
    <definedName name="PZGRANITO30GRIS">#REF!</definedName>
    <definedName name="PZGRANITO40BCO">#REF!</definedName>
    <definedName name="PZGRANITOPERROY40">#REF!</definedName>
    <definedName name="PZMOSAICO25ROJ">#REF!</definedName>
    <definedName name="PZOCALOBARRO10X3">#REF!</definedName>
    <definedName name="PZOCESC23BCO">#REF!</definedName>
    <definedName name="quicio.de.marmol">#REF!</definedName>
    <definedName name="Quicio.loceta.cemento">#REF!</definedName>
    <definedName name="quicio.Marmol">#REF!</definedName>
    <definedName name="quicio.y.entrepuerta">#REF!</definedName>
    <definedName name="QUICIOGRA30BCO">#REF!</definedName>
    <definedName name="QUICIOGRA40BCO">#REF!</definedName>
    <definedName name="QUICIOLAD">#REF!</definedName>
    <definedName name="QUICIOMOS25ROJ">#REF!</definedName>
    <definedName name="QUIEBRASOLESVERTCONTRA">#REF!</definedName>
    <definedName name="R_">[1]Presup.!#REF!</definedName>
    <definedName name="RA">'[2]Part. No Ejecutables'!#REF!</definedName>
    <definedName name="Rampa.2da">#REF!</definedName>
    <definedName name="Rampa.escalera.Villas">#REF!</definedName>
    <definedName name="RAMPAESC">#REF!</definedName>
    <definedName name="Rata">#REF!</definedName>
    <definedName name="rateadohormigon">[143]I.HORMIGON!$J$81</definedName>
    <definedName name="RE">[25]A!#REF!</definedName>
    <definedName name="rec.ceram.criolla">#REF!</definedName>
    <definedName name="RECOEQUIP">'[144]anal term'!$G$1485</definedName>
    <definedName name="RECOMAGRA">'[17]anal term'!#REF!</definedName>
    <definedName name="RECOMAGRAN">'[17]anal term'!#REF!</definedName>
    <definedName name="Recreación">'[52]Hoja de presupuesto'!$G$173</definedName>
    <definedName name="red_pp_2x1">[67]PRECIOS!$E$34</definedName>
    <definedName name="red_pp_2x1.5">[67]PRECIOS!$E$33</definedName>
    <definedName name="red_pvc_3x2">[67]PRECIOS!$E$79</definedName>
    <definedName name="red_pvc_4x3">[67]PRECIOS!$E$77</definedName>
    <definedName name="RED1_2A3_8HG">[28]Materiales!$E$433</definedName>
    <definedName name="REDBUSHG112X1">#REF!</definedName>
    <definedName name="REDBUSHG12X38">#REF!</definedName>
    <definedName name="REDBUSHG1X34">#REF!</definedName>
    <definedName name="REDBUSHG212X1">#REF!</definedName>
    <definedName name="REDBUSHG2X1">#REF!</definedName>
    <definedName name="REDBUSHG2X34">#REF!</definedName>
    <definedName name="REDBUSHG34X12">#REF!</definedName>
    <definedName name="REDBUSHG3X212">#REF!</definedName>
    <definedName name="REDCOPAHG12X38">#REF!</definedName>
    <definedName name="REDCOPAHG1X34">#REF!</definedName>
    <definedName name="REDCOPAHG212X1">#REF!</definedName>
    <definedName name="REDCOPAHG2X112">#REF!</definedName>
    <definedName name="REDCOPAHG2X34">#REF!</definedName>
    <definedName name="REDCOPAHG34X12">#REF!</definedName>
    <definedName name="REDCPVC1X34">#REF!</definedName>
    <definedName name="REDCPVC34X12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1X34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FERENCIA">[145]COF!$G$733</definedName>
    <definedName name="refuerzo.plano">#REF!</definedName>
    <definedName name="Reg">#REF!</definedName>
    <definedName name="reg.compac.rell">'[69]Costos Mano de Obra'!$O$13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ado.hormigon">'[69]Costos Mano de Obra'!$O$41</definedName>
    <definedName name="Regado.y.Compactado">#REF!</definedName>
    <definedName name="Regado_y_Compactación_Tosca___A_M">[14]Insumos!#REF!</definedName>
    <definedName name="regi">[146]Presupuesto!#REF!</definedName>
    <definedName name="REGLA">#REF!</definedName>
    <definedName name="Regla.pañete">#REF!</definedName>
    <definedName name="Regla_para_Pañete____Preparada">[41]Insumos!$B$76:$D$76</definedName>
    <definedName name="REGLAEMPAÑETE">[28]Materiales!$E$640</definedName>
    <definedName name="REJILLAPISO">'[78]LISTA DE MATERIALES'!$C$215</definedName>
    <definedName name="REJILLAPISOALUM">#REF!</definedName>
    <definedName name="REL">#REF!</definedName>
    <definedName name="Rell.caliche">'[69]Insumos materiales'!$J$32</definedName>
    <definedName name="RELLCOMP">'[17]anal term'!#REF!</definedName>
    <definedName name="RELLENO">[70]Analisis!$F$74</definedName>
    <definedName name="Relleno.caliche">#REF!</definedName>
    <definedName name="RELLENO_PRESTAMO">'[75]Analisis BC'!$H$32</definedName>
    <definedName name="RELLENOARENA">[37]Analisis!$F$1158</definedName>
    <definedName name="RELLENOARENAE">[36]Analisis!$F$1352</definedName>
    <definedName name="RELLENOCAL">#REF!</definedName>
    <definedName name="RELLENOCALEQ">#REF!</definedName>
    <definedName name="RELLENOCALGRAN">#REF!</definedName>
    <definedName name="RELLENOCALGRANEQ">#REF!</definedName>
    <definedName name="RELLENOCALICHE">[37]Analisis!$F$1173</definedName>
    <definedName name="RELLENOCALICHEE">[36]Analisis!$F$1367</definedName>
    <definedName name="RELLENOCALICHEYARENA">[37]Analisis!$F$1189</definedName>
    <definedName name="RELLENOCALICHEYARENAE">[36]Analisis!$F$1384</definedName>
    <definedName name="rellenocompac">'[63]Analisis RELLENO'!$E$9</definedName>
    <definedName name="RELLENOCOMPACTADO">#REF!</definedName>
    <definedName name="RELLENOGRAN">#REF!</definedName>
    <definedName name="RELLENOGRANEQ">#REF!</definedName>
    <definedName name="RELLENOGRANZOTECONTRA">#REF!</definedName>
    <definedName name="RELLENOREP">#REF!</definedName>
    <definedName name="RELLENOREPEQ">#REF!</definedName>
    <definedName name="RELLENOREPOSICION">[37]Analisis!$F$1204</definedName>
    <definedName name="RELLENOREPOSICIONE">[36]Analisis!$F$1397</definedName>
    <definedName name="Remoción_de_Capa_Vegetal">[14]Insumos!#REF!</definedName>
    <definedName name="REMOCIONCAPAVEGETAL">[36]Analisis!$F$1402</definedName>
    <definedName name="REMOCIONCVMANO">#REF!</definedName>
    <definedName name="REMREINSTTRANSFCONTRA">#REF!</definedName>
    <definedName name="RENDACEROS">#REF!</definedName>
    <definedName name="RENDBLOQUES">#REF!</definedName>
    <definedName name="RENDCALES">#REF!</definedName>
    <definedName name="RENDCEMPVCGL">#REF!</definedName>
    <definedName name="RENDCEMPVCK">#REF!</definedName>
    <definedName name="RENDCEMPVCP">#REF!</definedName>
    <definedName name="RENDCLAVOS">#REF!</definedName>
    <definedName name="RENDIMIENTOS">#REF!</definedName>
    <definedName name="RENDIMPERM">#REF!</definedName>
    <definedName name="RENDMATINST">#REF!</definedName>
    <definedName name="RENDPINTURAS">#REF!</definedName>
    <definedName name="RENDPISOS">#REF!</definedName>
    <definedName name="RENDTEFLON">#REF!</definedName>
    <definedName name="RENDTRANSPBLO">#REF!</definedName>
    <definedName name="RENDTRANSPGRAN">#REF!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ELLOTECHO">#REF!</definedName>
    <definedName name="REPLANTEO">#REF!</definedName>
    <definedName name="REPLANTEOM">#REF!</definedName>
    <definedName name="REPLANTEOM2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posicion.Material.Excavado">#REF!</definedName>
    <definedName name="reposicionrell">'[63]Analisis RELLENO'!$E$16</definedName>
    <definedName name="RESANE">#REF!</definedName>
    <definedName name="REST.BUFFET.Y.COCINA">#REF!</definedName>
    <definedName name="Rest.Coc.C">[57]Análisis!#REF!</definedName>
    <definedName name="Rest.Coc.C1.3.5">[57]Análisis!#REF!</definedName>
    <definedName name="Rest.Coc.C2">[57]Análisis!#REF!</definedName>
    <definedName name="Rest.Coc.C4">[57]Análisis!#REF!</definedName>
    <definedName name="Rest.Coc.C6">[57]Análisis!#REF!</definedName>
    <definedName name="Rest.Coc.C7">[57]Análisis!#REF!</definedName>
    <definedName name="Rest.Coc.CA">[57]Análisis!#REF!</definedName>
    <definedName name="Rest.Coc.Techo.Cocina">[57]Análisis!#REF!</definedName>
    <definedName name="Rest.Coc.V1">[57]Análisis!#REF!</definedName>
    <definedName name="Rest.Coc.V12">[57]Análisis!#REF!</definedName>
    <definedName name="Rest.Coc.V13">[57]Análisis!#REF!</definedName>
    <definedName name="Rest.Coc.V14">[57]Análisis!#REF!</definedName>
    <definedName name="Rest.Coc.V2">[57]Análisis!#REF!</definedName>
    <definedName name="Rest.Coc.V3">[57]Análisis!#REF!</definedName>
    <definedName name="Rest.Coc.V4">[57]Análisis!#REF!</definedName>
    <definedName name="Rest.Coc.V5">[57]Análisis!#REF!</definedName>
    <definedName name="Rest.Coc.V6">[57]Análisis!#REF!</definedName>
    <definedName name="Rest.Coc.V7">[57]Análisis!#REF!</definedName>
    <definedName name="Rest.Coc.Zc">[57]Análisis!#REF!</definedName>
    <definedName name="Rest.Coc.Zc1">[57]Análisis!#REF!</definedName>
    <definedName name="Rest.Coc.Zc2">[57]Análisis!#REF!</definedName>
    <definedName name="Rest.Coc.Zc3">[57]Análisis!#REF!</definedName>
    <definedName name="Rest.Coc.Zc4">[57]Análisis!#REF!</definedName>
    <definedName name="Rest.Coc.Zc5">[57]Análisis!#REF!</definedName>
    <definedName name="Rest.Coc.Zc6">[57]Análisis!#REF!</definedName>
    <definedName name="Rest.Coc.Zc7">[57]Análisis!#REF!</definedName>
    <definedName name="Rest.Esp.Col.C1">[57]Análisis!#REF!</definedName>
    <definedName name="Rest.Esp.Col.C2">[57]Análisis!#REF!</definedName>
    <definedName name="Rest.Esp.Col.C3">[57]Análisis!#REF!</definedName>
    <definedName name="Rest.Esp.Col.C4">[57]Análisis!#REF!</definedName>
    <definedName name="Rest.Esp.Col.Cc">[57]Análisis!#REF!</definedName>
    <definedName name="Rest.Esp.Losa.Techo">[57]Análisis!#REF!</definedName>
    <definedName name="Rest.Esp.Viga.V1">[57]Análisis!#REF!</definedName>
    <definedName name="Rest.Esp.Viga.V2">[57]Análisis!#REF!</definedName>
    <definedName name="Rest.Esp.Viga.V3">[57]Análisis!#REF!</definedName>
    <definedName name="Rest.Esp.Viga.V4R">[57]Análisis!#REF!</definedName>
    <definedName name="Rest.Esp.Viga.V5">[57]Análisis!#REF!</definedName>
    <definedName name="Rest.Esp.Viga.V6R">[57]Análisis!#REF!</definedName>
    <definedName name="Rest.Esp.Viga.V7R">[57]Análisis!#REF!</definedName>
    <definedName name="Rest.Esp.Viga.V8R">[57]Análisis!#REF!</definedName>
    <definedName name="Rest.Tematico">#REF!</definedName>
    <definedName name="RESTAURANT.ESPECIALIDADES">#REF!</definedName>
    <definedName name="RESUMEN">#REF!</definedName>
    <definedName name="RESUMENHRS">#REF!</definedName>
    <definedName name="Retardante.SX400R.4oz.">#REF!</definedName>
    <definedName name="RETFRA">#REF!</definedName>
    <definedName name="Retrop">[33]Equipos!$E$9</definedName>
    <definedName name="REUBPLANTA400CONTRA">#REF!</definedName>
    <definedName name="REUBSWTRANSF1000CONTRA">#REF!</definedName>
    <definedName name="Rev.Baldosines">#REF!</definedName>
    <definedName name="Rev.ceram.15x15.serv.">[52]Análisis!$D$620</definedName>
    <definedName name="Rev.ceram.cocina.bano">[52]Análisis!$D$601</definedName>
    <definedName name="Rev.ceram.fachada.Asumido">#REF!</definedName>
    <definedName name="Rev.Cerámica">#REF!</definedName>
    <definedName name="Rev.Gres">#REF!</definedName>
    <definedName name="Rev.Marmol.Antillano">[57]Análisis!#REF!</definedName>
    <definedName name="Rev.Piedra">#REF!</definedName>
    <definedName name="REVCECRI15A20">[55]UASD!$F$3537</definedName>
    <definedName name="REVCER01">#REF!</definedName>
    <definedName name="REVCER09">#REF!</definedName>
    <definedName name="Reves.de.ladrillo.2x4x8">[52]Análisis!$D$629</definedName>
    <definedName name="reves.marmol">#REF!</definedName>
    <definedName name="Reves.Piedra.caliza">[52]Análisis!$D$645</definedName>
    <definedName name="Revest.Ceram.Importada">#REF!</definedName>
    <definedName name="Revest.Cerám.Mezc.Antillana">[57]Análisis!#REF!</definedName>
    <definedName name="Revest.Ceramica.15x15">#REF!</definedName>
    <definedName name="revest.clavot">#REF!</definedName>
    <definedName name="Revest.en.piedra.coralina">[52]Análisis!$D$638</definedName>
    <definedName name="Revest.Loseta.cem.Pulido">#REF!</definedName>
    <definedName name="Revest.marmol">[52]Análisis!$D$591</definedName>
    <definedName name="Revest.Mármol.Tipo.B.30x60">#REF!</definedName>
    <definedName name="Revest.Porcelanato30x60">[52]Análisis!$D$610</definedName>
    <definedName name="REVESTIMIENTOS">#REF!</definedName>
    <definedName name="REVLAD248">#REF!</definedName>
    <definedName name="REVLADBIS228">#REF!</definedName>
    <definedName name="RNCARQSA">#REF!</definedName>
    <definedName name="RNCJAGS">#REF!</definedName>
    <definedName name="RO_TEMP">#REF!</definedName>
    <definedName name="ROBLEBRA">[147]Ins!$E$1011</definedName>
    <definedName name="ROSETA">#REF!</definedName>
    <definedName name="rt">[98]Insumos!$I$3</definedName>
    <definedName name="RUEDACAJABOLA3">#REF!</definedName>
    <definedName name="RUSTICO">#REF!</definedName>
    <definedName name="RV">[1]Presup.!#REF!</definedName>
    <definedName name="S">[4]A!#REF!</definedName>
    <definedName name="sal_af_0.5">[67]PRECIOS!$E$46</definedName>
    <definedName name="sal_af_1.5">[67]PRECIOS!$E$45</definedName>
    <definedName name="sal_pvc_2">[67]PRECIOS!$E$88</definedName>
    <definedName name="sal_pvc_4">[67]PRECIOS!$E$87</definedName>
    <definedName name="SALARIO">[54]Hoja1!$C$4</definedName>
    <definedName name="SALCAL">#REF!</definedName>
    <definedName name="SALIDA">#N/A</definedName>
    <definedName name="SALIDATELEFONO">'[136]Analisis Reclamados'!$F$94</definedName>
    <definedName name="SAlomonicas">#REF!</definedName>
    <definedName name="SALON.CONVENCIONES">#REF!</definedName>
    <definedName name="SALTEL">#REF!</definedName>
    <definedName name="SANITARIAS">#REF!</definedName>
    <definedName name="sardinel">#REF!</definedName>
    <definedName name="SBOTONTIMBRE">[36]Analisis!$F$355</definedName>
    <definedName name="SCALENTADOR">[36]Analisis!$F$310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">'[27]Pres. '!#REF!</definedName>
    <definedName name="Sealer">#REF!</definedName>
    <definedName name="Seguetas____Ultra">[14]Insumos!#REF!</definedName>
    <definedName name="SEMIGL">[28]Materiales!$E$42</definedName>
    <definedName name="SEPTICOCAL">#REF!</definedName>
    <definedName name="SEPTICOROC">#REF!</definedName>
    <definedName name="SEPTICOTIE">#REF!</definedName>
    <definedName name="SEPTICOTIESDIS">#REF!</definedName>
    <definedName name="Sereno_Mes">[84]MO!$B$16</definedName>
    <definedName name="serruchos">#REF!</definedName>
    <definedName name="Servicio.Vaciado.con.bomba">'[69]Insumos materiales'!$J$45</definedName>
    <definedName name="sf">'[27]Pres. '!#REF!</definedName>
    <definedName name="Sheet">#REF!</definedName>
    <definedName name="SHEETROCK">[86]Analisis!$E$166</definedName>
    <definedName name="Sheetrock.antihumedad">#REF!</definedName>
    <definedName name="Sheetrock.en.plastbau">#REF!</definedName>
    <definedName name="sheetrock.media">[87]Insumos!$L$38</definedName>
    <definedName name="shingle.asfaltico">#REF!</definedName>
    <definedName name="SIFON2">'[24]Pu-Sanit.'!$C$148</definedName>
    <definedName name="SIFONFREGPVC">#REF!</definedName>
    <definedName name="SIFONLAV1_4PVC">[37]Materiales!$E$598</definedName>
    <definedName name="SIFONLAVCROM">#REF!</definedName>
    <definedName name="SIFONLAVPVC">#REF!</definedName>
    <definedName name="SIFONPVC112">#REF!</definedName>
    <definedName name="SIFONPVC2">#REF!</definedName>
    <definedName name="SIFONPVC3">#REF!</definedName>
    <definedName name="SIFONPVC4">#REF!</definedName>
    <definedName name="sigaesplael">'[17]Ana-elect.'!#REF!</definedName>
    <definedName name="SILICONE">#REF!</definedName>
    <definedName name="SILICONTUBO">[28]Materiales!$E$613</definedName>
    <definedName name="SILICOOL">#REF!</definedName>
    <definedName name="SINTERRUPTOR3VIAS">[36]Analisis!$F$252</definedName>
    <definedName name="SINTERRUPTOR4VIAS">[36]Analisis!$F$263</definedName>
    <definedName name="SINTERRUPTORDOBLE">[36]Analisis!$F$229</definedName>
    <definedName name="SINTERRUPTORSENCILLO">[37]Analisis!$F$205</definedName>
    <definedName name="SINTERRUPTORTRIPLE">[36]Analisis!$F$241</definedName>
    <definedName name="Sistema.Agua.Potable.Entrepiso">#REF!</definedName>
    <definedName name="sistema.aire.acondicionado">[52]Resumen!$D$24</definedName>
    <definedName name="Sistema.contra.incendio">#REF!</definedName>
    <definedName name="SLAVADERODOBLE">[37]Analisis!$F$701</definedName>
    <definedName name="SLAVADEROSENCILLO">[36]Analisis!$F$797</definedName>
    <definedName name="SLUZCENITAL">[37]Analisis!$F$193</definedName>
    <definedName name="solap">#REF!</definedName>
    <definedName name="SSS">#REF!</definedName>
    <definedName name="Stain">#REF!</definedName>
    <definedName name="STELEFONOTAPA">[37]Analisis!$F$319</definedName>
    <definedName name="STOMACORRIENTE110">[37]Analisis!$F$272</definedName>
    <definedName name="STOMACORRIENTE220">[36]Analisis!$F$298</definedName>
    <definedName name="stud2.5.s22">[87]Insumos!$L$30</definedName>
    <definedName name="su">[148]Pres.!$B$56</definedName>
    <definedName name="SUB">[66]Análisis!#REF!</definedName>
    <definedName name="SUB.1.ExteriorA.N.">#REF!</definedName>
    <definedName name="Sub.Ext.Gral.">#REF!</definedName>
    <definedName name="Sub.Mat.Losa.Aligerada">#REF!</definedName>
    <definedName name="Sub.Total.1">#REF!</definedName>
    <definedName name="SUB.TOTAL.Prelim.A.N.">#REF!</definedName>
    <definedName name="SUB.VILLA1">#REF!</definedName>
    <definedName name="SUB_2">#N/A</definedName>
    <definedName name="SUB_3">#N/A</definedName>
    <definedName name="SUB_TOTAL.Prelim.FaseI">#REF!</definedName>
    <definedName name="Sub_Total_1.Cocina">#REF!</definedName>
    <definedName name="SUB_TOTAL_1.Lav.">#REF!</definedName>
    <definedName name="SUB_TOTAL_EN_RD">'[149]Laurel(OBINSA)'!$H$107</definedName>
    <definedName name="SUBAREMES01">#REF!</definedName>
    <definedName name="SUBAREPOL02">#REF!</definedName>
    <definedName name="SUBAREPOL03">#REF!</definedName>
    <definedName name="SUBAREPOL04">#REF!</definedName>
    <definedName name="SUBAREPOL05">#REF!</definedName>
    <definedName name="SUBAREPOL06">#REF!</definedName>
    <definedName name="SUBBASE">[39]ANALISIS!$H$416</definedName>
    <definedName name="SUBBLO10MES02">#REF!</definedName>
    <definedName name="SUBBLO10MES03">#REF!</definedName>
    <definedName name="SUBBLO10MES04">#REF!</definedName>
    <definedName name="SUBBLO10MES05">#REF!</definedName>
    <definedName name="SUBBLO10MES06">#REF!</definedName>
    <definedName name="SUBBLO10POL02">#REF!</definedName>
    <definedName name="SUBBLO10POL03">#REF!</definedName>
    <definedName name="SUBBLO10POL04">#REF!</definedName>
    <definedName name="SUBBLO10POL05">#REF!</definedName>
    <definedName name="SUBBLO10POL06">#REF!</definedName>
    <definedName name="SUBBLO12MES02">#REF!</definedName>
    <definedName name="SUBBLO12MES03">#REF!</definedName>
    <definedName name="SUBBLO12MES04">#REF!</definedName>
    <definedName name="SUBBLO12MES05">#REF!</definedName>
    <definedName name="SUBBLO12MES06">#REF!</definedName>
    <definedName name="SUBBLO12POL02">#REF!</definedName>
    <definedName name="SUBBLO12POL03">#REF!</definedName>
    <definedName name="SUBBLO12POL04">#REF!</definedName>
    <definedName name="SUBBLO12POL05">#REF!</definedName>
    <definedName name="SUBBLO12POL06">#REF!</definedName>
    <definedName name="SUBBLO4MES02">#REF!</definedName>
    <definedName name="SUBBLO4MES03">#REF!</definedName>
    <definedName name="SUBBLO4MES04">#REF!</definedName>
    <definedName name="SUBBLO4MES05">#REF!</definedName>
    <definedName name="SUBBLO4MES06">#REF!</definedName>
    <definedName name="SUBBLO4POL02">#REF!</definedName>
    <definedName name="SUBBLO4POL03">#REF!</definedName>
    <definedName name="SUBBLO4POL04">#REF!</definedName>
    <definedName name="SUBBLO4POL05">#REF!</definedName>
    <definedName name="SUBBLO4POL06">#REF!</definedName>
    <definedName name="SUBBLO6MES02">#REF!</definedName>
    <definedName name="SUBBLO6MES03">#REF!</definedName>
    <definedName name="SUBBLO6MES04">#REF!</definedName>
    <definedName name="SUBBLO6MES05">#REF!</definedName>
    <definedName name="SUBBLO6MES06">#REF!</definedName>
    <definedName name="SUBBLO6POL02">#REF!</definedName>
    <definedName name="SUBBLO6POL03">#REF!</definedName>
    <definedName name="SUBBLO6POL04">#REF!</definedName>
    <definedName name="SUBBLO6POL05">#REF!</definedName>
    <definedName name="SUBBLO6POL06">#REF!</definedName>
    <definedName name="SUBBLO8MES02">#REF!</definedName>
    <definedName name="SUBBLO8MES03">#REF!</definedName>
    <definedName name="SUBBLO8MES04">#REF!</definedName>
    <definedName name="SUBBLO8MES05">#REF!</definedName>
    <definedName name="SUBBLO8MES06">#REF!</definedName>
    <definedName name="SUBBLO8POL02">#REF!</definedName>
    <definedName name="SUBBLO8POL03">#REF!</definedName>
    <definedName name="SUBBLO8POL04">#REF!</definedName>
    <definedName name="SUBBLO8POL05">#REF!</definedName>
    <definedName name="SUBBLO8POL06">#REF!</definedName>
    <definedName name="SUBFDAPOL02">#REF!</definedName>
    <definedName name="SUBFDAPOL03">#REF!</definedName>
    <definedName name="SUBFDAPOL04">#REF!</definedName>
    <definedName name="SUBFDAPOL05">#REF!</definedName>
    <definedName name="SUBFDAPOL06">#REF!</definedName>
    <definedName name="SUBGRAMES01">#REF!</definedName>
    <definedName name="SUBGRAPOL02">#REF!</definedName>
    <definedName name="SUBGRAPOL03">#REF!</definedName>
    <definedName name="SUBGRAPOL04">#REF!</definedName>
    <definedName name="SUBGRAPOL05">#REF!</definedName>
    <definedName name="SUBGRAPOL06">#REF!</definedName>
    <definedName name="Subida.mat.Fino">#REF!</definedName>
    <definedName name="Subida.Mat.pintura">'[69]Costos Mano de Obra'!$O$55</definedName>
    <definedName name="Subida__Bajada_y_Transporte_Cemento">[49]Insumos!#REF!</definedName>
    <definedName name="Subida__Bajada_y_Transporte_Cemento_2">#N/A</definedName>
    <definedName name="Subida__Bajada_y_Transporte_Cemento_3">#N/A</definedName>
    <definedName name="subtotal">#REF!</definedName>
    <definedName name="subtotal_2">"$#REF!.$H$59"</definedName>
    <definedName name="subtotal_3">"$#REF!.$H$59"</definedName>
    <definedName name="SUBTOTAL1">#REF!</definedName>
    <definedName name="SUBTOTAL1_2">"$#REF!.$H$52"</definedName>
    <definedName name="SUBTOTAL1_3">"$#REF!.$H$52"</definedName>
    <definedName name="SUBTOTALA">#REF!</definedName>
    <definedName name="SUBTOTALA_2">"$#REF!.$M$53"</definedName>
    <definedName name="SUBTOTALA_3">"$#REF!.$M$53"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>#REF!</definedName>
    <definedName name="SUBTOTALPRESU">#REF!</definedName>
    <definedName name="SUBTOTALPRESU_2">"$#REF!.$F$52"</definedName>
    <definedName name="SUBTOTALPRESU_3">"$#REF!.$F$52"</definedName>
    <definedName name="SUELDO">#REF!</definedName>
    <definedName name="SUELDO_2">"$#REF!.$#REF!$#REF!"</definedName>
    <definedName name="SUELDO_3">"$#REF!.$#REF!$#REF!"</definedName>
    <definedName name="SUMA2N">#REF!</definedName>
    <definedName name="SUMA3N">#REF!</definedName>
    <definedName name="SUMA4N">#REF!</definedName>
    <definedName name="SUMA5N">#REF!</definedName>
    <definedName name="SUMA6N">#REF!</definedName>
    <definedName name="Suministro_y_Regado_de_Tierra_Negra">[14]Insumos!#REF!</definedName>
    <definedName name="T">#REF!</definedName>
    <definedName name="TABIQUESBAÑOSM2CONTRA">#REF!</definedName>
    <definedName name="TABLA">#REF!</definedName>
    <definedName name="Tabla1">#REF!</definedName>
    <definedName name="tablaadicionales">[150]Cubicacion!$A$125:$G$159</definedName>
    <definedName name="TABLAP">#REF!</definedName>
    <definedName name="TABLAPARTIDAS">#REF!</definedName>
    <definedName name="TABLESTACADO">'[151]Ana.precios un'!#REF!</definedName>
    <definedName name="tablestacas">[107]Análisis!#REF!</definedName>
    <definedName name="TABLETAS">[66]Análisis!#REF!</definedName>
    <definedName name="TABLETAS_2">#N/A</definedName>
    <definedName name="TABLETAS_3">#N/A</definedName>
    <definedName name="TANGIT">'[17]Pu-Sanit.'!$C$130</definedName>
    <definedName name="TANQUEAGUA">#REF!</definedName>
    <definedName name="tap">'[27]Pres. '!$E$21</definedName>
    <definedName name="TAPACISALUM2727">#REF!</definedName>
    <definedName name="TAPAINODNAT">#REF!</definedName>
    <definedName name="TAPE">#REF!</definedName>
    <definedName name="TAPE23">#REF!</definedName>
    <definedName name="TAPE3M">[28]Materiales!$E$817</definedName>
    <definedName name="Tapete.2.1x0.8.habit.">#REF!</definedName>
    <definedName name="tapetes.1.8x1.1.habit.">#REF!</definedName>
    <definedName name="Tapetes.4.2x2.hall">#REF!</definedName>
    <definedName name="TAPONHHG1">#REF!</definedName>
    <definedName name="TAPONHHG112">#REF!</definedName>
    <definedName name="TAPONHHG12">#REF!</definedName>
    <definedName name="TAPONHHG2">#REF!</definedName>
    <definedName name="TAPONHHG2112">#REF!</definedName>
    <definedName name="TAPONHHG3">#REF!</definedName>
    <definedName name="TAPONHHG34">#REF!</definedName>
    <definedName name="TAPONHHG4">#REF!</definedName>
    <definedName name="TAPONMHG1">#REF!</definedName>
    <definedName name="TAPONMHG112">#REF!</definedName>
    <definedName name="TAPONMHG12">#REF!</definedName>
    <definedName name="TAPONMHG2">#REF!</definedName>
    <definedName name="TAPONMHG212">#REF!</definedName>
    <definedName name="TAPONMHG3">#REF!</definedName>
    <definedName name="TAPONMHG34">#REF!</definedName>
    <definedName name="TAPONMHG4">#REF!</definedName>
    <definedName name="TAPONREG2">#REF!</definedName>
    <definedName name="TAPONREG3">#REF!</definedName>
    <definedName name="TAPONREG4">#REF!</definedName>
    <definedName name="TARRANC">'[17]anal term'!#REF!</definedName>
    <definedName name="TARUGO">#REF!</definedName>
    <definedName name="TASA">[152]Insumos!$H$2</definedName>
    <definedName name="tasa.del.dolar">#REF!</definedName>
    <definedName name="Tb_Materiales">#REF!</definedName>
    <definedName name="TC">#REF!</definedName>
    <definedName name="TC220V">'[17]Ana-elect.'!#REF!</definedName>
    <definedName name="TCCA">'[153]MANO DE OBRA'!$D$44</definedName>
    <definedName name="TCDE">#REF!</definedName>
    <definedName name="TCEL">#REF!</definedName>
    <definedName name="TCPI">#REF!</definedName>
    <definedName name="TCPL">#REF!</definedName>
    <definedName name="TCVA">#REF!</definedName>
    <definedName name="techo.madera">#REF!</definedName>
    <definedName name="Techo.Madera.Cana">#REF!</definedName>
    <definedName name="Techo.madera.ondulina">#REF!</definedName>
    <definedName name="Techo.Madera.Shingle">[82]Análisis!$N$1024</definedName>
    <definedName name="Techo.MaderayCana">#REF!</definedName>
    <definedName name="Techo.MaderayShingels">#REF!</definedName>
    <definedName name="TECHO_ZINC">[70]Analisis!$F$641</definedName>
    <definedName name="TECHOS">#REF!</definedName>
    <definedName name="TECHOS_AN">#REF!</definedName>
    <definedName name="TECHOTEJASFFORROCAO">#REF!</definedName>
    <definedName name="TECHOTEJASFFORROCED">#REF!</definedName>
    <definedName name="TECHOTEJASFFORROPINTRA">#REF!</definedName>
    <definedName name="TECHOTEJASFFORROROBBRA">#REF!</definedName>
    <definedName name="TECHOTEJCURVFORROCAO">#REF!</definedName>
    <definedName name="TECHOTEJCURVFORROCED">#REF!</definedName>
    <definedName name="TECHOTEJCURVFORROPINTRA">#REF!</definedName>
    <definedName name="TECHOTEJCURVFORROROBBRA">#REF!</definedName>
    <definedName name="TECHOTEJCURVSOBREFINO">#REF!</definedName>
    <definedName name="TECHOTEJCURVTIJPIN">#REF!</definedName>
    <definedName name="TECHOZIN26TIJPIN">#REF!</definedName>
    <definedName name="TECYESO">#REF!</definedName>
    <definedName name="tee_pp_0.5">[67]PRECIOS!$E$29</definedName>
    <definedName name="tee_pp_1">[67]PRECIOS!$E$28</definedName>
    <definedName name="tee_pp_1.5">[67]PRECIOS!$E$27</definedName>
    <definedName name="tee_pp_2">[67]PRECIOS!$E$26</definedName>
    <definedName name="TEE1_2HG">[28]Materiales!$E$464</definedName>
    <definedName name="TEECPVC12">#REF!</definedName>
    <definedName name="TEECPVC34">#REF!</definedName>
    <definedName name="TEEHG1">#REF!</definedName>
    <definedName name="TEEHG112">#REF!</definedName>
    <definedName name="TEEHG12">#REF!</definedName>
    <definedName name="TEEHG125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#REF!</definedName>
    <definedName name="TEJA">[5]Mat!$D$95</definedName>
    <definedName name="TEJAASFINST">#REF!</definedName>
    <definedName name="Tejas.en.techo">[52]Análisis!$D$365</definedName>
    <definedName name="tejas.hispaniola">#REF!</definedName>
    <definedName name="TELJAGS">#REF!</definedName>
    <definedName name="TERM">#REF!</definedName>
    <definedName name="Term.Superficie.Horm.">#REF!</definedName>
    <definedName name="THINN">[28]Materiales!$E$46</definedName>
    <definedName name="THINNER">#REF!</definedName>
    <definedName name="tie">[107]Análisis!#REF!</definedName>
    <definedName name="TIERRAS">#REF!</definedName>
    <definedName name="TIJERILLAMETALICAPARATECHOS">'[78]ANALISIS HORMIGON ARMADO'!#REF!</definedName>
    <definedName name="TINACOS">#REF!</definedName>
    <definedName name="TL_TABLE">#REF!</definedName>
    <definedName name="TNC">#REF!</definedName>
    <definedName name="TNCAL">[154]MOJornal!$D$73</definedName>
    <definedName name="TNCCA">'[153]MANO DE OBRA'!$D$51</definedName>
    <definedName name="TNCDE">#REF!</definedName>
    <definedName name="TNCEL">#REF!</definedName>
    <definedName name="TNCPI">#REF!</definedName>
    <definedName name="TNCPL">#REF!</definedName>
    <definedName name="TNCVA">#REF!</definedName>
    <definedName name="TO">[4]A!#REF!</definedName>
    <definedName name="Toallero">#REF!</definedName>
    <definedName name="todo">#REF!</definedName>
    <definedName name="Tolas">#REF!</definedName>
    <definedName name="Tolas_2">"$#REF!.$B$13"</definedName>
    <definedName name="Tolas_3">"$#REF!.$B$13"</definedName>
    <definedName name="toma">'[27]Pres. '!#REF!</definedName>
    <definedName name="tomac">'[27]Pres. '!#REF!</definedName>
    <definedName name="tomac110">[63]Analisis!$E$1042</definedName>
    <definedName name="TOMACORRIENTE110">[28]Materiales!$E$822</definedName>
    <definedName name="TOMACORRIENTE220">[28]Materiales!$E$823</definedName>
    <definedName name="tomc220">[63]Analisis!$E$1054</definedName>
    <definedName name="tony">[146]Presupuesto!#REF!</definedName>
    <definedName name="Tope">#REF!</definedName>
    <definedName name="tope.marmol">#REF!</definedName>
    <definedName name="tope.marmol.p2">[91]Insumos!$C$207</definedName>
    <definedName name="Tope_de_Marmolite_C_Normal">[14]Insumos!#REF!</definedName>
    <definedName name="TOPEMARMOLITE">#REF!</definedName>
    <definedName name="Topes.Asumido">#REF!</definedName>
    <definedName name="Topes.Baños">#REF!</definedName>
    <definedName name="Topes.bar">#REF!</definedName>
    <definedName name="toping.5cm">#REF!</definedName>
    <definedName name="TOPOG">#REF!</definedName>
    <definedName name="TOPOGRAFIA">[66]Análisis!#REF!</definedName>
    <definedName name="TOPOGRAFIA_2">#N/A</definedName>
    <definedName name="TOPOGRAFIA_3">#N/A</definedName>
    <definedName name="TOPPING">#REF!</definedName>
    <definedName name="TORN3X38">#REF!</definedName>
    <definedName name="TORNILLO">#REF!</definedName>
    <definedName name="TORNILLOINODORO">[37]Materiales!$E$600</definedName>
    <definedName name="Tornillos">#REF!</definedName>
    <definedName name="TORNILLOS_2">"$#REF!.$B$#REF!"</definedName>
    <definedName name="TORNILLOS_3">"$#REF!.$B$#REF!"</definedName>
    <definedName name="Tornillos_5_x3_8">[49]Insumos!#REF!</definedName>
    <definedName name="Tornillos_5_x3_8_2">#N/A</definedName>
    <definedName name="Tornillos_5_x3_8_3">#N/A</definedName>
    <definedName name="TORNILLOSFIJARARAN">#REF!</definedName>
    <definedName name="torta.de.piso.7cm">#REF!</definedName>
    <definedName name="torta.piso.10cm">#REF!</definedName>
    <definedName name="Tosca">[14]Insumos!#REF!</definedName>
    <definedName name="TOT">'[23]Cotización Metalesa'!$L$52</definedName>
    <definedName name="Total.Administración">#REF!</definedName>
    <definedName name="Total.Cocina">#REF!</definedName>
    <definedName name="Total.Comedor">#REF!</definedName>
    <definedName name="Total.Espectáculos">#REF!</definedName>
    <definedName name="Total.Ext.Area.Noble">#REF!</definedName>
    <definedName name="Total.Ext.Generales">#REF!</definedName>
    <definedName name="Total.Lavandería">#REF!</definedName>
    <definedName name="Total.Lobby">#REF!</definedName>
    <definedName name="Total.Prelim.A.N.">#REF!</definedName>
    <definedName name="Total.Prelim.FaseI">#REF!</definedName>
    <definedName name="Total.Villa1">#REF!</definedName>
    <definedName name="Total.Villa1.Baldosín">#REF!</definedName>
    <definedName name="Total.Villa2">#REF!</definedName>
    <definedName name="Total.Villa2.Baldosín">#REF!</definedName>
    <definedName name="Total_Interest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otalCompletado">[93]Sheet1!$N$15</definedName>
    <definedName name="TotalContrato">[93]Sheet1!$N$14</definedName>
    <definedName name="TotalDeducciones">[93]Sheet1!$N$21</definedName>
    <definedName name="TotalFacturado">[93]Sheet1!$N$23</definedName>
    <definedName name="TotalFacturadoApPrev">[93]Sheet1!$N$25</definedName>
    <definedName name="totalgeneral">#REF!</definedName>
    <definedName name="totalgeneral_2">"$#REF!.$M$56"</definedName>
    <definedName name="totalgeneral_3">"$#REF!.$M$56"</definedName>
    <definedName name="trac2.5.t.22">[87]Insumos!$L$31</definedName>
    <definedName name="track">#REF!</definedName>
    <definedName name="TRACTORD">[83]EQUIPOS!$D$14</definedName>
    <definedName name="TRAFICO">[28]Materiales!$E$45</definedName>
    <definedName name="TRAGRACAL">#REF!</definedName>
    <definedName name="TRAGRAROC">#REF!</definedName>
    <definedName name="TRAGRATIE">#REF!</definedName>
    <definedName name="TRANINSTVENTYPTA">#REF!</definedName>
    <definedName name="Trans">'[27]Pres. '!$E$30</definedName>
    <definedName name="TRANSF750KVACONTRA">#REF!</definedName>
    <definedName name="TRANSMINBARRO">#REF!</definedName>
    <definedName name="transporte">'[48]Resumen Precio Equipos'!$C$30</definedName>
    <definedName name="Transporte.Interno">#REF!</definedName>
    <definedName name="TRANSTEJA165000">#REF!</definedName>
    <definedName name="TRANSTEJA16INT">#REF!</definedName>
    <definedName name="Tratamiento_Moldes_para_Barandilla">[49]Insumos!#REF!</definedName>
    <definedName name="Tratamiento_Moldes_para_Barandilla_2">#N/A</definedName>
    <definedName name="Tratamiento_Moldes_para_Barandilla_3">#N/A</definedName>
    <definedName name="TRATARMADERA">'[155]Ins 2'!$E$51</definedName>
    <definedName name="TRINCHERA">[37]Analisis!$F$176</definedName>
    <definedName name="TRIPLESEAL">#REF!</definedName>
    <definedName name="ttoma">'[27]Pres. '!$E$20</definedName>
    <definedName name="Tub.Telf.TV">#REF!</definedName>
    <definedName name="tub_colg_pp_0.5">[67]PRECIOS!$E$18</definedName>
    <definedName name="tub_colg_pp_1">[67]PRECIOS!$E$17</definedName>
    <definedName name="tub_colg_pp_1.5">[67]PRECIOS!$E$16</definedName>
    <definedName name="tub_colg_pp_2">[67]PRECIOS!$E$15</definedName>
    <definedName name="tub_colg_pvc_2">[67]PRECIOS!$E$65</definedName>
    <definedName name="tub_colg_pvc_3">[67]PRECIOS!$E$64</definedName>
    <definedName name="tub_colg_pvc_4">[67]PRECIOS!$E$63</definedName>
    <definedName name="tub6x14">[30]analisis!$G$2304</definedName>
    <definedName name="tub8x12">[30]analisis!$G$2313</definedName>
    <definedName name="tub8x516">[30]analisis!$G$2322</definedName>
    <definedName name="TUBCOB">#REF!</definedName>
    <definedName name="TUBCPVC">#REF!</definedName>
    <definedName name="TUBGAS">#REF!</definedName>
    <definedName name="TUBHG">#REF!</definedName>
    <definedName name="TUBO1_2HG">[28]Materiales!$E$473</definedName>
    <definedName name="TUBO140">'[24]Pu-Sanit.'!$C$246</definedName>
    <definedName name="TUBO221">'[55]Pu-Sanit.'!$C$183</definedName>
    <definedName name="TUBO241">'[24]Pu-Sanit.'!$C$168</definedName>
    <definedName name="TUBO340">'[17]Pu-Sanit.'!$C$249</definedName>
    <definedName name="TUBO3DRENAJE">[28]Materiales!$F$80</definedName>
    <definedName name="TUBO4DRENAJE">[28]Materiales!$F$81</definedName>
    <definedName name="TUBOCPVC12">#REF!</definedName>
    <definedName name="TUBOCPVC34">#REF!</definedName>
    <definedName name="TUBODRENAJE11_2">[28]Materiales!$F$78</definedName>
    <definedName name="TUBOFLEXC">#REF!</definedName>
    <definedName name="TUBOFLEXCINO">#REF!</definedName>
    <definedName name="TUBOFLEXCLAV">#REF!</definedName>
    <definedName name="TUBOFLEXI">#REF!</definedName>
    <definedName name="TUBOFLEXIBLEINODORO">[28]Materiales!$E$606</definedName>
    <definedName name="TUBOFLEXL">#REF!</definedName>
    <definedName name="TUBOFLEXLAV">[37]Materiales!$E$605</definedName>
    <definedName name="TUBOFLUO4">'[135]Ins 2'!#REF!</definedName>
    <definedName name="TUBOHG1">#REF!</definedName>
    <definedName name="TUBOHG112">#REF!</definedName>
    <definedName name="TUBOHG12">#REF!</definedName>
    <definedName name="TUBOHG125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PVCDREN112">#REF!</definedName>
    <definedName name="TUBOPVCDREN2">#REF!</definedName>
    <definedName name="TUBOPVCDREN3">#REF!</definedName>
    <definedName name="TUBOPVCDREN4">#REF!</definedName>
    <definedName name="TUBOPVCDREN6">#REF!</definedName>
    <definedName name="TUBOPVCDREN8">#REF!</definedName>
    <definedName name="TUBOPVCPRES1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2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#REF!</definedName>
    <definedName name="TUBOPVCSDR41X3">#REF!</definedName>
    <definedName name="TUBOPVCSDR41X4">#REF!</definedName>
    <definedName name="TUBOPVCSDR41X6">#REF!</definedName>
    <definedName name="TUBOPVCSDR41X8">#REF!</definedName>
    <definedName name="TUBOSDR26_2">[28]Materiales!$F$127</definedName>
    <definedName name="tubosdr26_3">#REF!</definedName>
    <definedName name="TUBOSDR261_2">[28]Materiales!$F$123</definedName>
    <definedName name="TUBOSDR41_2">[28]Materiales!$F$96</definedName>
    <definedName name="TUBOSDR41DE4">[28]Materiales!$F$98</definedName>
    <definedName name="TUBOSRD41_3">[28]Materiales!$F$97</definedName>
    <definedName name="TUBPOL">#REF!</definedName>
    <definedName name="TUBPOP">#REF!</definedName>
    <definedName name="TUBPVCDRE">#REF!</definedName>
    <definedName name="TUBPVCPRE">#REF!</definedName>
    <definedName name="TYDE4X2">[28]Materiales!$F$295</definedName>
    <definedName name="TYDE4X3">[28]Materiales!$F$296</definedName>
    <definedName name="ud">[10]exteriores!#REF!</definedName>
    <definedName name="UD.">[107]Análisis!#REF!</definedName>
    <definedName name="UND">#N/A</definedName>
    <definedName name="UNI12HG">'[24]Pu-Sanit.'!$C$251</definedName>
    <definedName name="Unidad">'[17]Ana-elect.'!#REF!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">#REF!</definedName>
    <definedName name="UNIONPVCPRES34">#REF!</definedName>
    <definedName name="UNIONPVCPRES4">#REF!</definedName>
    <definedName name="UNIONUNI112HG">#REF!</definedName>
    <definedName name="UNIONUNI125HG">#REF!</definedName>
    <definedName name="UNIONUNI12HG">#REF!</definedName>
    <definedName name="UNIONUNI1HG">#REF!</definedName>
    <definedName name="UNIONUNI212HG">#REF!</definedName>
    <definedName name="UNIONUNI2HG">#REF!</definedName>
    <definedName name="UNIONUNI34HG">#REF!</definedName>
    <definedName name="UNIONUNI3HG">#REF!</definedName>
    <definedName name="UNIONUNI4HG">#REF!</definedName>
    <definedName name="UNIONUNIV1_2HG">[28]Materiales!$E$482</definedName>
    <definedName name="urinal">[67]PRECIOS!$E$58</definedName>
    <definedName name="us">[156]Insumos!$H$3</definedName>
    <definedName name="USDOLAR">#REF!</definedName>
    <definedName name="uso.vibrador">'[69]Costos Mano de Obra'!$O$42</definedName>
    <definedName name="usos">#REF!</definedName>
    <definedName name="USOSMADERA">#REF!</definedName>
    <definedName name="UY">[4]A!#REF!</definedName>
    <definedName name="v">[105]analisis1!#REF!</definedName>
    <definedName name="v.c.fs.villa.1">[157]Cubicación!#REF!</definedName>
    <definedName name="v.c.fs.villa.10">[157]Cubicación!#REF!</definedName>
    <definedName name="v.c.fs.villa.11">[157]Cubicación!#REF!</definedName>
    <definedName name="v.c.fs.villa.12">[157]Cubicación!#REF!</definedName>
    <definedName name="v.c.fs.villa.13">[157]Cubicación!#REF!</definedName>
    <definedName name="v.c.fs.villa.14">[157]Cubicación!#REF!</definedName>
    <definedName name="v.c.fs.villa.15">[157]Cubicación!#REF!</definedName>
    <definedName name="v.c.fs.villa.16">[157]Cubicación!#REF!</definedName>
    <definedName name="v.c.fs.villa.17">[157]Cubicación!#REF!</definedName>
    <definedName name="v.c.fs.villa.18">[157]Cubicación!#REF!</definedName>
    <definedName name="v.c.fs.villa.2">[157]Cubicación!#REF!</definedName>
    <definedName name="v.c.fs.villa.3">[157]Cubicación!#REF!</definedName>
    <definedName name="v.c.fs.villa.4">[157]Cubicación!#REF!</definedName>
    <definedName name="v.c.fs.villa.5">[157]Cubicación!#REF!</definedName>
    <definedName name="v.c.fs.villa.6">[157]Cubicación!#REF!</definedName>
    <definedName name="v.c.fs.villa.7">[157]Cubicación!#REF!</definedName>
    <definedName name="v.c.fs.villa.8">[157]Cubicación!#REF!</definedName>
    <definedName name="v.c.fs.villa.9">[157]Cubicación!#REF!</definedName>
    <definedName name="v.c.n1y2.villa1">[157]Cubicación!$P$2150</definedName>
    <definedName name="v.c.n1y2.villa10">[157]Cubicación!$P$1690</definedName>
    <definedName name="v.c.n1y2.villa11">[157]Cubicación!$P$998</definedName>
    <definedName name="v.c.n1y2.villa12">[157]Cubicación!$P$401</definedName>
    <definedName name="v.c.n1y2.villa13">[157]Cubicación!$P$535</definedName>
    <definedName name="v.c.n1y2.villa14">[157]Cubicación!$P$1461</definedName>
    <definedName name="v.c.n1y2.villa15">[157]Cubicación!$P$1576</definedName>
    <definedName name="v.c.n1y2.villa16">[157]Cubicación!$P$1805</definedName>
    <definedName name="v.c.n1y2.villa17">[157]Cubicación!$P$1920</definedName>
    <definedName name="v.c.n1y2.villa18">[157]Cubicación!$P$1113</definedName>
    <definedName name="v.c.n1y2.villa2">[157]Cubicación!$P$2037</definedName>
    <definedName name="v.c.n1y2.villa3">[157]Cubicación!$P$883</definedName>
    <definedName name="v.c.n1y2.villa4">[157]Cubicación!$P$768</definedName>
    <definedName name="v.c.n1y2.villa5">[157]Cubicación!$P$653</definedName>
    <definedName name="v.c.n1y2.villa6">[157]Cubicación!$P$138</definedName>
    <definedName name="v.c.n1y2.villa7">[157]Cubicación!$P$269</definedName>
    <definedName name="v.c.n1y2.villa8">[157]Cubicación!$P$1231</definedName>
    <definedName name="v.c.n1y2.villa9">[157]Cubicación!$P$1346</definedName>
    <definedName name="v.p.fs.villa.1">[157]Cubicación!#REF!</definedName>
    <definedName name="v.p.fs.villa.10">[157]Cubicación!#REF!</definedName>
    <definedName name="v.p.fs.villa.11">[157]Cubicación!#REF!</definedName>
    <definedName name="v.p.fs.villa.12">[157]Cubicación!#REF!</definedName>
    <definedName name="v.p.fs.villa.13">[157]Cubicación!#REF!</definedName>
    <definedName name="v.p.fs.villa.14">[157]Cubicación!#REF!</definedName>
    <definedName name="v.p.fs.villa.15">[157]Cubicación!#REF!</definedName>
    <definedName name="v.p.fs.villa.16">[157]Cubicación!#REF!</definedName>
    <definedName name="v.p.fs.villa.17">[157]Cubicación!#REF!</definedName>
    <definedName name="v.p.fs.villa.18">[157]Cubicación!#REF!</definedName>
    <definedName name="v.p.fs.villa.2">[157]Cubicación!#REF!</definedName>
    <definedName name="v.p.fs.villa.3">[157]Cubicación!#REF!</definedName>
    <definedName name="v.p.fs.villa.4">[157]Cubicación!#REF!</definedName>
    <definedName name="v.p.fs.villa.5">[157]Cubicación!#REF!</definedName>
    <definedName name="v.p.fs.villa.6">[157]Cubicación!#REF!</definedName>
    <definedName name="v.p.fs.villa.7">[157]Cubicación!#REF!</definedName>
    <definedName name="v.p.fs.villa.8">[157]Cubicación!#REF!</definedName>
    <definedName name="v.p.fs.villa.9">[157]Cubicación!#REF!</definedName>
    <definedName name="V1B.E">#REF!</definedName>
    <definedName name="V3B.C">#REF!</definedName>
    <definedName name="V4C.E">#REF!</definedName>
    <definedName name="V7.8">#REF!</definedName>
    <definedName name="V7.9">#REF!</definedName>
    <definedName name="V78.CD">#REF!</definedName>
    <definedName name="V7A.E">#REF!</definedName>
    <definedName name="V9A.E">#REF!</definedName>
    <definedName name="VA7.9">#REF!</definedName>
    <definedName name="VAbnpum">#REF!</definedName>
    <definedName name="VABOPE">[5]Mat!$D$127</definedName>
    <definedName name="VACC">[8]Precio!$F$31</definedName>
    <definedName name="vaciado">[107]Análisis!#REF!</definedName>
    <definedName name="VACIADOAMANO">#REF!</definedName>
    <definedName name="vaciadoindustrial">[45]I.HORMIGON!$G$40</definedName>
    <definedName name="vacuometro">'[122]PRESUPUESTO DE TERMINACION'!$G$810</definedName>
    <definedName name="VACZ">[8]Precio!$F$30</definedName>
    <definedName name="VAIVEN">#REF!</definedName>
    <definedName name="VALICA">#REF!</definedName>
    <definedName name="VALIMA">#REF!</definedName>
    <definedName name="VALOR">#REF!</definedName>
    <definedName name="valor2">#REF!</definedName>
    <definedName name="valor2_1">#N/A</definedName>
    <definedName name="valor2_2">#N/A</definedName>
    <definedName name="valor2_3">#N/A</definedName>
    <definedName name="valora">#REF!</definedName>
    <definedName name="valora_2">"$#REF!.$I$1:$I$65534"</definedName>
    <definedName name="valora_3">"$#REF!.$I$1:$I$65534"</definedName>
    <definedName name="ValorDeCambios">[93]Sheet1!$N$13</definedName>
    <definedName name="VALORM">#REF!</definedName>
    <definedName name="valorp">#REF!</definedName>
    <definedName name="valorp_2">"$#REF!.$K$1:$K$65534"</definedName>
    <definedName name="valorp_3">"$#REF!.$K$1:$K$65534"</definedName>
    <definedName name="VALORPRESUPUESTO">#REF!</definedName>
    <definedName name="VALORPRESUPUESTO_2">"$#REF!.$F$1:$F$65534"</definedName>
    <definedName name="VALORPRESUPUESTO_3">"$#REF!.$F$1:$F$65534"</definedName>
    <definedName name="VALORT">#REF!</definedName>
    <definedName name="VALORV">#REF!</definedName>
    <definedName name="Values_Entered">IF(Loan_Amount*Interest_Rate*Loan_Years*Loan_Start&gt;0,1,0)</definedName>
    <definedName name="VALVULAFLUX">#REF!</definedName>
    <definedName name="VAMA">#REF!</definedName>
    <definedName name="varilla">#REF!</definedName>
    <definedName name="VARILLAQQ">[28]Materiales!$E$660</definedName>
    <definedName name="varillas">[66]Análisis!#REF!</definedName>
    <definedName name="varillas_2">#N/A</definedName>
    <definedName name="varillas_3">#N/A</definedName>
    <definedName name="varillero">#REF!</definedName>
    <definedName name="varillerol">#REF!</definedName>
    <definedName name="VARIOS">#REF!</definedName>
    <definedName name="VARIOS_AN">#REF!</definedName>
    <definedName name="vatechoum">#REF!</definedName>
    <definedName name="VB1.9">#REF!</definedName>
    <definedName name="VC.D7.8">#REF!</definedName>
    <definedName name="VC1.3">#REF!</definedName>
    <definedName name="VC3.5">#REF!</definedName>
    <definedName name="VC5.9">#REF!</definedName>
    <definedName name="VCOLGANTE1590">#REF!</definedName>
    <definedName name="VD1.7">#REF!</definedName>
    <definedName name="VE1.9">#REF!</definedName>
    <definedName name="veabat">[55]Volumenes!$F$2358</definedName>
    <definedName name="veabat3">[55]Volumenes!$F$2684</definedName>
    <definedName name="VEABATIB">[55]Mat!$D$157</definedName>
    <definedName name="vecorr2">[55]Volumenes!$F$2357</definedName>
    <definedName name="vecorr3">[55]Volumenes!$F$2683</definedName>
    <definedName name="VECORRED">[55]Mat!$D$156</definedName>
    <definedName name="Ven">#REF!</definedName>
    <definedName name="VENPVC">'[78]LISTA DE MATERIALES'!#REF!</definedName>
    <definedName name="VENSAALNATVIBCE">[17]Mat!#REF!</definedName>
    <definedName name="VENSAALNAVICLAMA">[17]Mat!#REF!</definedName>
    <definedName name="VENSAALNAVICLAPA">[17]Mat!#REF!</definedName>
    <definedName name="Vent">#REF!</definedName>
    <definedName name="Vent._Corred._Alum._Nat._Pint._Polvo_Vid._Transp.">[14]Insumos!#REF!</definedName>
    <definedName name="vent_iglesia">[158]Ins!$E$1354</definedName>
    <definedName name="vent2">[17]Volumenes!#REF!</definedName>
    <definedName name="VENT2SDR41">[65]Ana!#REF!</definedName>
    <definedName name="VENT3SDR41">[65]Ana!#REF!</definedName>
    <definedName name="VENT3SDR41CONTRA">#REF!</definedName>
    <definedName name="Venta">#REF!</definedName>
    <definedName name="VEntacorre">#REF!</definedName>
    <definedName name="ventana.Francesa">[57]Análisis!#REF!</definedName>
    <definedName name="VENTANAS">#REF!</definedName>
    <definedName name="Ventanas.abizagradas">#REF!</definedName>
    <definedName name="Ventanas.Corredizas">#REF!</definedName>
    <definedName name="Ventanas.salomonicas">#REF!</definedName>
    <definedName name="ventc">'[27]Pres. '!#REF!</definedName>
    <definedName name="venthuec2">[17]Volumenes!#REF!</definedName>
    <definedName name="vents">#REF!</definedName>
    <definedName name="veproy2">[55]Volumenes!$F$2356</definedName>
    <definedName name="veproyec3">[55]Volumenes!$F$2682</definedName>
    <definedName name="VEPROYETA">[55]Mat!$D$155</definedName>
    <definedName name="VER">'[2]Part. No Ejecutables'!#REF!</definedName>
    <definedName name="VERGRAGRI">#REF!</definedName>
    <definedName name="VERGRAGRISCONTRA">#REF!</definedName>
    <definedName name="Verja">#REF!</definedName>
    <definedName name="VERTEDERO">[37]Analisis!$F$744</definedName>
    <definedName name="Vesc.1erN.Mod.II">#REF!</definedName>
    <definedName name="VIAMARRE">#REF!</definedName>
    <definedName name="Vias">#REF!</definedName>
    <definedName name="vibrador">#REF!</definedName>
    <definedName name="Vibrazo">#REF!</definedName>
    <definedName name="Vibrazo.Blanc.30x30">#REF!</definedName>
    <definedName name="Vibroquín_Color_40_x40">[14]Insumos!#REF!</definedName>
    <definedName name="Vibroquín_Gris_40_x40">[14]Insumos!#REF!</definedName>
    <definedName name="vica3">[17]Volumenes!#REF!</definedName>
    <definedName name="victo">#REF!</definedName>
    <definedName name="VidrioFijo.vent.proyectada">#REF!</definedName>
    <definedName name="vig">#REF!</definedName>
    <definedName name="Vig.Amarre.Cierre.Cocina">#REF!</definedName>
    <definedName name="Viga">[57]Análisis!#REF!</definedName>
    <definedName name="viga.20x30">#REF!</definedName>
    <definedName name="viga.20x40">#REF!</definedName>
    <definedName name="viga.30x40">[91]Análisis!$D$624</definedName>
    <definedName name="viga.30x60">#REF!</definedName>
    <definedName name="viga.30x60.np10.45">#REF!</definedName>
    <definedName name="viga.30x80">#REF!</definedName>
    <definedName name="viga.amarre.15x.15">#REF!</definedName>
    <definedName name="Viga.Amarre.15x20BNP">#REF!</definedName>
    <definedName name="Viga.amarre.1erN">#REF!</definedName>
    <definedName name="Viga.Amarre.1erN.Villas">#REF!</definedName>
    <definedName name="Viga.Amarre.20x.20">[90]Análisis!$D$525</definedName>
    <definedName name="Viga.Amarre.20x30">#REF!</definedName>
    <definedName name="Viga.amarre.2do.N">[91]Análisis!$D$653</definedName>
    <definedName name="Viga.Amarre.Comedor">#REF!</definedName>
    <definedName name="Viga.Amarre.Dintel">[57]Análisis!#REF!</definedName>
    <definedName name="Viga.Amarre.lavanderia">#REF!</definedName>
    <definedName name="Viga.amarre.N.Techo.Area.Noble">#REF!</definedName>
    <definedName name="Viga.amarre.nivel.piso">#REF!</definedName>
    <definedName name="Viga.Amarre.Piso.20x20">[52]Análisis!$D$138</definedName>
    <definedName name="Viga.Amarre.Piso.Casino">[57]Análisis!#REF!</definedName>
    <definedName name="Viga.Amarre.Piso.Cocina">#REF!</definedName>
    <definedName name="Viga.Amarre.Piso.lavandería">#REF!</definedName>
    <definedName name="viga.amarre.plastbau">#REF!</definedName>
    <definedName name="viga.amarre.plastbau.15x23">#REF!</definedName>
    <definedName name="Viga.Amarre.Techo.Administracion">#REF!</definedName>
    <definedName name="Viga.Amarre20x28">[57]Análisis!#REF!</definedName>
    <definedName name="Viga.Amarre2doN">#REF!</definedName>
    <definedName name="Viga.Antep.Discoteca">[57]Análisis!#REF!</definedName>
    <definedName name="Viga.Antep.Horm.Visto.Espectáculos">#REF!</definedName>
    <definedName name="Viga.Antepecho.H.Visto.Area.Noble">#REF!</definedName>
    <definedName name="Viga.antepecho.Horm.Visto.Comedor">#REF!</definedName>
    <definedName name="Viga.Cocina">#REF!</definedName>
    <definedName name="Viga.Convenc.Entrepiso.Villas">#REF!</definedName>
    <definedName name="Viga.Convenc.techo.Villas">#REF!</definedName>
    <definedName name="Viga.Edif.oficinas">#REF!</definedName>
    <definedName name="Viga.Horm.20x6o.Espectáculos">#REF!</definedName>
    <definedName name="Viga.Horm.Administracion">#REF!</definedName>
    <definedName name="Viga.Horm.Arm.edif.Parqueo">#REF!</definedName>
    <definedName name="Viga.Horm.conv.Entrep.Villas">#REF!</definedName>
    <definedName name="Viga.horm.Conv.Techo.Villas">#REF!</definedName>
    <definedName name="Viga.Horm.visto.administracion">#REF!</definedName>
    <definedName name="Viga.horm.visto.Area.Noble">#REF!</definedName>
    <definedName name="Viga.Horm.Visto.Discoteca">[57]Análisis!#REF!</definedName>
    <definedName name="Viga.Horm.Visto.Espectaculo">#REF!</definedName>
    <definedName name="Viga.Horm.Visto.Variable.Comedor">#REF!</definedName>
    <definedName name="Viga.Jard.Horm.Visto.80x100.Area.Noble">#REF!</definedName>
    <definedName name="Viga.Jardi.2Nivel.Comedor">#REF!</definedName>
    <definedName name="Viga.Jardi.3erNivel.Comedor">#REF!</definedName>
    <definedName name="Viga.Jardinera.1.Comedor">#REF!</definedName>
    <definedName name="Viga.Jardinera.80x70Lobby">#REF!</definedName>
    <definedName name="Viga.lavanderia">#REF!</definedName>
    <definedName name="Viga.Nivel.inferior">#REF!</definedName>
    <definedName name="viga.riostra.20x60">#REF!</definedName>
    <definedName name="viga.sobretecho.cuchilla">#REF!</definedName>
    <definedName name="Viga.T.Horm.Visto.Area.Noble">#REF!</definedName>
    <definedName name="viga.torre">#REF!</definedName>
    <definedName name="Viga.V.2">#REF!</definedName>
    <definedName name="Viga.V.A">#REF!</definedName>
    <definedName name="Viga.V1">[52]Análisis!$D$200</definedName>
    <definedName name="Viga.V1.1erN.mod.I">#REF!</definedName>
    <definedName name="Viga.V1.1erN.mod.II">#REF!</definedName>
    <definedName name="Viga.V1.2doN.Mod.I">#REF!</definedName>
    <definedName name="Viga.V1.2doN.Mod.II">#REF!</definedName>
    <definedName name="Viga.V1.3erN.mod.I">#REF!</definedName>
    <definedName name="Viga.V1.3erN.Mod.II">#REF!</definedName>
    <definedName name="Viga.V1.4toN.Mod.I">#REF!</definedName>
    <definedName name="Viga.V1.4toN.Mod.II">#REF!</definedName>
    <definedName name="Viga.V1.esc.2doN">#REF!</definedName>
    <definedName name="Viga.V1.esc.3erN">#REF!</definedName>
    <definedName name="Viga.V1.escalera">#REF!</definedName>
    <definedName name="Viga.V1e.Villas">#REF!</definedName>
    <definedName name="Viga.V1T.Villas">#REF!</definedName>
    <definedName name="Viga.V2.1erN.mod.I">#REF!</definedName>
    <definedName name="Viga.V2.2doN.Mod.I">#REF!</definedName>
    <definedName name="Viga.V2.3erN.Mod.I">#REF!</definedName>
    <definedName name="Viga.V2.esc.1erN">#REF!</definedName>
    <definedName name="Viga.V2.esc.2doN">#REF!</definedName>
    <definedName name="Viga.V2.esc.3erN">#REF!</definedName>
    <definedName name="Viga.V2T.Villas">#REF!</definedName>
    <definedName name="Viga.V3.1erN.Mod.I">#REF!</definedName>
    <definedName name="Viga.V3.2doN.Mod.I">#REF!</definedName>
    <definedName name="Viga.V3.3erN.Mod.I">#REF!</definedName>
    <definedName name="Viga.V3.4toN.Mod.I">#REF!</definedName>
    <definedName name="Viga.V3T.Villas">#REF!</definedName>
    <definedName name="Viga.V4.1erN.Mod.I">#REF!</definedName>
    <definedName name="Viga.V4.2doN.Mod.I">#REF!</definedName>
    <definedName name="Viga.V4.3erN.Mod.I">#REF!</definedName>
    <definedName name="Viga.V4.4toN.Mod.I">#REF!</definedName>
    <definedName name="Viga.V4E.Villas">#REF!</definedName>
    <definedName name="Viga.V4T.Villas">#REF!</definedName>
    <definedName name="Viga.V5.1erN.mod.I">#REF!</definedName>
    <definedName name="Viga.V5.2doN.Mod.I">#REF!</definedName>
    <definedName name="Viga.V5.3erN.Mod.I">#REF!</definedName>
    <definedName name="Viga.V5.4toN.Mod.I">#REF!</definedName>
    <definedName name="Viga.V5E.Villas">#REF!</definedName>
    <definedName name="Viga.V6.1erN.Mod.I">#REF!</definedName>
    <definedName name="Viga.V6.2doN.Mod.I">#REF!</definedName>
    <definedName name="Viga.V6.3erN.mod.I">#REF!</definedName>
    <definedName name="Viga.V6.4toN.Mod.I">#REF!</definedName>
    <definedName name="Viga.V7.1erN.Mod.I">#REF!</definedName>
    <definedName name="Viga.V7.2doN.Mod.I">#REF!</definedName>
    <definedName name="Viga.V7.3erN.Mod.I">#REF!</definedName>
    <definedName name="Viga.V7.4toN.Mod.I">#REF!</definedName>
    <definedName name="Viga.VA.1erN.Mod.II">#REF!</definedName>
    <definedName name="Viga.Vac">#REF!</definedName>
    <definedName name="Viga.Vac2">#REF!</definedName>
    <definedName name="Viga.Vam">#REF!</definedName>
    <definedName name="Viga.Vesc.2doN.Mod.II">#REF!</definedName>
    <definedName name="Viga.Vesc.3erN.Mod.II">#REF!</definedName>
    <definedName name="Viga.Vesc.4toN.Mod.II">#REF!</definedName>
    <definedName name="Viga.VT1">#REF!</definedName>
    <definedName name="VIGA_AMARRE_0.15X0.20">[70]Analisis!$F$591</definedName>
    <definedName name="VIGA20X54">#REF!</definedName>
    <definedName name="viga25x40.palapa">[92]Análisis!#REF!</definedName>
    <definedName name="vigaa1">[63]Analisis!$E$566</definedName>
    <definedName name="VIGAAMARRE15X20">[36]Analisis!$F$1680</definedName>
    <definedName name="VIGAAMARRE20X20">[36]Analisis!$F$1690</definedName>
    <definedName name="vigaplana">#REF!</definedName>
    <definedName name="VIGARD">'[63]Osiades Est.'!$E$367</definedName>
    <definedName name="VIGARDESCZ2">'[63]Osiades Est.'!$E$387</definedName>
    <definedName name="VIGARI">'[63]Osiades Est.'!$E$309</definedName>
    <definedName name="VIGASHP">#REF!</definedName>
    <definedName name="VIGASHP_2">"$#REF!.$B$109"</definedName>
    <definedName name="VIGASHP_3">"$#REF!.$B$109"</definedName>
    <definedName name="VigaV1.3.4.6.Presidenciales">[52]Análisis!$D$209</definedName>
    <definedName name="VigaV2.4toN.Mod.I">#REF!</definedName>
    <definedName name="VigaV2.5.7.Presidenciales">[52]Análisis!$D$218</definedName>
    <definedName name="VigaV2E.Villas">#REF!</definedName>
    <definedName name="VigaV2T">#REF!</definedName>
    <definedName name="VigaV3E.Villas">#REF!</definedName>
    <definedName name="VigaVT2">#REF!</definedName>
    <definedName name="VigaVT3">#REF!</definedName>
    <definedName name="VigaVT4">#REF!</definedName>
    <definedName name="VigaVT5">#REF!</definedName>
    <definedName name="VIGENTR">'[17]Anal. horm.'!#REF!</definedName>
    <definedName name="VIGENTREP">'[17]Anal. horm.'!#REF!</definedName>
    <definedName name="VIGRACC">'[63]Osiades Est.'!$E$407</definedName>
    <definedName name="VIGUETA">#REF!</definedName>
    <definedName name="VIGV1Z">'[63]Osiades Est.'!$E$347</definedName>
    <definedName name="VIGV2X">'[63]Osiades Est.'!$E$328</definedName>
    <definedName name="Villa.1.Zapata.Muros">#REF!</definedName>
    <definedName name="VILLA.BPB.PLASTBAU.RD">#REF!</definedName>
    <definedName name="VILLA.BPB.PLASTBAU.US">#REF!</definedName>
    <definedName name="Villa1.Zap.Columna">#REF!</definedName>
    <definedName name="VIOLINAR1CARA">#REF!</definedName>
    <definedName name="vipo1">[17]Volumenes!#REF!</definedName>
    <definedName name="vipo2">[17]Volumenes!#REF!</definedName>
    <definedName name="vipo3">[17]Volumenes!#REF!</definedName>
    <definedName name="vipoba1">[17]Volumenes!#REF!</definedName>
    <definedName name="vipoba2">[17]Volumenes!#REF!</definedName>
    <definedName name="vipoba3">[17]Volumenes!#REF!</definedName>
    <definedName name="vipoca3">[17]Volumenes!#REF!</definedName>
    <definedName name="VISTO1">#REF!</definedName>
    <definedName name="VISTOC">#REF!</definedName>
    <definedName name="VISTOV">#REF!</definedName>
    <definedName name="VLP">[8]Precio!$F$41</definedName>
    <definedName name="VOALIGERA">[17]Volumenes!#REF!</definedName>
    <definedName name="voco2.0">[17]Volumenes!#REF!</definedName>
    <definedName name="voco2.1">[17]Volumenes!#REF!</definedName>
    <definedName name="voco2.2">[17]Volumenes!#REF!</definedName>
    <definedName name="voco2.3">[17]Volumenes!#REF!</definedName>
    <definedName name="voco2.4">[17]Volumenes!#REF!</definedName>
    <definedName name="voco2.5">[17]Volumenes!#REF!</definedName>
    <definedName name="voco2.6">[17]Volumenes!#REF!</definedName>
    <definedName name="voco2.7">[17]Volumenes!#REF!</definedName>
    <definedName name="voco2.8">[17]Volumenes!#REF!</definedName>
    <definedName name="voco2.9">[17]Volumenes!#REF!</definedName>
    <definedName name="voco3.0">[17]Volumenes!#REF!</definedName>
    <definedName name="voco3.1">[17]Volumenes!#REF!</definedName>
    <definedName name="voco3.2">[17]Volumenes!#REF!</definedName>
    <definedName name="voco3.3">[17]Volumenes!#REF!</definedName>
    <definedName name="voco3.4">[17]Volumenes!#REF!</definedName>
    <definedName name="voco3.5">[17]Volumenes!#REF!</definedName>
    <definedName name="voco3.6">[17]Volumenes!#REF!</definedName>
    <definedName name="voco3.7">[17]Volumenes!#REF!</definedName>
    <definedName name="voco3.8">[17]Volumenes!#REF!</definedName>
    <definedName name="voco3.9">[17]Volumenes!#REF!</definedName>
    <definedName name="VOCOL1">[17]Volumenes!#REF!</definedName>
    <definedName name="VOEXBLO1">[17]Volumenes!#REF!</definedName>
    <definedName name="VOEXCASC">[17]Volumenes!#REF!</definedName>
    <definedName name="VOEXCBA">[17]Volumenes!#REF!</definedName>
    <definedName name="VOEXCBLO8">[17]Volumenes!#REF!</definedName>
    <definedName name="VOEXCCOL">[17]Volumenes!#REF!</definedName>
    <definedName name="VOEXCMUHA">[17]Volumenes!#REF!</definedName>
    <definedName name="VOEXCO">[17]Volumenes!#REF!</definedName>
    <definedName name="VOEXESC">[17]Volumenes!#REF!</definedName>
    <definedName name="VOHAESC">[17]Volumenes!#REF!</definedName>
    <definedName name="VOHOTOVI">[17]Volumenes!#REF!</definedName>
    <definedName name="vol1.3">[17]Volumenes!#REF!</definedName>
    <definedName name="VOLABACO">[17]Volumenes!#REF!</definedName>
    <definedName name="volc2">[17]Volumenes!#REF!</definedName>
    <definedName name="volexc10">[17]Volumenes!#REF!</definedName>
    <definedName name="volexc11">[17]Volumenes!#REF!</definedName>
    <definedName name="volexcha">[17]Volumenes!#REF!</definedName>
    <definedName name="volHA">[17]Volumenes!#REF!</definedName>
    <definedName name="volhaba">[17]Volumenes!#REF!</definedName>
    <definedName name="volhablo8">[17]Volumenes!#REF!</definedName>
    <definedName name="VOLOZMAC">[17]Volumenes!#REF!</definedName>
    <definedName name="volrell">[17]Volumenes!#REF!</definedName>
    <definedName name="VOLVIGA">[17]Volumenes!#REF!</definedName>
    <definedName name="volzaasc">[17]Volumenes!#REF!</definedName>
    <definedName name="volzaesc">[17]Volumenes!#REF!</definedName>
    <definedName name="VOPORT">[17]Volumenes!#REF!</definedName>
    <definedName name="VORET.">[17]Volumenes!#REF!</definedName>
    <definedName name="VOTOFO">[17]Volumenes!#REF!</definedName>
    <definedName name="VOZA5">[17]Volumenes!#REF!</definedName>
    <definedName name="VOZA6">[17]Volumenes!#REF!</definedName>
    <definedName name="VOZA7">[17]Volumenes!#REF!</definedName>
    <definedName name="VOZA8">[17]Volumenes!#REF!</definedName>
    <definedName name="VOZA9">[17]Volumenes!#REF!</definedName>
    <definedName name="vozaasce">[17]Volumenes!#REF!</definedName>
    <definedName name="vozac1">[17]Volumenes!#REF!</definedName>
    <definedName name="vozac2">[17]Volumenes!#REF!</definedName>
    <definedName name="vozac3">[17]Volumenes!#REF!</definedName>
    <definedName name="vozac4">[17]Volumenes!#REF!</definedName>
    <definedName name="vozamu">[17]Volumenes!#REF!</definedName>
    <definedName name="VOZARED">[17]Volumenes!#REF!</definedName>
    <definedName name="VP">[105]analisis1!#REF!</definedName>
    <definedName name="VSALALUMBCOMAN">#REF!</definedName>
    <definedName name="VSALALUMBCOPAL">#REF!</definedName>
    <definedName name="VSALALUMBROMAN">#REF!</definedName>
    <definedName name="VSALALUMBROVBROMAN">#REF!</definedName>
    <definedName name="VSALALUMNATVBROPAL">#REF!</definedName>
    <definedName name="VSALALUMNATVCMAN">#REF!</definedName>
    <definedName name="VSALALUMNATVCPAL">#REF!</definedName>
    <definedName name="Vuelo.Inclinado.4toN.Mod.II">#REF!</definedName>
    <definedName name="VUELO10">#REF!</definedName>
    <definedName name="vv">[16]Volumenes!$J$137</definedName>
    <definedName name="VVC">[8]Precio!$F$39</definedName>
    <definedName name="vvv">'[16]Anal. horm.'!$F$229</definedName>
    <definedName name="W10X12">[30]analisis!$G$1534</definedName>
    <definedName name="W14X22">[30]analisis!$G$1637</definedName>
    <definedName name="W16X26">[30]analisis!$G$1814</definedName>
    <definedName name="W18X40">[30]analisis!$G$1872</definedName>
    <definedName name="W27X84">[30]analisis!$G$1977</definedName>
    <definedName name="w6x9">[30]analisis!$G$1453</definedName>
    <definedName name="wallflex">'[122]PRESUPUESTO DE TERMINACION'!$G$125</definedName>
    <definedName name="WARE" hidden="1">'[29]ANALISIS STO DGO'!#REF!</definedName>
    <definedName name="ware." hidden="1">'[29]ANALISIS STO DGO'!#REF!</definedName>
    <definedName name="ware.1" hidden="1">'[29]ANALISIS STO DGO'!#REF!</definedName>
    <definedName name="WAREHOUSE" hidden="1">'[29]ANALISIS STO DGO'!#REF!</definedName>
    <definedName name="was">#REF!</definedName>
    <definedName name="wconc">#REF!</definedName>
    <definedName name="Wimaldy" hidden="1">'[29]ANALISIS STO DGO'!#REF!</definedName>
    <definedName name="wimaldy.">#REF!</definedName>
    <definedName name="wimaldy..">#REF!</definedName>
    <definedName name="Wimaldy...">#REF!</definedName>
    <definedName name="x">#REF!</definedName>
    <definedName name="xc">'[27]Pres. '!#REF!</definedName>
    <definedName name="ya">'[27]Pres. '!$E$17</definedName>
    <definedName name="yee_pvc_3">[67]PRECIOS!$E$72</definedName>
    <definedName name="yee_pvc_4">[67]PRECIOS!$E$71</definedName>
    <definedName name="YEEDE4">[37]Materiales!$F$300</definedName>
    <definedName name="YEEPVCDREN2X2">#REF!</definedName>
    <definedName name="YEEPVCDREN3X2">#REF!</definedName>
    <definedName name="YEEPVCDREN3X3">#REF!</definedName>
    <definedName name="YEEPVCDREN4X2">#REF!</definedName>
    <definedName name="YEEPVCDREN4X3">#REF!</definedName>
    <definedName name="YEEPVCDREN4X4">#REF!</definedName>
    <definedName name="YEEPVCDREN6X4">#REF!</definedName>
    <definedName name="YEEPVCDREN6X6">#REF!</definedName>
    <definedName name="YESO">#REF!</definedName>
    <definedName name="YO">[25]A!#REF!</definedName>
    <definedName name="z">#REF!</definedName>
    <definedName name="zab">#REF!</definedName>
    <definedName name="zabal">[17]Volumenes!#REF!</definedName>
    <definedName name="ZABALETA">'[55]anal term'!$F$1808</definedName>
    <definedName name="Zabaleta.Villas">#REF!</definedName>
    <definedName name="ZABALETADETECHO">[37]Analisis!$F$1577</definedName>
    <definedName name="ZABALETAPISO">#REF!</definedName>
    <definedName name="zabaletas">#REF!</definedName>
    <definedName name="zabaletas.jardineras">#REF!</definedName>
    <definedName name="ZABALETATECHO">#REF!</definedName>
    <definedName name="ZAC0">'[17]Anal. horm.'!#REF!</definedName>
    <definedName name="ZAC1">'[17]Anal. horm.'!#REF!</definedName>
    <definedName name="ZAC2">'[17]Anal. horm.'!#REF!</definedName>
    <definedName name="ZAC3">'[17]Anal. horm.'!#REF!</definedName>
    <definedName name="ZAC4">'[17]Anal. horm.'!#REF!</definedName>
    <definedName name="ZAC5">'[17]Anal. horm.'!#REF!</definedName>
    <definedName name="ZAC6">'[17]Anal. horm.'!#REF!</definedName>
    <definedName name="zac7">'[17]Anal. horm.'!#REF!</definedName>
    <definedName name="zac8">'[17]Anal. horm.'!#REF!</definedName>
    <definedName name="zac9">'[17]Anal. horm.'!#REF!</definedName>
    <definedName name="ZACO1.2X1.2X0.6">'[17]Anal. horm.'!#REF!</definedName>
    <definedName name="ZACO1.2X1.2X04">'[17]Anal. horm.'!#REF!</definedName>
    <definedName name="ZACO10">'[17]Anal. horm.'!#REF!</definedName>
    <definedName name="ZACO11">'[17]Anal. horm.'!#REF!</definedName>
    <definedName name="ZACO2.6X1.6X.4">'[17]Anal. horm.'!#REF!</definedName>
    <definedName name="ZACOL2.15X2.8X.7">'[17]Anal. horm.'!#REF!</definedName>
    <definedName name="Zap.Col.Administración">#REF!</definedName>
    <definedName name="Zap.Col.Discot.">[57]Análisis!#REF!</definedName>
    <definedName name="Zap.col.Z1.mod.I">#REF!</definedName>
    <definedName name="Zap.Col.Zc">#REF!</definedName>
    <definedName name="Zap.Columna">[57]Análisis!#REF!</definedName>
    <definedName name="Zap.Columna.Area.Noble">#REF!</definedName>
    <definedName name="Zap.columna.Casino">[57]Análisis!#REF!</definedName>
    <definedName name="Zap.Columna.Comedor">#REF!</definedName>
    <definedName name="Zap.Columna.Lavandería">#REF!</definedName>
    <definedName name="Zap.Columnas">#REF!</definedName>
    <definedName name="zap.Comb.ModuloII">#REF!</definedName>
    <definedName name="Zap.Edif.Oficinas">#REF!</definedName>
    <definedName name="Zap.Edif.Parqueo">[52]Análisis!$D$105</definedName>
    <definedName name="Zap.Escalera">#REF!</definedName>
    <definedName name="zap.M.ha.40cm.esp">[92]Análisis!$D$192</definedName>
    <definedName name="Zap.mur.H.A.">[91]Análisis!$D$163</definedName>
    <definedName name="Zap.muro.10.30x20.General">[57]Análisis!#REF!</definedName>
    <definedName name="Zap.Muro.15cm">#REF!</definedName>
    <definedName name="Zap.Muro.15cms">#REF!</definedName>
    <definedName name="Zap.Muro.20cm">#REF!</definedName>
    <definedName name="Zap.Muro.45x25.General">[57]Análisis!#REF!</definedName>
    <definedName name="Zap.muro.55x25.General">[57]Análisis!#REF!</definedName>
    <definedName name="Zap.Muro.Area.Noble">#REF!</definedName>
    <definedName name="Zap.Muro.Ariostamiento.Comedor">#REF!</definedName>
    <definedName name="Zap.Muro.Cocina">#REF!</definedName>
    <definedName name="Zap.muro.contencion">#REF!</definedName>
    <definedName name="Zap.Muro.Espectaculo">#REF!</definedName>
    <definedName name="Zap.Muro.Lavanderia">#REF!</definedName>
    <definedName name="Zap.Muro.Villa.1">#REF!</definedName>
    <definedName name="Zap.muro20General">[57]Análisis!#REF!</definedName>
    <definedName name="Zap.Muros.Cacino">[57]Análisis!#REF!</definedName>
    <definedName name="Zap.Z1">#REF!</definedName>
    <definedName name="zap.Z1.mod.II">#REF!</definedName>
    <definedName name="Zap.Z1.Villa1">#REF!</definedName>
    <definedName name="Zap.Z2">#REF!</definedName>
    <definedName name="Zap.Z2.mod.I">#REF!</definedName>
    <definedName name="zap.Z2.moduloII">#REF!</definedName>
    <definedName name="Zap.Z2.Villas1">#REF!</definedName>
    <definedName name="Zap.Z3">#REF!</definedName>
    <definedName name="Zap.Z3.Mod.I">#REF!</definedName>
    <definedName name="Zap.Z3.Villas1">#REF!</definedName>
    <definedName name="Zap.Z4.mod.I">#REF!</definedName>
    <definedName name="Zap.Z4.Villas.1">#REF!</definedName>
    <definedName name="Zap.ZMB">#REF!</definedName>
    <definedName name="zap6">#REF!</definedName>
    <definedName name="zap8">'[63]Osiades Est.'!$E$133</definedName>
    <definedName name="zapata">'[14]caseta de planta'!$C$1:$C$65536</definedName>
    <definedName name="Zapata.Col.Espectaculos">#REF!</definedName>
    <definedName name="Zapata.Columna.Cocina">#REF!</definedName>
    <definedName name="zapata.lobby">#REF!</definedName>
    <definedName name="Zapata.Villas.1">#REF!</definedName>
    <definedName name="Zapata.Z1s.Z2s">[52]Análisis!$D$120</definedName>
    <definedName name="ZAPATA30X20135">[36]Analisis!$F$1507</definedName>
    <definedName name="ZAPATA30X20180">[36]Analisis!$F$1535</definedName>
    <definedName name="ZAPATA45X20135">[36]Analisis!$F$1514</definedName>
    <definedName name="ZAPATA45X20180">[36]Analisis!$F$1540</definedName>
    <definedName name="ZAPATA45X25135">[36]Analisis!$F$1521</definedName>
    <definedName name="ZAPATA45X25180">[37]Analisis!$F$1317</definedName>
    <definedName name="ZAPATA45X25180DE5">[36]Analisis!$F$1566</definedName>
    <definedName name="ZAPATA45X25180DE7">[36]Analisis!$F$1573</definedName>
    <definedName name="ZAPATADE60X25180">[37]Analisis!$F$1343</definedName>
    <definedName name="ZAPATADE60X25180DE5">[116]Analisis!#REF!</definedName>
    <definedName name="zapatasdeescaleras">#REF!</definedName>
    <definedName name="ZAPBLO6">'[17]Anal. horm.'!#REF!</definedName>
    <definedName name="zapc">#REF!</definedName>
    <definedName name="zapc1">'[63]Osiades Est.'!$E$11</definedName>
    <definedName name="zapc2">'[63]Osiades Est.'!$E$36</definedName>
    <definedName name="ZAPC3">'[17]Anal. horm.'!#REF!</definedName>
    <definedName name="zapc4">'[63]Osiades Est.'!$E$73</definedName>
    <definedName name="zapcob">'[63]Osiades Est.'!$E$116</definedName>
    <definedName name="ZAPCOL3.8">'[17]Anal. horm.'!#REF!</definedName>
    <definedName name="ZAPES">'[63]Osiades Est.'!$E$149</definedName>
    <definedName name="zapl1">'[63]Osiades Est.'!$E$94</definedName>
    <definedName name="zapm">'[27]Pres. '!#REF!</definedName>
    <definedName name="ZIN_001">#REF!</definedName>
    <definedName name="ZINC24">#REF!</definedName>
    <definedName name="ZINC26">#REF!</definedName>
    <definedName name="ZINC27">#REF!</definedName>
    <definedName name="ZINC34">'[78]LISTA DE MATERIALES'!$C$1001</definedName>
    <definedName name="zoc">[63]Analisis!$E$1218</definedName>
    <definedName name="Zoc.baldosin">[64]Insumos!$E$91</definedName>
    <definedName name="Zoc.Marmol.Mezc.Antillana">[57]Análisis!#REF!</definedName>
    <definedName name="Zoc.vibrazo.Blanco">#REF!</definedName>
    <definedName name="zocabaño">[17]Volumenes!#REF!</definedName>
    <definedName name="Zocacera">#REF!</definedName>
    <definedName name="zocalo">'[159]Pres. no'!#REF!</definedName>
    <definedName name="Zocalo.Baldosin">[57]Análisis!#REF!</definedName>
    <definedName name="Zocalo.bozel.marmol">#REF!</definedName>
    <definedName name="Zocalo.cemento7x25cm">#REF!</definedName>
    <definedName name="Zocalo.Ceram.Mezc.Antillana">[57]Análisis!#REF!</definedName>
    <definedName name="zocalo.ceramica">#REF!</definedName>
    <definedName name="Zócalo.Ceramica">[160]Insumos!$E$80</definedName>
    <definedName name="Zócalo.Cerámica">#REF!</definedName>
    <definedName name="zocalo.ceramica.antideslizante">#REF!</definedName>
    <definedName name="Zocalo.de.ceramica.A">[52]Análisis!$D$532</definedName>
    <definedName name="Zocalo.de.ceramica.B">[52]Análisis!$D$551</definedName>
    <definedName name="Zocalo.de.ceramica.C">[52]Análisis!$D$570</definedName>
    <definedName name="zocalo.de.mosaico">[91]Análisis!$D$1266</definedName>
    <definedName name="Zócalo.Granimármol">#REF!</definedName>
    <definedName name="Zócalo.Granimarmol.MA">#REF!</definedName>
    <definedName name="Zocalo.granito.fondo.blanco">#REF!</definedName>
    <definedName name="Zocalo.Granito.Fondo.blanco.MA">#REF!</definedName>
    <definedName name="Zócalo.Gres">#REF!</definedName>
    <definedName name="Zócalo.loseta.cemento">#REF!</definedName>
    <definedName name="Zocalo.Marmol.A">#REF!</definedName>
    <definedName name="Zocalo.Marmol.A.ANA">#REF!</definedName>
    <definedName name="Zocalo.Marmol.Tipo.B">#REF!</definedName>
    <definedName name="zocalo.porcelanato.40x40">[52]Análisis!$D$501</definedName>
    <definedName name="Zocalo.Vibrazo.Bco">#REF!</definedName>
    <definedName name="Zócalo_de_Cerámica_Criolla_de_33___1era">[41]Insumos!$B$42:$D$42</definedName>
    <definedName name="zocalobotichinorojo">[10]insumo!#REF!</definedName>
    <definedName name="ZOCALOGRAN30X7">[37]Analisis!$F$1531</definedName>
    <definedName name="ZOCALOPORCELANATO">[37]Analisis!$F$1539</definedName>
    <definedName name="Zocavibra">#REF!</definedName>
    <definedName name="zocesca2">[17]Volumenes!#REF!</definedName>
    <definedName name="ZOCESCGRAPROYAL">#REF!</definedName>
    <definedName name="ZOCGRA30BCO">#REF!</definedName>
    <definedName name="ZOCGRA30GRIS">#REF!</definedName>
    <definedName name="ZOCGRA40BCO">#REF!</definedName>
    <definedName name="ZOCGRAPROYAL40">#REF!</definedName>
    <definedName name="ZOCLAD28">#REF!</definedName>
    <definedName name="ZOCMOSROJ25">#REF!</definedName>
    <definedName name="ZOCPorcelanato">#REF!</definedName>
    <definedName name="ZOGRAESC">[55]UASD!$F$3522</definedName>
    <definedName name="zpor">'[27]Pres. 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6" i="15" l="1"/>
  <c r="G747" i="15"/>
  <c r="F708" i="15"/>
  <c r="F411" i="15"/>
  <c r="A778" i="15"/>
  <c r="A779" i="15" s="1"/>
  <c r="A780" i="15" s="1"/>
  <c r="A787" i="15" s="1"/>
  <c r="A788" i="15" s="1"/>
  <c r="A789" i="15" s="1"/>
  <c r="A790" i="15" s="1"/>
  <c r="A791" i="15" s="1"/>
  <c r="A792" i="15" s="1"/>
  <c r="A797" i="15" s="1"/>
  <c r="H772" i="15"/>
  <c r="F772" i="15"/>
  <c r="H771" i="15"/>
  <c r="F771" i="15"/>
  <c r="H770" i="15"/>
  <c r="F770" i="15"/>
  <c r="F762" i="15"/>
  <c r="F761" i="15"/>
  <c r="F766" i="15"/>
  <c r="G767" i="15" s="1"/>
  <c r="F759" i="15"/>
  <c r="F758" i="15"/>
  <c r="F757" i="15"/>
  <c r="F756" i="15"/>
  <c r="H751" i="15"/>
  <c r="F751" i="15"/>
  <c r="G752" i="15" s="1"/>
  <c r="H750" i="15"/>
  <c r="F750" i="15"/>
  <c r="F746" i="15"/>
  <c r="F742" i="15"/>
  <c r="F741" i="15"/>
  <c r="I739" i="15"/>
  <c r="I737" i="15"/>
  <c r="I736" i="15"/>
  <c r="H736" i="15"/>
  <c r="F736" i="15"/>
  <c r="G737" i="15" s="1"/>
  <c r="F731" i="15"/>
  <c r="F727" i="15"/>
  <c r="F726" i="15"/>
  <c r="F721" i="15"/>
  <c r="G722" i="15" s="1"/>
  <c r="F717" i="15"/>
  <c r="F716" i="15"/>
  <c r="F673" i="15"/>
  <c r="F661" i="15"/>
  <c r="F655" i="15"/>
  <c r="F654" i="15"/>
  <c r="F651" i="15"/>
  <c r="F646" i="15"/>
  <c r="F643" i="15"/>
  <c r="I639" i="15"/>
  <c r="I638" i="15"/>
  <c r="J638" i="15" s="1"/>
  <c r="F638" i="15"/>
  <c r="I637" i="15"/>
  <c r="F637" i="15"/>
  <c r="F636" i="15"/>
  <c r="F634" i="15"/>
  <c r="F627" i="15"/>
  <c r="F626" i="15"/>
  <c r="F615" i="15"/>
  <c r="G616" i="15" s="1"/>
  <c r="F607" i="15"/>
  <c r="F606" i="15"/>
  <c r="F605" i="15"/>
  <c r="F604" i="15"/>
  <c r="F598" i="15"/>
  <c r="F597" i="15"/>
  <c r="F596" i="15"/>
  <c r="F592" i="15"/>
  <c r="J590" i="15"/>
  <c r="I590" i="15"/>
  <c r="F590" i="15"/>
  <c r="I589" i="15"/>
  <c r="J589" i="15"/>
  <c r="F588" i="15"/>
  <c r="F587" i="15"/>
  <c r="M583" i="15"/>
  <c r="F583" i="15"/>
  <c r="M582" i="15"/>
  <c r="I581" i="15"/>
  <c r="M577" i="15"/>
  <c r="F577" i="15"/>
  <c r="M576" i="15"/>
  <c r="F576" i="15"/>
  <c r="I575" i="15"/>
  <c r="M571" i="15"/>
  <c r="I570" i="15"/>
  <c r="F565" i="15"/>
  <c r="F564" i="15"/>
  <c r="F563" i="15"/>
  <c r="F562" i="15"/>
  <c r="F561" i="15"/>
  <c r="F560" i="15"/>
  <c r="F559" i="15"/>
  <c r="F558" i="15"/>
  <c r="F557" i="15"/>
  <c r="F556" i="15"/>
  <c r="F555" i="15"/>
  <c r="F554" i="15"/>
  <c r="F553" i="15"/>
  <c r="F552" i="15"/>
  <c r="F551" i="15"/>
  <c r="F550" i="15"/>
  <c r="F549" i="15"/>
  <c r="F543" i="15"/>
  <c r="F542" i="15"/>
  <c r="F538" i="15"/>
  <c r="F537" i="15"/>
  <c r="I536" i="15"/>
  <c r="J536" i="15"/>
  <c r="F526" i="15"/>
  <c r="G527" i="15" s="1"/>
  <c r="F522" i="15"/>
  <c r="F521" i="15"/>
  <c r="G523" i="15" s="1"/>
  <c r="F517" i="15"/>
  <c r="F516" i="15"/>
  <c r="F515" i="15"/>
  <c r="F514" i="15"/>
  <c r="F513" i="15"/>
  <c r="F512" i="15"/>
  <c r="G518" i="15" s="1"/>
  <c r="F505" i="15"/>
  <c r="F504" i="15"/>
  <c r="F500" i="15"/>
  <c r="F499" i="15"/>
  <c r="F498" i="15"/>
  <c r="F494" i="15"/>
  <c r="G495" i="15" s="1"/>
  <c r="F490" i="15"/>
  <c r="F489" i="15"/>
  <c r="F488" i="15"/>
  <c r="F487" i="15"/>
  <c r="F486" i="15"/>
  <c r="F485" i="15"/>
  <c r="F484" i="15"/>
  <c r="F483" i="15"/>
  <c r="G491" i="15" s="1"/>
  <c r="F482" i="15"/>
  <c r="F474" i="15"/>
  <c r="F460" i="15"/>
  <c r="G461" i="15" s="1"/>
  <c r="F456" i="15"/>
  <c r="F455" i="15"/>
  <c r="F450" i="15"/>
  <c r="F449" i="15"/>
  <c r="F448" i="15"/>
  <c r="F447" i="15"/>
  <c r="F446" i="15"/>
  <c r="F445" i="15"/>
  <c r="N444" i="15"/>
  <c r="I444" i="15"/>
  <c r="J444" i="15" s="1"/>
  <c r="M444" i="15" s="1"/>
  <c r="F444" i="15"/>
  <c r="L443" i="15"/>
  <c r="I443" i="15"/>
  <c r="J443" i="15" s="1"/>
  <c r="K443" i="15" s="1"/>
  <c r="F443" i="15"/>
  <c r="I442" i="15"/>
  <c r="F442" i="15"/>
  <c r="I441" i="15"/>
  <c r="F440" i="15"/>
  <c r="F436" i="15"/>
  <c r="F435" i="15"/>
  <c r="H434" i="15"/>
  <c r="I434" i="15" s="1"/>
  <c r="F434" i="15"/>
  <c r="F433" i="15"/>
  <c r="F432" i="15"/>
  <c r="F431" i="15"/>
  <c r="F430" i="15"/>
  <c r="G437" i="15" s="1"/>
  <c r="F423" i="15"/>
  <c r="F424" i="15"/>
  <c r="F419" i="15"/>
  <c r="J416" i="15"/>
  <c r="F416" i="15"/>
  <c r="J415" i="15"/>
  <c r="F417" i="15"/>
  <c r="J414" i="15"/>
  <c r="F410" i="15"/>
  <c r="F401" i="15"/>
  <c r="F400" i="15"/>
  <c r="F399" i="15"/>
  <c r="F398" i="15"/>
  <c r="J397" i="15"/>
  <c r="F397" i="15"/>
  <c r="F396" i="15"/>
  <c r="F395" i="15"/>
  <c r="F394" i="15"/>
  <c r="F393" i="15"/>
  <c r="F392" i="15"/>
  <c r="F391" i="15"/>
  <c r="K390" i="15"/>
  <c r="L390" i="15" s="1"/>
  <c r="M390" i="15" s="1"/>
  <c r="N390" i="15" s="1"/>
  <c r="F390" i="15"/>
  <c r="F389" i="15"/>
  <c r="K388" i="15"/>
  <c r="F388" i="15"/>
  <c r="G402" i="15" s="1"/>
  <c r="K387" i="15"/>
  <c r="K389" i="15" s="1"/>
  <c r="L389" i="15" s="1"/>
  <c r="M389" i="15" s="1"/>
  <c r="F387" i="15"/>
  <c r="F382" i="15"/>
  <c r="F381" i="15"/>
  <c r="F380" i="15"/>
  <c r="F379" i="15"/>
  <c r="F378" i="15"/>
  <c r="F377" i="15"/>
  <c r="F376" i="15"/>
  <c r="F375" i="15"/>
  <c r="F374" i="15"/>
  <c r="F372" i="15"/>
  <c r="F368" i="15"/>
  <c r="F367" i="15"/>
  <c r="H366" i="15"/>
  <c r="I366" i="15" s="1"/>
  <c r="F366" i="15"/>
  <c r="F365" i="15"/>
  <c r="F364" i="15"/>
  <c r="F363" i="15"/>
  <c r="F362" i="15"/>
  <c r="F361" i="15"/>
  <c r="F354" i="15"/>
  <c r="F348" i="15"/>
  <c r="J344" i="15"/>
  <c r="F347" i="15"/>
  <c r="J343" i="15"/>
  <c r="F343" i="15"/>
  <c r="J342" i="15"/>
  <c r="F338" i="15"/>
  <c r="H334" i="15"/>
  <c r="H333" i="15"/>
  <c r="F329" i="15"/>
  <c r="F328" i="15"/>
  <c r="F327" i="15"/>
  <c r="F326" i="15"/>
  <c r="J325" i="15"/>
  <c r="F325" i="15"/>
  <c r="F324" i="15"/>
  <c r="F323" i="15"/>
  <c r="F322" i="15"/>
  <c r="F321" i="15"/>
  <c r="F320" i="15"/>
  <c r="F319" i="15"/>
  <c r="K318" i="15"/>
  <c r="L318" i="15" s="1"/>
  <c r="M318" i="15" s="1"/>
  <c r="N318" i="15" s="1"/>
  <c r="F318" i="15"/>
  <c r="F317" i="15"/>
  <c r="F316" i="15"/>
  <c r="K315" i="15"/>
  <c r="F315" i="15"/>
  <c r="K314" i="15"/>
  <c r="K316" i="15" s="1"/>
  <c r="L316" i="15" s="1"/>
  <c r="M316" i="15" s="1"/>
  <c r="F314" i="15"/>
  <c r="F309" i="15"/>
  <c r="F308" i="15"/>
  <c r="F307" i="15"/>
  <c r="F306" i="15"/>
  <c r="F305" i="15"/>
  <c r="F304" i="15"/>
  <c r="F303" i="15"/>
  <c r="F302" i="15"/>
  <c r="F300" i="15"/>
  <c r="F299" i="15"/>
  <c r="F298" i="15"/>
  <c r="F294" i="15"/>
  <c r="F293" i="15"/>
  <c r="F292" i="15"/>
  <c r="F291" i="15"/>
  <c r="F290" i="15"/>
  <c r="F286" i="15"/>
  <c r="F285" i="15"/>
  <c r="F284" i="15"/>
  <c r="F283" i="15"/>
  <c r="J282" i="15"/>
  <c r="J283" i="15" s="1"/>
  <c r="F282" i="15"/>
  <c r="G287" i="15" s="1"/>
  <c r="J281" i="15"/>
  <c r="F278" i="15"/>
  <c r="F277" i="15"/>
  <c r="F268" i="15"/>
  <c r="F267" i="15"/>
  <c r="F266" i="15"/>
  <c r="F265" i="15"/>
  <c r="F264" i="15"/>
  <c r="J263" i="15"/>
  <c r="F263" i="15"/>
  <c r="F262" i="15"/>
  <c r="F261" i="15"/>
  <c r="F260" i="15"/>
  <c r="F259" i="15"/>
  <c r="F258" i="15"/>
  <c r="F257" i="15"/>
  <c r="F256" i="15"/>
  <c r="K255" i="15"/>
  <c r="L255" i="15" s="1"/>
  <c r="M255" i="15" s="1"/>
  <c r="N255" i="15" s="1"/>
  <c r="F255" i="15"/>
  <c r="F254" i="15"/>
  <c r="K253" i="15"/>
  <c r="F253" i="15"/>
  <c r="K252" i="15"/>
  <c r="K254" i="15" s="1"/>
  <c r="L254" i="15" s="1"/>
  <c r="M254" i="15" s="1"/>
  <c r="F252" i="15"/>
  <c r="G269" i="15" s="1"/>
  <c r="F247" i="15"/>
  <c r="F246" i="15"/>
  <c r="F245" i="15"/>
  <c r="F244" i="15"/>
  <c r="F243" i="15"/>
  <c r="F242" i="15"/>
  <c r="F241" i="15"/>
  <c r="F239" i="15"/>
  <c r="F238" i="15"/>
  <c r="F237" i="15"/>
  <c r="F236" i="15"/>
  <c r="F232" i="15"/>
  <c r="F231" i="15"/>
  <c r="F230" i="15"/>
  <c r="F229" i="15"/>
  <c r="G233" i="15" s="1"/>
  <c r="F228" i="15"/>
  <c r="F224" i="15"/>
  <c r="F223" i="15"/>
  <c r="F222" i="15"/>
  <c r="F221" i="15"/>
  <c r="I220" i="15"/>
  <c r="J220" i="15" s="1"/>
  <c r="F220" i="15"/>
  <c r="F219" i="15"/>
  <c r="F218" i="15"/>
  <c r="G225" i="15" s="1"/>
  <c r="K214" i="15"/>
  <c r="F214" i="15"/>
  <c r="K213" i="15"/>
  <c r="F213" i="15"/>
  <c r="G215" i="15" s="1"/>
  <c r="J212" i="15"/>
  <c r="K212" i="15" s="1"/>
  <c r="J210" i="15"/>
  <c r="K210" i="15" s="1"/>
  <c r="F204" i="15"/>
  <c r="F203" i="15"/>
  <c r="F202" i="15"/>
  <c r="F201" i="15"/>
  <c r="F200" i="15"/>
  <c r="F199" i="15"/>
  <c r="F198" i="15"/>
  <c r="F197" i="15"/>
  <c r="F196" i="15"/>
  <c r="F195" i="15"/>
  <c r="F194" i="15"/>
  <c r="F193" i="15"/>
  <c r="K192" i="15"/>
  <c r="L192" i="15" s="1"/>
  <c r="M192" i="15" s="1"/>
  <c r="N192" i="15" s="1"/>
  <c r="F192" i="15"/>
  <c r="F191" i="15"/>
  <c r="F190" i="15"/>
  <c r="K189" i="15"/>
  <c r="F189" i="15"/>
  <c r="G205" i="15" s="1"/>
  <c r="K188" i="15"/>
  <c r="K190" i="15" s="1"/>
  <c r="L190" i="15" s="1"/>
  <c r="M190" i="15" s="1"/>
  <c r="F188" i="15"/>
  <c r="F183" i="15"/>
  <c r="F182" i="15"/>
  <c r="F181" i="15"/>
  <c r="F180" i="15"/>
  <c r="F179" i="15"/>
  <c r="F178" i="15"/>
  <c r="F177" i="15"/>
  <c r="F175" i="15"/>
  <c r="F174" i="15"/>
  <c r="F173" i="15"/>
  <c r="F169" i="15"/>
  <c r="F168" i="15"/>
  <c r="F167" i="15"/>
  <c r="F166" i="15"/>
  <c r="F165" i="15"/>
  <c r="F164" i="15"/>
  <c r="F163" i="15"/>
  <c r="F162" i="15"/>
  <c r="G170" i="15" s="1"/>
  <c r="F158" i="15"/>
  <c r="F157" i="15"/>
  <c r="F156" i="15"/>
  <c r="F155" i="15"/>
  <c r="F154" i="15"/>
  <c r="F153" i="15"/>
  <c r="F152" i="15"/>
  <c r="F151" i="15"/>
  <c r="F150" i="15"/>
  <c r="F149" i="15"/>
  <c r="F148" i="15"/>
  <c r="F147" i="15"/>
  <c r="J146" i="15"/>
  <c r="J147" i="15" s="1"/>
  <c r="F146" i="15"/>
  <c r="G159" i="15" s="1"/>
  <c r="J145" i="15"/>
  <c r="I142" i="15"/>
  <c r="J142" i="15" s="1"/>
  <c r="F142" i="15"/>
  <c r="G143" i="15" s="1"/>
  <c r="F138" i="15"/>
  <c r="F126" i="15"/>
  <c r="F124" i="15"/>
  <c r="F123" i="15"/>
  <c r="F122" i="15"/>
  <c r="F121" i="15"/>
  <c r="F120" i="15"/>
  <c r="F119" i="15"/>
  <c r="F118" i="15"/>
  <c r="F117" i="15"/>
  <c r="F116" i="15"/>
  <c r="J115" i="15"/>
  <c r="F115" i="15"/>
  <c r="F114" i="15"/>
  <c r="F113" i="15"/>
  <c r="F112" i="15"/>
  <c r="F111" i="15"/>
  <c r="F110" i="15"/>
  <c r="F109" i="15"/>
  <c r="K108" i="15"/>
  <c r="L108" i="15" s="1"/>
  <c r="M108" i="15" s="1"/>
  <c r="N108" i="15" s="1"/>
  <c r="F108" i="15"/>
  <c r="F107" i="15"/>
  <c r="F106" i="15"/>
  <c r="K105" i="15"/>
  <c r="K106" i="15" s="1"/>
  <c r="L106" i="15" s="1"/>
  <c r="M106" i="15" s="1"/>
  <c r="F105" i="15"/>
  <c r="J100" i="15"/>
  <c r="J101" i="15" s="1"/>
  <c r="F100" i="15"/>
  <c r="F99" i="15"/>
  <c r="F98" i="15"/>
  <c r="F97" i="15"/>
  <c r="F96" i="15"/>
  <c r="F95" i="15"/>
  <c r="F94" i="15"/>
  <c r="I93" i="15"/>
  <c r="J93" i="15" s="1"/>
  <c r="F92" i="15"/>
  <c r="F91" i="15"/>
  <c r="F90" i="15"/>
  <c r="F86" i="15"/>
  <c r="F85" i="15"/>
  <c r="F84" i="15"/>
  <c r="F83" i="15"/>
  <c r="F82" i="15"/>
  <c r="F81" i="15"/>
  <c r="G87" i="15" s="1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J62" i="15"/>
  <c r="F62" i="15"/>
  <c r="J61" i="15"/>
  <c r="J63" i="15" s="1"/>
  <c r="F61" i="15"/>
  <c r="G78" i="15" s="1"/>
  <c r="J60" i="15"/>
  <c r="I57" i="15"/>
  <c r="J57" i="15" s="1"/>
  <c r="F57" i="15"/>
  <c r="G58" i="15" s="1"/>
  <c r="F53" i="15"/>
  <c r="A45" i="15"/>
  <c r="F42" i="15"/>
  <c r="F40" i="15"/>
  <c r="F39" i="15"/>
  <c r="F37" i="15"/>
  <c r="F36" i="15"/>
  <c r="F35" i="15"/>
  <c r="F34" i="15"/>
  <c r="F33" i="15"/>
  <c r="J32" i="15"/>
  <c r="F31" i="15"/>
  <c r="F30" i="15"/>
  <c r="F29" i="15"/>
  <c r="F28" i="15"/>
  <c r="F27" i="15"/>
  <c r="F26" i="15"/>
  <c r="K25" i="15"/>
  <c r="L25" i="15" s="1"/>
  <c r="M25" i="15" s="1"/>
  <c r="N25" i="15" s="1"/>
  <c r="F25" i="15"/>
  <c r="F24" i="15"/>
  <c r="F23" i="15"/>
  <c r="K22" i="15"/>
  <c r="K23" i="15" s="1"/>
  <c r="L23" i="15" s="1"/>
  <c r="M23" i="15" s="1"/>
  <c r="F22" i="15"/>
  <c r="A22" i="15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G507" i="15" l="1"/>
  <c r="G248" i="15"/>
  <c r="G340" i="15"/>
  <c r="G310" i="15"/>
  <c r="M443" i="15"/>
  <c r="F273" i="15"/>
  <c r="F478" i="15"/>
  <c r="G479" i="15" s="1"/>
  <c r="F47" i="15"/>
  <c r="F677" i="15"/>
  <c r="F208" i="15"/>
  <c r="G210" i="15" s="1"/>
  <c r="F680" i="15"/>
  <c r="F536" i="15"/>
  <c r="G539" i="15" s="1"/>
  <c r="F301" i="15"/>
  <c r="F209" i="15"/>
  <c r="G544" i="15"/>
  <c r="F130" i="15"/>
  <c r="G134" i="15" s="1"/>
  <c r="F679" i="15"/>
  <c r="F713" i="15"/>
  <c r="F240" i="15"/>
  <c r="G599" i="15"/>
  <c r="F344" i="15"/>
  <c r="F589" i="15"/>
  <c r="G593" i="15" s="1"/>
  <c r="F406" i="15"/>
  <c r="F649" i="15"/>
  <c r="F346" i="15"/>
  <c r="G412" i="15"/>
  <c r="F581" i="15"/>
  <c r="F644" i="15"/>
  <c r="G656" i="15" s="1"/>
  <c r="F650" i="15"/>
  <c r="F690" i="15"/>
  <c r="G691" i="15" s="1"/>
  <c r="F334" i="15"/>
  <c r="F645" i="15"/>
  <c r="F46" i="15"/>
  <c r="F760" i="15"/>
  <c r="G763" i="15" s="1"/>
  <c r="F350" i="15"/>
  <c r="F373" i="15"/>
  <c r="G383" i="15" s="1"/>
  <c r="F405" i="15"/>
  <c r="F570" i="15"/>
  <c r="F653" i="15"/>
  <c r="F701" i="15"/>
  <c r="G728" i="15"/>
  <c r="G608" i="15"/>
  <c r="F93" i="15"/>
  <c r="G101" i="15" s="1"/>
  <c r="F339" i="15"/>
  <c r="F441" i="15"/>
  <c r="G451" i="15" s="1"/>
  <c r="F48" i="15"/>
  <c r="F425" i="15"/>
  <c r="F619" i="15"/>
  <c r="F702" i="15"/>
  <c r="F41" i="15"/>
  <c r="F575" i="15"/>
  <c r="G578" i="15" s="1"/>
  <c r="F591" i="15"/>
  <c r="F621" i="15"/>
  <c r="F133" i="15"/>
  <c r="F473" i="15"/>
  <c r="G475" i="15" s="1"/>
  <c r="G628" i="15"/>
  <c r="G501" i="15"/>
  <c r="I740" i="15"/>
  <c r="F352" i="15"/>
  <c r="F420" i="15"/>
  <c r="F620" i="15"/>
  <c r="F652" i="15"/>
  <c r="F666" i="15"/>
  <c r="G743" i="15"/>
  <c r="F38" i="15"/>
  <c r="F131" i="15"/>
  <c r="F333" i="15"/>
  <c r="G335" i="15" s="1"/>
  <c r="F421" i="15"/>
  <c r="G457" i="15"/>
  <c r="F566" i="15"/>
  <c r="G567" i="15" s="1"/>
  <c r="F647" i="15"/>
  <c r="F667" i="15"/>
  <c r="F52" i="15"/>
  <c r="G54" i="15" s="1"/>
  <c r="F132" i="15"/>
  <c r="F176" i="15"/>
  <c r="G184" i="15" s="1"/>
  <c r="F648" i="15"/>
  <c r="F672" i="15"/>
  <c r="G674" i="15" s="1"/>
  <c r="F714" i="15"/>
  <c r="F732" i="15"/>
  <c r="G733" i="15" s="1"/>
  <c r="G773" i="15"/>
  <c r="F571" i="15"/>
  <c r="F639" i="15"/>
  <c r="F660" i="15"/>
  <c r="G662" i="15" s="1"/>
  <c r="F696" i="15"/>
  <c r="F715" i="15"/>
  <c r="F272" i="15"/>
  <c r="G274" i="15" s="1"/>
  <c r="F582" i="15"/>
  <c r="F635" i="15"/>
  <c r="F700" i="15"/>
  <c r="K215" i="15"/>
  <c r="K217" i="15" s="1"/>
  <c r="F611" i="15"/>
  <c r="G612" i="15" s="1"/>
  <c r="F665" i="15"/>
  <c r="F678" i="15"/>
  <c r="G295" i="15"/>
  <c r="G279" i="15"/>
  <c r="G369" i="15"/>
  <c r="F125" i="15"/>
  <c r="G127" i="15" s="1"/>
  <c r="G330" i="15"/>
  <c r="A51" i="15"/>
  <c r="A46" i="15"/>
  <c r="A47" i="15" s="1"/>
  <c r="A48" i="15" s="1"/>
  <c r="F137" i="15"/>
  <c r="G139" i="15" s="1"/>
  <c r="F32" i="15"/>
  <c r="F464" i="15"/>
  <c r="G465" i="15" s="1"/>
  <c r="F418" i="15"/>
  <c r="F422" i="15"/>
  <c r="F426" i="15"/>
  <c r="F353" i="15"/>
  <c r="F345" i="15"/>
  <c r="F349" i="15"/>
  <c r="F415" i="15"/>
  <c r="G358" i="15" l="1"/>
  <c r="G427" i="15"/>
  <c r="G572" i="15"/>
  <c r="G407" i="15"/>
  <c r="G49" i="15"/>
  <c r="G584" i="15"/>
  <c r="F622" i="15"/>
  <c r="G623" i="15" s="1"/>
  <c r="G681" i="15"/>
  <c r="G640" i="15"/>
  <c r="F356" i="15"/>
  <c r="G703" i="15"/>
  <c r="G718" i="15"/>
  <c r="G668" i="15"/>
  <c r="F530" i="15"/>
  <c r="F695" i="15"/>
  <c r="G697" i="15" s="1"/>
  <c r="G43" i="15"/>
  <c r="F709" i="15"/>
  <c r="F707" i="15"/>
  <c r="F351" i="15"/>
  <c r="F355" i="15"/>
  <c r="F357" i="15"/>
  <c r="A56" i="15"/>
  <c r="A52" i="15"/>
  <c r="A53" i="15" s="1"/>
  <c r="F469" i="15"/>
  <c r="F468" i="15"/>
  <c r="F686" i="15"/>
  <c r="F685" i="15"/>
  <c r="G710" i="15" l="1"/>
  <c r="F532" i="15"/>
  <c r="F531" i="15"/>
  <c r="G470" i="15"/>
  <c r="G687" i="15"/>
  <c r="A60" i="15"/>
  <c r="A57" i="15"/>
  <c r="G533" i="15" l="1"/>
  <c r="G775" i="15" s="1"/>
  <c r="G791" i="15" s="1"/>
  <c r="A80" i="15"/>
  <c r="A61" i="15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G792" i="15" l="1"/>
  <c r="G788" i="15"/>
  <c r="G797" i="15"/>
  <c r="G778" i="15"/>
  <c r="G789" i="15"/>
  <c r="G779" i="15"/>
  <c r="G790" i="15"/>
  <c r="G780" i="15"/>
  <c r="A89" i="15"/>
  <c r="A81" i="15"/>
  <c r="A82" i="15" s="1"/>
  <c r="A83" i="15" s="1"/>
  <c r="A84" i="15" s="1"/>
  <c r="A85" i="15" s="1"/>
  <c r="A86" i="15" s="1"/>
  <c r="G781" i="15" l="1"/>
  <c r="G783" i="15" s="1"/>
  <c r="G785" i="15" s="1"/>
  <c r="G787" i="15" s="1"/>
  <c r="G793" i="15" s="1"/>
  <c r="G795" i="15" s="1"/>
  <c r="G799" i="15" s="1"/>
  <c r="A104" i="15"/>
  <c r="A90" i="15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29" i="15" l="1"/>
  <c r="A105" i="15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36" i="15" l="1"/>
  <c r="A130" i="15"/>
  <c r="A131" i="15" s="1"/>
  <c r="A132" i="15" s="1"/>
  <c r="A133" i="15" s="1"/>
  <c r="A141" i="15" l="1"/>
  <c r="A137" i="15"/>
  <c r="A138" i="15" s="1"/>
  <c r="A142" i="15" l="1"/>
  <c r="A145" i="15"/>
  <c r="A146" i="15" l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61" i="15"/>
  <c r="A162" i="15" l="1"/>
  <c r="A163" i="15" s="1"/>
  <c r="A164" i="15" s="1"/>
  <c r="A165" i="15" s="1"/>
  <c r="A166" i="15" s="1"/>
  <c r="A167" i="15" s="1"/>
  <c r="A168" i="15" s="1"/>
  <c r="A169" i="15" s="1"/>
  <c r="A172" i="15"/>
  <c r="A187" i="15" l="1"/>
  <c r="A173" i="15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l="1"/>
  <c r="A207" i="15"/>
  <c r="A188" i="15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8" i="15" l="1"/>
  <c r="A209" i="15" s="1"/>
  <c r="A212" i="15"/>
  <c r="A213" i="15" l="1"/>
  <c r="A214" i="15" s="1"/>
  <c r="A217" i="15"/>
  <c r="A218" i="15" l="1"/>
  <c r="A219" i="15" s="1"/>
  <c r="A220" i="15" s="1"/>
  <c r="A221" i="15" s="1"/>
  <c r="A222" i="15" s="1"/>
  <c r="A223" i="15" s="1"/>
  <c r="A224" i="15" s="1"/>
  <c r="A227" i="15"/>
  <c r="A235" i="15" l="1"/>
  <c r="A228" i="15"/>
  <c r="A229" i="15" s="1"/>
  <c r="A230" i="15" s="1"/>
  <c r="A231" i="15" s="1"/>
  <c r="A232" i="15" s="1"/>
  <c r="A236" i="15" l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51" i="15"/>
  <c r="A252" i="15" l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71" i="15"/>
  <c r="A276" i="15" l="1"/>
  <c r="A272" i="15"/>
  <c r="A273" i="15" s="1"/>
  <c r="A277" i="15" l="1"/>
  <c r="A278" i="15" s="1"/>
  <c r="A281" i="15"/>
  <c r="A282" i="15" l="1"/>
  <c r="A283" i="15" s="1"/>
  <c r="A284" i="15" s="1"/>
  <c r="A285" i="15" s="1"/>
  <c r="A286" i="15" s="1"/>
  <c r="A289" i="15"/>
  <c r="A297" i="15" l="1"/>
  <c r="A290" i="15"/>
  <c r="A291" i="15" s="1"/>
  <c r="A292" i="15" s="1"/>
  <c r="A293" i="15" s="1"/>
  <c r="A294" i="15" s="1"/>
  <c r="A298" i="15" l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3" i="15"/>
  <c r="A332" i="15" l="1"/>
  <c r="A314" i="15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3" i="15" l="1"/>
  <c r="A334" i="15" s="1"/>
  <c r="A337" i="15"/>
  <c r="A338" i="15" l="1"/>
  <c r="A339" i="15" s="1"/>
  <c r="A342" i="15"/>
  <c r="A360" i="15" l="1"/>
  <c r="A343" i="15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61" i="15" l="1"/>
  <c r="A362" i="15" s="1"/>
  <c r="A363" i="15" s="1"/>
  <c r="A364" i="15" s="1"/>
  <c r="A365" i="15" s="1"/>
  <c r="A366" i="15" s="1"/>
  <c r="A367" i="15" s="1"/>
  <c r="A368" i="15" s="1"/>
  <c r="A371" i="15"/>
  <c r="A372" i="15" l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6" i="15"/>
  <c r="A404" i="15" l="1"/>
  <c r="A387" i="15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5" i="15" l="1"/>
  <c r="A406" i="15" s="1"/>
  <c r="A409" i="15"/>
  <c r="A414" i="15" l="1"/>
  <c r="A410" i="15"/>
  <c r="A411" i="15" s="1"/>
  <c r="A429" i="15" l="1"/>
  <c r="A415" i="15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30" i="15" l="1"/>
  <c r="A431" i="15" s="1"/>
  <c r="A432" i="15" s="1"/>
  <c r="A433" i="15" s="1"/>
  <c r="A434" i="15" s="1"/>
  <c r="A435" i="15" s="1"/>
  <c r="A436" i="15" s="1"/>
  <c r="A439" i="15"/>
  <c r="A454" i="15" l="1"/>
  <c r="A440" i="15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5" i="15" l="1"/>
  <c r="A456" i="15" s="1"/>
  <c r="A459" i="15"/>
  <c r="A463" i="15" l="1"/>
  <c r="A460" i="15"/>
  <c r="A464" i="15" l="1"/>
  <c r="A467" i="15"/>
  <c r="A472" i="15" l="1"/>
  <c r="A468" i="15"/>
  <c r="A469" i="15" s="1"/>
  <c r="A477" i="15" l="1"/>
  <c r="A473" i="15"/>
  <c r="A474" i="15" s="1"/>
  <c r="A478" i="15" l="1"/>
  <c r="A481" i="15"/>
  <c r="A493" i="15" l="1"/>
  <c r="A482" i="15"/>
  <c r="A483" i="15" s="1"/>
  <c r="A484" i="15" s="1"/>
  <c r="A485" i="15" s="1"/>
  <c r="A486" i="15" s="1"/>
  <c r="A487" i="15" s="1"/>
  <c r="A488" i="15" s="1"/>
  <c r="A490" i="15" l="1"/>
  <c r="A489" i="15"/>
  <c r="A494" i="15"/>
  <c r="A497" i="15"/>
  <c r="A503" i="15" l="1"/>
  <c r="A498" i="15"/>
  <c r="A499" i="15" s="1"/>
  <c r="A500" i="15" s="1"/>
  <c r="A504" i="15" l="1"/>
  <c r="A505" i="15" s="1"/>
  <c r="A506" i="15" s="1"/>
  <c r="A511" i="15"/>
  <c r="A520" i="15" l="1"/>
  <c r="A512" i="15"/>
  <c r="A513" i="15" s="1"/>
  <c r="A514" i="15" s="1"/>
  <c r="A515" i="15" s="1"/>
  <c r="A516" i="15" s="1"/>
  <c r="A517" i="15" s="1"/>
  <c r="A521" i="15" l="1"/>
  <c r="A522" i="15" s="1"/>
  <c r="A525" i="15"/>
  <c r="A529" i="15" l="1"/>
  <c r="A526" i="15"/>
  <c r="A530" i="15" l="1"/>
  <c r="A531" i="15" s="1"/>
  <c r="A532" i="15" s="1"/>
  <c r="A535" i="15"/>
  <c r="A536" i="15" l="1"/>
  <c r="A537" i="15" s="1"/>
  <c r="A538" i="15" s="1"/>
  <c r="A541" i="15"/>
  <c r="A542" i="15" l="1"/>
  <c r="A543" i="15" s="1"/>
  <c r="A548" i="15"/>
  <c r="A569" i="15" l="1"/>
  <c r="A549" i="15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70" i="15" l="1"/>
  <c r="A571" i="15" s="1"/>
  <c r="A574" i="15"/>
  <c r="A580" i="15" l="1"/>
  <c r="A575" i="15"/>
  <c r="A576" i="15" s="1"/>
  <c r="A577" i="15" s="1"/>
  <c r="A581" i="15" l="1"/>
  <c r="A582" i="15" s="1"/>
  <c r="A583" i="15" s="1"/>
  <c r="A586" i="15"/>
  <c r="A595" i="15" l="1"/>
  <c r="A587" i="15"/>
  <c r="A588" i="15" s="1"/>
  <c r="A589" i="15" s="1"/>
  <c r="A590" i="15" s="1"/>
  <c r="A591" i="15" s="1"/>
  <c r="A592" i="15" s="1"/>
  <c r="A603" i="15" l="1"/>
  <c r="A596" i="15"/>
  <c r="A598" i="15" l="1"/>
  <c r="A597" i="15"/>
  <c r="A604" i="15"/>
  <c r="A605" i="15" s="1"/>
  <c r="A606" i="15" s="1"/>
  <c r="A607" i="15" s="1"/>
  <c r="A610" i="15"/>
  <c r="A614" i="15" l="1"/>
  <c r="A611" i="15"/>
  <c r="A618" i="15" l="1"/>
  <c r="A615" i="15"/>
  <c r="A625" i="15" l="1"/>
  <c r="A619" i="15"/>
  <c r="A620" i="15" s="1"/>
  <c r="A621" i="15" l="1"/>
  <c r="A622" i="15"/>
  <c r="A626" i="15"/>
  <c r="A627" i="15" s="1"/>
  <c r="A633" i="15"/>
  <c r="A642" i="15" l="1"/>
  <c r="A634" i="15"/>
  <c r="A635" i="15" s="1"/>
  <c r="A636" i="15" s="1"/>
  <c r="A637" i="15" s="1"/>
  <c r="A638" i="15" s="1"/>
  <c r="A639" i="15" s="1"/>
  <c r="A659" i="15" l="1"/>
  <c r="A643" i="15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64" i="15" l="1"/>
  <c r="A660" i="15"/>
  <c r="A661" i="15" s="1"/>
  <c r="A671" i="15" l="1"/>
  <c r="A665" i="15"/>
  <c r="A666" i="15" s="1"/>
  <c r="A667" i="15" s="1"/>
  <c r="A672" i="15" l="1"/>
  <c r="A673" i="15" s="1"/>
  <c r="A676" i="15"/>
  <c r="A684" i="15" l="1"/>
  <c r="A677" i="15"/>
  <c r="A678" i="15" s="1"/>
  <c r="A679" i="15" s="1"/>
  <c r="A680" i="15" s="1"/>
  <c r="A689" i="15" l="1"/>
  <c r="A685" i="15"/>
  <c r="A686" i="15" s="1"/>
  <c r="A690" i="15" l="1"/>
  <c r="A694" i="15"/>
  <c r="A699" i="15" l="1"/>
  <c r="A695" i="15"/>
  <c r="A696" i="15" s="1"/>
  <c r="A706" i="15" l="1"/>
  <c r="A700" i="15"/>
  <c r="A701" i="15" s="1"/>
  <c r="A702" i="15" s="1"/>
  <c r="A712" i="15" l="1"/>
  <c r="A707" i="15"/>
  <c r="A708" i="15" s="1"/>
  <c r="A709" i="15" s="1"/>
  <c r="A720" i="15" l="1"/>
  <c r="A713" i="15"/>
  <c r="A714" i="15" s="1"/>
  <c r="A715" i="15" s="1"/>
  <c r="A716" i="15" s="1"/>
  <c r="A717" i="15" s="1"/>
  <c r="A725" i="15" l="1"/>
  <c r="A721" i="15"/>
  <c r="A730" i="15" l="1"/>
  <c r="A726" i="15"/>
  <c r="A727" i="15" s="1"/>
  <c r="A731" i="15" l="1"/>
  <c r="A732" i="15" s="1"/>
  <c r="A735" i="15"/>
  <c r="A736" i="15" l="1"/>
  <c r="A740" i="15"/>
  <c r="A745" i="15" l="1"/>
  <c r="A741" i="15"/>
  <c r="A742" i="15" s="1"/>
  <c r="A749" i="15" l="1"/>
  <c r="A750" i="15" s="1"/>
  <c r="A746" i="15"/>
  <c r="A751" i="15" l="1"/>
  <c r="A755" i="15"/>
  <c r="A765" i="15" l="1"/>
  <c r="A756" i="15"/>
  <c r="A757" i="15" s="1"/>
  <c r="A758" i="15" s="1"/>
  <c r="A759" i="15" s="1"/>
  <c r="A760" i="15" s="1"/>
  <c r="A761" i="15" s="1"/>
  <c r="A762" i="15" s="1"/>
  <c r="A769" i="15" l="1"/>
  <c r="A770" i="15" s="1"/>
  <c r="A766" i="15"/>
  <c r="A772" i="15" l="1"/>
  <c r="A771" i="15"/>
</calcChain>
</file>

<file path=xl/sharedStrings.xml><?xml version="1.0" encoding="utf-8"?>
<sst xmlns="http://schemas.openxmlformats.org/spreadsheetml/2006/main" count="1159" uniqueCount="337">
  <si>
    <t>OBRA:</t>
  </si>
  <si>
    <t>Fecha :</t>
  </si>
  <si>
    <t>UBIC.:</t>
  </si>
  <si>
    <t>Edificio sede de la Suprema Corte de Justicia</t>
  </si>
  <si>
    <t>Solicitado por :</t>
  </si>
  <si>
    <t>Preparado por :</t>
  </si>
  <si>
    <t>Part.</t>
  </si>
  <si>
    <t>Descripción</t>
  </si>
  <si>
    <t>Cant.</t>
  </si>
  <si>
    <t>Ud.</t>
  </si>
  <si>
    <t>Precio</t>
  </si>
  <si>
    <t>Valor  ($RD)</t>
  </si>
  <si>
    <t>BAÑO PÚBLICO DE CABALLEROS EN SOTANO</t>
  </si>
  <si>
    <t>PRELIMINARES</t>
  </si>
  <si>
    <t>Desinstalación de divisiones de baños</t>
  </si>
  <si>
    <t>m2</t>
  </si>
  <si>
    <t>Desinstalación de inodoros</t>
  </si>
  <si>
    <t>ud</t>
  </si>
  <si>
    <t>Desinstalación de tope con todo y lavamanos, incluye mezcladora</t>
  </si>
  <si>
    <t xml:space="preserve">Desinstalación de zafacón </t>
  </si>
  <si>
    <t>Desinstalación de dispensador de papel de baño</t>
  </si>
  <si>
    <t>Desinstalación de dispensador de papel toalla</t>
  </si>
  <si>
    <t>Desinstalación de dispensador de jabón liquido</t>
  </si>
  <si>
    <t>Desinstalación de secador de mano</t>
  </si>
  <si>
    <t>Desinstalación de espejo</t>
  </si>
  <si>
    <t xml:space="preserve">Desinstalación de plafón </t>
  </si>
  <si>
    <t>Desinstalación de puertas en PVC para duchas</t>
  </si>
  <si>
    <t>Desinstalación de llave simple para ducha</t>
  </si>
  <si>
    <t xml:space="preserve">Desinstalación de ducha simple </t>
  </si>
  <si>
    <t>Demolición de cerámica en duchas</t>
  </si>
  <si>
    <t>Demolición de muro en duchas</t>
  </si>
  <si>
    <t>Demolición de mármol en pared y piso</t>
  </si>
  <si>
    <t>Ranura en pared para línea de agua fría, para tubo de 1" y otra de 1/2"</t>
  </si>
  <si>
    <t>ml</t>
  </si>
  <si>
    <t>Bote de plafón desinstalado, incluye traslado interno a punto de acopio</t>
  </si>
  <si>
    <t>viaje</t>
  </si>
  <si>
    <t>Bote de material demolido, incluye traslado interno a punto de acopio</t>
  </si>
  <si>
    <t>m3s</t>
  </si>
  <si>
    <t>Traslado de equipos desinstalado a punto de acopio seleccionado por el Departamento de Infraestructura Física.</t>
  </si>
  <si>
    <t>Subtotal</t>
  </si>
  <si>
    <t>TERMINACION DE MUROS Y PISOS</t>
  </si>
  <si>
    <t>FALSO TECHO</t>
  </si>
  <si>
    <t>Suministro e instalación de plafón en planchas de yeso y fibra, con capacidad de antihongos y terminación lista para pintura</t>
  </si>
  <si>
    <t>FALSO MURO</t>
  </si>
  <si>
    <t>INSTALACIONES SANITARIAS</t>
  </si>
  <si>
    <t>Suministro e instalación de Orinales para fluxómetro, incluye materiales menores para su instalación</t>
  </si>
  <si>
    <t>Suministro e instalación de Llave monomando para ducha</t>
  </si>
  <si>
    <t>Suministro e instalación de Regadera de cabezal fijo tipo cascada para ducha</t>
  </si>
  <si>
    <t>Suministro e instalación de Rejilla cuadrada para piso (3"x3") en acero inoxidable</t>
  </si>
  <si>
    <t>Salida de agua fría de 1/2" para lavamanos (PPR)</t>
  </si>
  <si>
    <t>Salida de agua fría de 1" para Orinales (PPR)</t>
  </si>
  <si>
    <t>Salida de agua fría de 1/2" para ducha (PPR)</t>
  </si>
  <si>
    <t>Sellado de salida de agua fría de 3/4" (PPR)</t>
  </si>
  <si>
    <t>Suministro e instalación de tubo de 1" (PPR), incluye uniones en caliente y soporte a techo</t>
  </si>
  <si>
    <t>Salida de desagüe de Lavamanos de 2" en PVC SDR-41</t>
  </si>
  <si>
    <t>Salida de desagüe de Orinales de 2" en PVC SDR-41</t>
  </si>
  <si>
    <t>Línea de arrastre de 3" en PVC SDR-41</t>
  </si>
  <si>
    <t>INSTALACIONES ELECTRICAS</t>
  </si>
  <si>
    <t>Suministro e instalación de luminarias circulares empotrables de 8"  tipo LED, luz blanca, 18w, borde gris, FP&gt;0.95, 110volt, lm300, 6500k, garantía &gt;50,000 horas</t>
  </si>
  <si>
    <t>Suministro e instalación de salida de interruptor</t>
  </si>
  <si>
    <t>Suministro e instalación de salida de tomacorriente</t>
  </si>
  <si>
    <t>MISCELANEOS</t>
  </si>
  <si>
    <t>Suministro e instalación de barra fija de acero inoxidable de 1.1/4" para minusválidos</t>
  </si>
  <si>
    <t>Suministro e instalación de base para tope, en periferia HN 1-1/2" x 3", incluye pintura anticorrosiva y esmalte industrial</t>
  </si>
  <si>
    <t>p2</t>
  </si>
  <si>
    <t>Suministro e instalación de espejos, con bordes canteados y sujetadores, medidas: 2.40m x 1.15m</t>
  </si>
  <si>
    <t>Suministro e Instalación Dosificador para jabón líquido en acero inoxidable, empotrado en tope.</t>
  </si>
  <si>
    <t>Suministro e instalación de secador de manos de alta velocidad (Operación higiénica y libre de contacto, Resistente a salpicaduras, Diseño ahorrador de espacio en la pared, Bandeja de agua a prueba de vandalismo, Bajo ruido de operación 56dB (A), Energy Eficiente 390W, AC alimentado, Cubierta de acero inoxidable, Montaje empotrado, ADA obediente.)</t>
  </si>
  <si>
    <t>Limpieza continua y final</t>
  </si>
  <si>
    <t>BAÑO PÚBLICO DE DAMAS EN SOTANO</t>
  </si>
  <si>
    <t>Desinstalación de lavamanos, incluye mezcladora</t>
  </si>
  <si>
    <t>Ranura en pared para línea de agua fría, para tubo de 3/4" y otra de 1/2"</t>
  </si>
  <si>
    <t>INSTALACIONES ELECTRICAS Y ELECTROMECANICAS</t>
  </si>
  <si>
    <t>Suministro e instalación de barra fija de acero inoxidable de 1.1/4" para minusválidos 24"</t>
  </si>
  <si>
    <t>BAÑO PÚBLICO DE CABALLEROS EN 1ER @ 7MO NIVEL</t>
  </si>
  <si>
    <t>Desinstalación de luminarias</t>
  </si>
  <si>
    <t>Bote de materiales inservible, incluye traslado interno a punto de acopio</t>
  </si>
  <si>
    <t>Suministro e instalación de Porcelanato 60x60 gris claro mate en Piso general, incluye pegamento, derretido y separadores.</t>
  </si>
  <si>
    <t>Suministro e instalación de Porcelanato 30x60 gris claro mate en Muros, incluye pegamento, derretido y separadores.</t>
  </si>
  <si>
    <t>Suministro e instalación de barra fija de acero inoxidable de 1.1/4" para minusválidos 48"</t>
  </si>
  <si>
    <t>Suministro e instalación de espejos, con bordes canteados y sujetadores, medidas: 2.90m x 1.15m</t>
  </si>
  <si>
    <t>BAÑO PÚBLICO DE DAMAS EN 1ER @ 7MO NIVEL</t>
  </si>
  <si>
    <t>Suministro e instalación de barra fija de acero inoxidable para minusválidos de 24"</t>
  </si>
  <si>
    <t>Suministro e instalación de barra fija de acero inoxidable para minusválidos de 48"</t>
  </si>
  <si>
    <t>BAÑO PRIVADOS DE CABALLEROS DEL 2DO AL 7MO NIVEL</t>
  </si>
  <si>
    <t>Suministro e instalación de Porcelanato 60x60 gris claro mate de alto transito en Piso general, incluye pegamento, derretido y separadores.</t>
  </si>
  <si>
    <t>Apertura de agujero para salida de 4" con maquina perforadora</t>
  </si>
  <si>
    <t>Apertura de agujero para salida de 2" con maquina perforadora</t>
  </si>
  <si>
    <t>Suministro e instalación de salida de tomacorriente, incluye accesorio</t>
  </si>
  <si>
    <t>Suministro e instalación de espejos, con bordes canteados y sujetadores, medidas: 1.70m x 1.15m</t>
  </si>
  <si>
    <t>Suministro e instalación de espejos, con bordes canteados y sujetadores, medidas: 0.70m x 1.15m</t>
  </si>
  <si>
    <t>BAÑO PRIVADOS DE DAMAS DEL 2DO AL 7MO NIVEL</t>
  </si>
  <si>
    <t>Replanteo</t>
  </si>
  <si>
    <t>Apertura de hueco para puerta, incluye mochetas terminadas</t>
  </si>
  <si>
    <t>MUROS</t>
  </si>
  <si>
    <t>TERMINACION DE MUROS</t>
  </si>
  <si>
    <t>TERMINACION DE PISO</t>
  </si>
  <si>
    <t>DATA</t>
  </si>
  <si>
    <t>PUERTAS Y VENTANAS</t>
  </si>
  <si>
    <t>pa</t>
  </si>
  <si>
    <t>Apertura de hueco para puerta, incluye mochetas</t>
  </si>
  <si>
    <t>m3</t>
  </si>
  <si>
    <t>En block de 6" (15cm), Ø3/8"@0.60m</t>
  </si>
  <si>
    <t>Pañete de muros</t>
  </si>
  <si>
    <t>FALSO TECHOS</t>
  </si>
  <si>
    <t>Suministro y aplicación de pintura satinada en muros (dos manos), incluir resane con masilla</t>
  </si>
  <si>
    <t xml:space="preserve">Suministro e instalación de Mármol carrara 0.50m x 0.50m en piso, igual al existente, incluye pegamento, derretido y separadores </t>
  </si>
  <si>
    <t xml:space="preserve">Mantenimiento (Limpieza profunda y brillado) de piso de mármol </t>
  </si>
  <si>
    <t>Pañete de techo</t>
  </si>
  <si>
    <t>Bote de material demolido</t>
  </si>
  <si>
    <t>TERMINACION DE PISOS</t>
  </si>
  <si>
    <t>ESCALERA CENTRAL</t>
  </si>
  <si>
    <t>TERMINACION DE ESCALERAS</t>
  </si>
  <si>
    <t>Suministro y colocación de Mármol travertino pulido en huella y contrahuella , incluye: rayado en la huella igual al existente, pegamento, derretido y separadores</t>
  </si>
  <si>
    <t>Suministro y colocación de Mármol travertino pulido en descansos (1.00m x 0.30m), incluye: pegamento, derretido y separadores</t>
  </si>
  <si>
    <t>MANTENIMIENTO DRENAJE PLUVIAL EXTERIOR</t>
  </si>
  <si>
    <t>OFICINAS MAGISTRADOS MANUEL Y NAPOLEON</t>
  </si>
  <si>
    <t>Bote de material inservible, incluye traslado a punto de acopio</t>
  </si>
  <si>
    <t>Traslado de luminarias y rejillas a punto de acopio</t>
  </si>
  <si>
    <t>Suministro e instalación de luminarias cuadradas empotrables de 8"  tipo LED, luz blanca, 18w, borde gris, FP&gt;0.95, 110volt, lm300, 6500k, garantía &gt;50,000 horas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</si>
  <si>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</si>
  <si>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</si>
  <si>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</si>
  <si>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</si>
  <si>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</si>
  <si>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>SUB-TOTAL (RD$)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</si>
  <si>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</si>
  <si>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</si>
  <si>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</si>
  <si>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</si>
  <si>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</si>
  <si>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</si>
  <si>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</si>
  <si>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</si>
  <si>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 (RD$)</t>
  </si>
  <si>
    <t>SUB-TOTAL GENERAL COSTOS INDIRECTOS  (RD$)</t>
  </si>
  <si>
    <t>Imprevistos</t>
  </si>
  <si>
    <t>TOTAL GENERAL  (RD$)</t>
  </si>
  <si>
    <t xml:space="preserve">               </t>
  </si>
  <si>
    <t xml:space="preserve">    </t>
  </si>
  <si>
    <t xml:space="preserve">   </t>
  </si>
  <si>
    <t xml:space="preserve"> </t>
  </si>
  <si>
    <t xml:space="preserve">____________________________                                                                                               </t>
  </si>
  <si>
    <t>Adecuaciones del edificio  sede  de la Suprema Corte de Justicia</t>
  </si>
  <si>
    <t>Suministro y colocación de Bordillo en mármol travertino, 0.11m x 0.30m, incluye pegamento, derretido y separadores</t>
  </si>
  <si>
    <t>Suministro e instalación de mármol travertino pulido en escalinata frontal, huella: 0.40m, contra huella: 0.12m, incluye pegamento, derretido, separadores e impermeabilización antes de la colocación.</t>
  </si>
  <si>
    <t>Suministro e instalación de mármol travertino pulido en escalinata lateral sur, huella: 0.40m, contra huella: 0.12m, incluye pegamento, derretido, separadores e impermeabilización antes de la colocación.</t>
  </si>
  <si>
    <t>Corrección de juntas en área de piso tipo mármol para explanadas abiertas frontal, lateral norte y sur, incluye: apertura de juntas con maquina</t>
  </si>
  <si>
    <t xml:space="preserve">Corrección de juntas en piso tipo vibrazo en acera exterior, incluye: apertura de juntas con maquina y aplicación de derretido </t>
  </si>
  <si>
    <t>Demolición de Mármol travertino, carrara y Marquina en lobby, incluye: corte con maquina.</t>
  </si>
  <si>
    <t>Suministro e instalación de Mármol travertino (crema) en lobby (1.25m x 0.50m), incluye: pegamento, derretido y separadores.</t>
  </si>
  <si>
    <t>Suministro e instalación de Mármol Carrara (Gris) en lobby (0.50m x 0.50m), incluye: pegamento, derretido y separadores</t>
  </si>
  <si>
    <t>Suministro e instalación de Mármol Marquina (Negro) en lobby (0.50m x 0.175m), incluye: pegamento, derretido y separadores</t>
  </si>
  <si>
    <t>Suministro e instalación de Mármol travertino (crema) (0.60m x 0.50m), incluye: pegamento, derretido y separadores</t>
  </si>
  <si>
    <t>Suministro e instalación de Mármol travertino (crema) (1.25m x 0.50m), incluye: pegamento, derretido, separadores y corte con maquina.</t>
  </si>
  <si>
    <t>Suministro e instalación de Mármol Carrara (Gris) (0.50m x 0.50m), incluye: pegamento, derretido y separadores</t>
  </si>
  <si>
    <t>Suministro e instalación de Mármol Marquina (Negro) (0.50m x 0.175m), incluye: pegamento, derretido y separadores</t>
  </si>
  <si>
    <t>Demolición de Mármol carrara en lobby, incluye: corte con maquina.</t>
  </si>
  <si>
    <t>Suministro e instalación de Mármol travertino (crema) (1.25m x 0.50m), incluye: pegamento, derretido y separadores</t>
  </si>
  <si>
    <t>Suministro e instalación de Mármol travertino (crema) en área de comedor (1.25m x 0.50m), incluye: pegamento, derretido y separadores</t>
  </si>
  <si>
    <t>Suministro e instalación de Mármol Carrara (Gris) en área de comedor (0.50m x 0.50m), incluye: pegamento, derretido y separadores</t>
  </si>
  <si>
    <t>Suministro e instalación de Mármol Marquina (Negro) en área de comedor (0.50m x 0.175m), incluye: pegamento, derretido y separadores</t>
  </si>
  <si>
    <t>Corrección de juntas en área de piso tipo mármol, incluye: apertura de juntas con maquina</t>
  </si>
  <si>
    <t>Demolición de huella y contrahuella, incluye: corte con maquina.</t>
  </si>
  <si>
    <t>Desinstalación de luminarias en contra huella de escaleras.</t>
  </si>
  <si>
    <t>Suministro e instalación de tiras LED flexible en contra huella de escalera, 4000k, 12w, IP65, DC12v, luz blanca, incluye conexión al sistema para encendido y apagado.</t>
  </si>
  <si>
    <t>Demolición de losa de techo registro</t>
  </si>
  <si>
    <t>Limpieza de registro, imbornal y línea de arrastre con camión succionador</t>
  </si>
  <si>
    <t>p.a.</t>
  </si>
  <si>
    <t>En losa de techo, e=0.15m, hormigón 210 kg/cm2, Ø1/2"@0.15m A.D., terminación barrida</t>
  </si>
  <si>
    <t>Suministro e instalación de tapa pesada de 24"</t>
  </si>
  <si>
    <t>Reparación tubería de drenaje PVC SDR-32.5</t>
  </si>
  <si>
    <t>Desinstalación de luminarias circulares</t>
  </si>
  <si>
    <t>Desinstalación de sensores de humo</t>
  </si>
  <si>
    <t xml:space="preserve">Desmantelarían de techo en la planchas de yeso </t>
  </si>
  <si>
    <t>Suministro e instalación de plafón en planchas de yeso, perfilería C-22, incluye masillado y pintura.</t>
  </si>
  <si>
    <t>Suministro e instalación de panel LED 2x2, 110volt, luz blanca, bordes blancos, 30,000horas de vida útil, 48w, 6500k, 5 pies de cable de goma #12-2hilo.</t>
  </si>
  <si>
    <t>Instalación de rejilla para plafón liso, incluye manga flexible de 12" y conexión a sistema existente.</t>
  </si>
  <si>
    <t>Suministro e instalación de plafón en vinyl yeso 2x2, incluye estructura en Maintee y CrossTee color blanco.</t>
  </si>
  <si>
    <t>Suministro e instalación de muro en planchas de yeso y fibra, incluye perfilería calibre 20 y refuerzo en madera, terminación para recibir porcelanato y mármol</t>
  </si>
  <si>
    <t>Suministro e instalación de Inodoro elongado grande con asiento de caída lenta para fluxómetro (Sin tapa), incluye materiales menores para su instalación</t>
  </si>
  <si>
    <t>Suministro e instalación de Lavamanos bajo tope , incluye materiales menores para su instalación. Boquilla y sifón niquelados.</t>
  </si>
  <si>
    <t xml:space="preserve">Suministro e instalación de fluxómetro niquelado de sensor electrónico para Inodoro, incluye botón accionador mecánico con recubrimiento Antibacterial, entrada superior para su de 32 mm de 5.5 a 6 Litros por accionamiento, niple recto 32 dm x 9" de largo y materiales menores </t>
  </si>
  <si>
    <t xml:space="preserve">Suministro e instalación de fluxómetro niquelado de sensor electrónico para Orinal, incluye botón accionador mecánico con recubrimiento Antibacterial, entrada superior para su de 32 mm de 5.5 a 6 Litros por accionamiento, niple recto 32 dm x 9" de largo y materiales menores </t>
  </si>
  <si>
    <t>Suministro e instalación de Llave monomando niquelada con sensor para lavamanos, conexión 1/2" -14 NPSM, con baterías de litio a un voltaje de alimentación 6Vcc, filtro con válvula check</t>
  </si>
  <si>
    <t>Suministro e instalación de tiras LED flexible en espejos, 4000k, 12w, IP65, DC12v, luz blanca, incluye conexión al sistema para encendido y apagado.</t>
  </si>
  <si>
    <t xml:space="preserve">Suministro e instalación de sensores de movimientos de techo, 110 volt, 60 Hz, IP65, 300w, alcance máximo de 4.00m, apertura 360 grados, velocidad de detección 0.6-1.5 m/s, altura de instalación de 2.00m-4.00m,  </t>
  </si>
  <si>
    <t>Suministro e instalación de rejillas de metal color blanco (12"x12"), con conexión a manga de 8"</t>
  </si>
  <si>
    <t>Mantenimiento puerta de entrada en madera preciosa, incluye suministro e instalación de bisagras, llavín de palanca, masilla y pintura. Desinstalación y reinstalación.</t>
  </si>
  <si>
    <t xml:space="preserve">Suministro e instalación de tope en cuarzo blanco, incluye apertura de huecos para lavamanos bajo tope, dosificador de jabón, zócalos de 10cm, falda de 30cm, instalación de lavamanos </t>
  </si>
  <si>
    <t>Suministro e instalación de dispensador de papel Toalla en acero inoxidable</t>
  </si>
  <si>
    <t>Suministro e instalación de dispensador de papel de baño en acero inoxidable</t>
  </si>
  <si>
    <t>Suministro e instalación de señalética para baño de caballeros en laminas de PVC de 6mm, incluye pintado con pintura automotriz. (Forma y dimensiones en detalle adjunto). Características del producto: policloruro de vinilo, impermeable, resistencia al fuego, ácidos y sustancias alcalinas.</t>
  </si>
  <si>
    <t>Desinstalación de extractor de aire</t>
  </si>
  <si>
    <t xml:space="preserve">Suministro e instalación de extractor de línea 10", 300 CFM, 120V, 60Hz, &lt;70db, </t>
  </si>
  <si>
    <t>Suministro e instalación de línea de salida de aire de extractor en tubería PVC 10" SDR-41, incluye conexión a extractor y rejilla de salida, piezas para cambio de dirección</t>
  </si>
  <si>
    <t>Suministro e instalación de señalética para baño de damas en laminas de PVC de 6mm, incluye pintado con pintura automotriz. (Forma y dimensiones en detalle adjunto). Características del producto: policloruro de vinilo, impermeable, resistencia al fuego, ácidos y sustancias alcalinas.</t>
  </si>
  <si>
    <t>Desinstalación de divisiones fenólicas de baños, incluye puertas.</t>
  </si>
  <si>
    <t>Desinstalación de puertas fenólicas en divisiones de baños</t>
  </si>
  <si>
    <t>Desinstalación de Orinales</t>
  </si>
  <si>
    <t>Desinstalación de tope, incluye conexiones de desagüe y agua fría de lavamanos</t>
  </si>
  <si>
    <t>Desinstalación de barras para minusválidos</t>
  </si>
  <si>
    <t>Demolición de revestimiento de piso y paredes</t>
  </si>
  <si>
    <t>Suministro e instalación de recrecido en hacia de hormigón en planchas de yeso y fibra sobre tope, con capacidad de antihongos y terminación lista para pintura</t>
  </si>
  <si>
    <t>Suministro e instalación de señalética para baños de caballeros en laminas de PVC de 6mm, incluye pintado con pintura automotriz. (Forma y dimensiones en detalle adjunto). Características del producto: policloruro de vinilo, impermeable, resistencia al fuego, ácidos y sustancias alcalinas.</t>
  </si>
  <si>
    <t>Desinstalación de tope, incluye conexiones desagüe y agua fría de lavamanos</t>
  </si>
  <si>
    <t>Suministro e instalación de señalética para baños de damas en laminas de PVC de 6mm, incluye pintado con pintura automotriz. (Forma y dimensiones en detalle adjunto). Características del producto: policloruro de vinilo, impermeable, resistencia al fuego, ácidos y sustancias alcalinas.</t>
  </si>
  <si>
    <t>Desinstalación de divisiones fenólicas de baños</t>
  </si>
  <si>
    <t>Suministro e instalación de hacia en planchas de yeso y fibra sobre tope, con capacidad de antihongos y terminación, pintura.</t>
  </si>
  <si>
    <t>Suministro e instalación de Llave monomando niquelado con sensor para lavamanos, conexión 1/2" -14 NPSM, con baterías de litio a un voltaje de alimentación 6Vcc, filtro con válvula check</t>
  </si>
  <si>
    <t>Reubicación de salida residual para inodoro (4")</t>
  </si>
  <si>
    <t>Reubicación de salida residual para lavamanos (2")</t>
  </si>
  <si>
    <t>Reubicación de salida residual para orinal (2")</t>
  </si>
  <si>
    <t>Reubicación de salida residual para rejillas (2")</t>
  </si>
  <si>
    <t>Reubicación de salida agua fría para induro (1")</t>
  </si>
  <si>
    <t>Reubicación de salida agua fría para lavamanos (1/2")</t>
  </si>
  <si>
    <t>Suministro e instalación de luminarias de línea empotrables de 10"  tipo LED, luz blanca, 18w, borde gris, FP&gt;0.95, 110volt, lm300, 6500k, garantía &gt;50,000 horas, longitud: 1.70m</t>
  </si>
  <si>
    <t xml:space="preserve">Suministro e instalación de extractor de línea 6", 300 CFM, 120V, 60Hz, &lt;70db, </t>
  </si>
  <si>
    <t>Suministro e instalación de línea de salida de aire de extractor en tubería PVC 6" SDR-41, incluye conexión a extractor y rejilla de salida, piezas para cambio de dirección</t>
  </si>
  <si>
    <t>Suministro e instalación de rejillas de metal color blanco (12"x12"), con conexión a manga de 6"</t>
  </si>
  <si>
    <t>En losa de piso, e=0.10m, hormigón 210kg/cm2, con malla electrosoldada D2.3xD2.3x200x200, terminación lista para recibir piso.</t>
  </si>
  <si>
    <t>En planchas de fibra de vidrio y yeso, doble cara, resistente a la humedad,  con perfilería en calibre 20, incluye: aislante térmico de fibra de vidrio, refuerzo de madera en marco de puertas y ventanas y terminación lista para recibir pintura</t>
  </si>
  <si>
    <t>Suministro e instalación de porcelanato 60cm x 60cm en piso, incluye pegamento, derretido y separadores</t>
  </si>
  <si>
    <t>Desinstalación de luminarias parabólicas 2"x4"</t>
  </si>
  <si>
    <t>Suministro e instalación de Porcelanato 60x60 cms en Piso general, incluye pegamento, derretido y separadores.</t>
  </si>
  <si>
    <t>Suministro e instalación de Porcelanato 30x60 cms  en Muros, incluye pegamento, derretido y separadores.</t>
  </si>
  <si>
    <t>Suministro e instalación de Porcelanato 60x60 cms  en Piso de duchas, incluye pegamento, derretido y separadores.</t>
  </si>
  <si>
    <t>Suministro e instalación de plafón en vinyl yeso 2"x2", incluye estructura en Maintee y CrossTee color blanco.</t>
  </si>
  <si>
    <t>Desinstalación de luminarias parabólicas 2"x 4"</t>
  </si>
  <si>
    <t>Suministro e instalación de Porcelanato 60x60 cms en Piso de duchas, incluye pegamento, derretido y separadores.</t>
  </si>
  <si>
    <t>Suministro e instalación de Porcelanato 30x60 cms  en vertedero, incluye pegamento, derretido y separadores.</t>
  </si>
  <si>
    <t>Suministro e instalación de Porcelanato 30x60 cms gris claro mate en Muros, incluye pegamento, derretido y separadores.</t>
  </si>
  <si>
    <t>Traslado de equipos desinstalado a punto de acopio seleccionado por el Dirección  de Infraestructura Física. (traslado Interno del edificio)</t>
  </si>
  <si>
    <t>Suministro e instalación de Porcelanato 60x60 cms gris claro mate en Piso general, incluye pegamento, derretido y separadores.</t>
  </si>
  <si>
    <t>Suministro e instalación de Porcelanato 60x60 cms gris claro mate de alto transito en Piso general, incluye pegamento, derretido y separadores.</t>
  </si>
  <si>
    <t>NUEVAS OFICINAS DE TRANSPORTACIÓN EN SÓTANO</t>
  </si>
  <si>
    <t>HORMIGÓN ARMADO</t>
  </si>
  <si>
    <t>ADECUACIÓN OFICINA ACTUAL DE TRANSPORTACIÓN / REUBICACIÓN DE POLICIAS DE SÓTANO</t>
  </si>
  <si>
    <t>INSTALACIONES ELÉCTRICAS Y ELECTROMECÁNICAS</t>
  </si>
  <si>
    <t>Suministro e instalación de interruptor doble a 110 voltios (solo accesorios)</t>
  </si>
  <si>
    <t>ADECUACIÓN VENTILACIÓN SUR DE SOTANO</t>
  </si>
  <si>
    <t>Demolición de piso, incluye corte de piso.</t>
  </si>
  <si>
    <t>Instalación de rejillas existentes</t>
  </si>
  <si>
    <t>PRIMER NIVEL ÁREA INTERIOR</t>
  </si>
  <si>
    <r>
      <t>TERMINACI</t>
    </r>
    <r>
      <rPr>
        <b/>
        <sz val="10"/>
        <rFont val="Calibri"/>
        <family val="2"/>
      </rPr>
      <t>ÓÓ</t>
    </r>
    <r>
      <rPr>
        <b/>
        <sz val="10"/>
        <rFont val="Arial"/>
        <family val="2"/>
      </rPr>
      <t>N DE PISOS Y ESCALINATAS</t>
    </r>
  </si>
  <si>
    <t>TERMINACIÓN DE PISOS</t>
  </si>
  <si>
    <t>SEGUNDO NIVEL ÁREA INTERIOR</t>
  </si>
  <si>
    <t>Desinstalación de luminarias 2"x 4" parabólicas</t>
  </si>
  <si>
    <t>Desinstalación de rejillas 2"x 2"</t>
  </si>
  <si>
    <t>INSTALACIONES ELECTRICAS Y ELECTROMECÁNICAS</t>
  </si>
  <si>
    <t>ALMACEN DE MANTENIMIENTO / CONTENEDOR DE BASURA / ÁREA  DE ANAQUELES DE AGUA</t>
  </si>
  <si>
    <t xml:space="preserve">MANTENIMIENTO Y CAMBIO DE PISOS EN ÁREA S GENERALES DEL EDIFICIO </t>
  </si>
  <si>
    <t>PRIMER NIVEL ÁREA  EXTERIOR</t>
  </si>
  <si>
    <t>SEGUNDO NIVEL ÁREA  INTERIOR</t>
  </si>
  <si>
    <t>TERCER NIVEL ÁREA  INTERIOR</t>
  </si>
  <si>
    <t>CUARTO NIVEL ÁREA  INTERIOR</t>
  </si>
  <si>
    <t>QUINTO NIVEL COMEDOR ÁREA  INTERIOR-EXTERIOR</t>
  </si>
  <si>
    <t>SEPTIMO NIVEL COMEDOR ÁREA  INTERIOR-EXTERIORÁ</t>
  </si>
  <si>
    <t>En columnas de amarre (0.15m x 0.20m), 4Ø3/8", Est.Ø3/8"@0.25m, HORMIGÓN 210kg/cm2</t>
  </si>
  <si>
    <t>En viga de amarre (0.15m x 0.20m), 4Ø3/8", Est.Ø3/8"@0.25m, HORMIGÓN 210kg/cm2</t>
  </si>
  <si>
    <t>TERMINACIÓN DE MUROS</t>
  </si>
  <si>
    <t>Demolición de piso de caoba en oficina de Juez</t>
  </si>
  <si>
    <t>Suministro e instalación de porcelanato 60cm x 10cm en zócalo, incluye pegamento, derretido y separadores</t>
  </si>
  <si>
    <t>Suministro e instalación de plafón en vinyl yeso 2"x 2", incluye estructura en Maintee y CrossTee color blanco.</t>
  </si>
  <si>
    <t>Suministro e instalación de salidas de tomacorrientes 110 voltios, empotradas, incluye accesorio</t>
  </si>
  <si>
    <t>Suministro e instalación de salidas cenitales a 110voltios, en tuberías IMC</t>
  </si>
  <si>
    <t>Suministro e instalación de salidas de interruptor doble a 110 voltios, empotradas, incluye accesorio</t>
  </si>
  <si>
    <t>Suministro e instalación de salidas de interruptor sencillo a 110 voltios, empotradas, incluye accesorio</t>
  </si>
  <si>
    <t>Suministro e instalación de panel de distribución para 6 accesos</t>
  </si>
  <si>
    <t>Suministro e instalación de línea arrastre, 3hilo,#10, en tubos EMT de 3/4"</t>
  </si>
  <si>
    <t>Suministro e instalación de Aire acondicionado de 2 toneladas</t>
  </si>
  <si>
    <t>Suministro e instalación de extractor de aire, de 100 CFM</t>
  </si>
  <si>
    <t>Suministro e instalación de vidrios fijos de 1/4" en marco de aluminio P40 color aluminio natural.</t>
  </si>
  <si>
    <t>Suministro e instalación de puertas en vidrio y aluminio P40, con cerradura de palanca, medidas: 0.90m x 2.10m</t>
  </si>
  <si>
    <t>Suministro e instalación de puertas en vidrio y aluminio P40, con cerradura de palanca, medidas: 1.00m x 2.10m</t>
  </si>
  <si>
    <t>Refuerzo en muro falso con plywood, medidas: 1.22m x 1.22m</t>
  </si>
  <si>
    <t>Suministro y compactado de caliche granular para recibir losa de piso</t>
  </si>
  <si>
    <t>Desinstalación de tuberías en EMT, incluye registros y flexibles</t>
  </si>
  <si>
    <t>Desinstalación de luminaria parabólica 2x4</t>
  </si>
  <si>
    <t xml:space="preserve">Desinstalación de panel eléctrico </t>
  </si>
  <si>
    <t>Desinstalación de canaleta metálica</t>
  </si>
  <si>
    <t>Desinstalación de puerta</t>
  </si>
  <si>
    <t xml:space="preserve">Fraguaches </t>
  </si>
  <si>
    <t>Suministro e instalación de tuberías en ICM de 3/4, incluye registro 4x4 en cambios de dirección.</t>
  </si>
  <si>
    <t>Suministro e instalación de Campana LED UFO con difusor, 100w</t>
  </si>
  <si>
    <t>Instalación de puerta,  incluye llavín y materiales menores para la instalación</t>
  </si>
  <si>
    <t>Demolición de fascia</t>
  </si>
  <si>
    <t>Desinstalación de plafón comercial</t>
  </si>
  <si>
    <t xml:space="preserve">Desinstalación de plafón en panel yeso </t>
  </si>
  <si>
    <t>Desinstalación de luminarias tipo ojo de buey</t>
  </si>
  <si>
    <t>Desinstalación de rejillas de aires acondicionados</t>
  </si>
  <si>
    <t>Desinstalación de inodoro</t>
  </si>
  <si>
    <t>Desinstalación de lavamanos</t>
  </si>
  <si>
    <t>Anulación de salidas potables y drenaje</t>
  </si>
  <si>
    <t>Demolición de muros de block</t>
  </si>
  <si>
    <t>Desinstalación de puertas de madera</t>
  </si>
  <si>
    <t>Desinstalación de puertas de closet</t>
  </si>
  <si>
    <t>Desinstalación de vidrio fijo</t>
  </si>
  <si>
    <t>Desinstalación de dispensador de papel servilleta</t>
  </si>
  <si>
    <t xml:space="preserve">Desinstalación de extractor </t>
  </si>
  <si>
    <t>Desinstalación de luminarias parabólicas</t>
  </si>
  <si>
    <t>Demolición de piso</t>
  </si>
  <si>
    <t>Suministro e instalación de fascia en planchas de yeso y fibra sobre tope, con capacidad de antihongos y terminación lista para pintura</t>
  </si>
  <si>
    <t>Suministro y aplicación de pintura acrílica blanco 00 en fascias</t>
  </si>
  <si>
    <t>Resane de muros por demolición</t>
  </si>
  <si>
    <t xml:space="preserve">Suministro e instalación de Mármol carrara 0.10m x 0.50m en zócalos canteados, igual al existente, incluye pegamento, derretido y separadores </t>
  </si>
  <si>
    <t>Suministro e instalación de panel LED 2"x 2", 110volt, luz blanca, bordes blancos, 30,000horas de vida útil, 48w, 6500k, 5 pies de cable de goma #12-2hilo.</t>
  </si>
  <si>
    <t>Suministro e instalación de tuberías en ICM de 1", incluye registro 4x4 en cambios de dirección.</t>
  </si>
  <si>
    <t>Suministro e instalación de tuberías en ICM de 3/4", incluye registro 2x4 en cambios de dirección.</t>
  </si>
  <si>
    <t>Suministro e instalación de difusores de A/A, color blanco, medidas: 2x2</t>
  </si>
  <si>
    <t>Reubicación de paneles eléctricos</t>
  </si>
  <si>
    <t>Reparación de ductos metálicos de aires acondicionados</t>
  </si>
  <si>
    <t>Suministro e instalación de llavín de palanca para puerta doble de aluminio y vidrio</t>
  </si>
  <si>
    <t>Desinstalación de rejillas de ventilación</t>
  </si>
  <si>
    <t>Bote de material demolido fuera de la institución</t>
  </si>
  <si>
    <t>Traslado de rejilla a punto de acopio seleccionado por el institución contratante.</t>
  </si>
  <si>
    <t xml:space="preserve">En block de 6, 3/8@0.40m, c.ll., las varillas se empotraran con epoxica. </t>
  </si>
  <si>
    <t>En losa inclinada, hormigón  210kg/cm2 industrial, 3/8@0.25m A.D. terminación pulida. Incluye: anclado de varillas en la dirección corta con epoxica.</t>
  </si>
  <si>
    <t>Fraguaches de muros y techo</t>
  </si>
  <si>
    <t>Pintura acrílica en muros y techos (2 manos), igual al existente</t>
  </si>
  <si>
    <t>Demolición de Pisos tipo vibrazo, incluye corte con maquina</t>
  </si>
  <si>
    <t>Demolición de Pisos de mármol travertino en escaleras frontal y lateral sur, incluye corte con maquina</t>
  </si>
  <si>
    <t>Demolición de Pisos de mármol carrara en explanadas abiertas frontal y lateral sur, incluye corte con maquina</t>
  </si>
  <si>
    <t>Demolición de Pisos Mármol Marquina (Negro) en explanadas abiertas frontal y lateral sur, incluye corte con maquina</t>
  </si>
  <si>
    <t>Demolición de huella y contra huella de escalinata frontal y lateral sur</t>
  </si>
  <si>
    <t>Suministro e instalación de piso tipo vibrazo en acera perimetral, incluye: pegamento, derretido, separadores</t>
  </si>
  <si>
    <t>Suministro e instalación de Mármol travertino (crema) en escaleras frontal y lateral sur (0.90m x 0.42m), incluye: pegamento, derretido y separadores</t>
  </si>
  <si>
    <t>Suministro e instalación de Mármol travertino (crema) en escaleras frontal y lateral sur (0.82m x 0.50m), incluye: pegamento, derretido y separadores</t>
  </si>
  <si>
    <t>Suministro e instalación de Mármol travertino (crema) en escaleras frontal y lateral sur (0.80m x 0.40m), incluye: pegamento, derretido y separadores</t>
  </si>
  <si>
    <t>Suministro e instalación de Mármol travertino (crema) en escaleras frontal y lateral sur (0.30m x 0.40m), incluye: pegamento, derretido y separadores</t>
  </si>
  <si>
    <t>Suministro e instalación de Mármol travertino (crema) en explanadas abiertas frontal y lateral sur (1.25m x 0.50m), incluye: pegamento, derretido y separadores</t>
  </si>
  <si>
    <t>Suministro e instalación de Mármol Carrara (Gris) en explanadas abiertas frontal y lateral sur (0.50m x 0.50m), incluye: pegamento, derretido y separadores</t>
  </si>
  <si>
    <t>Suministro e instalación de Mármol Marquina (Negro) en explanadas abiertas frontal y lateral sur (0.50m x 0.175m), incluye: pegamento, derretido y separadores</t>
  </si>
  <si>
    <t xml:space="preserve"> Suministro y aplicación de pintura (2 manos)</t>
  </si>
  <si>
    <t>Suministro y aplicación de pintura base (1 manos)</t>
  </si>
  <si>
    <t>Suministro y aplicación de pintura satinada (2 manos)</t>
  </si>
  <si>
    <t>Suministro e instalación de salidas de Data con alambre categoría 6A (incluye la tapa). Tuberías, curvas, conector, coupling en EMT de 1". Incluye: Outlet Z-Max Sienmon Categoría 6A (Jack), Face Plate doble Blanco, Etiqueta que identifique la línea en el Face Plate, Patch Cord's categoría 6A blanco ( Patch Cord's de 7' para el IDF y los otros para los usuarios según distancia de trabajo); y materiales de terminación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</si>
</sst>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[Red]\-#,##0\ &quot;€&quot;"/>
    <numFmt numFmtId="165" formatCode="#,##0.00\ &quot;€&quot;;\-#,##0.00\ &quot;€&quot;"/>
    <numFmt numFmtId="166" formatCode="#,##0.00\ &quot;€&quot;;[Red]\-#,##0.00\ &quot;€&quot;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&quot;RD$&quot;#,##0_);[Red]\(&quot;RD$&quot;#,##0\)"/>
    <numFmt numFmtId="170" formatCode="_(&quot;RD$&quot;* #,##0.00_);_(&quot;RD$&quot;* \(#,##0.00\);_(&quot;RD$&quot;* &quot;-&quot;??_);_(@_)"/>
    <numFmt numFmtId="171" formatCode="&quot;RD$&quot;#,##0;\-&quot;RD$&quot;#,##0"/>
    <numFmt numFmtId="172" formatCode="&quot;RD$&quot;#,##0;[Red]\-&quot;RD$&quot;#,##0"/>
    <numFmt numFmtId="173" formatCode="_-* #,##0_-;\-* #,##0_-;_-* &quot;-&quot;_-;_-@_-"/>
    <numFmt numFmtId="174" formatCode="_-&quot;RD$&quot;* #,##0.00_-;\-&quot;RD$&quot;* #,##0.00_-;_-&quot;RD$&quot;* &quot;-&quot;??_-;_-@_-"/>
    <numFmt numFmtId="175" formatCode="_-* #,##0.00_-;\-* #,##0.00_-;_-* &quot;-&quot;??_-;_-@_-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.00_-;\-&quot;$&quot;* #,##0.00_-;_-&quot;$&quot;* &quot;-&quot;??_-;_-@_-"/>
    <numFmt numFmtId="181" formatCode="&quot;RD$&quot;#,##0.00"/>
    <numFmt numFmtId="182" formatCode="_-* #,##0.00\ _P_t_s_-;\-* #,##0.00\ _P_t_s_-;_-* &quot;-&quot;??\ _P_t_s_-;_-@_-"/>
    <numFmt numFmtId="183" formatCode="[$$-2C0A]\ #,##0.00"/>
    <numFmt numFmtId="184" formatCode="0.0"/>
    <numFmt numFmtId="185" formatCode="_-* #,##0.00\ &quot;Pts&quot;_-;\-* #,##0.00\ &quot;Pts&quot;_-;_-* &quot;-&quot;??\ &quot;Pts&quot;_-;_-@_-"/>
    <numFmt numFmtId="186" formatCode="[$-1C0A]d&quot; de &quot;mmmm&quot; de &quot;yyyy;@"/>
    <numFmt numFmtId="187" formatCode="#,##0.000"/>
    <numFmt numFmtId="188" formatCode="[$$-409]#,##0.00"/>
    <numFmt numFmtId="189" formatCode="#,##0.00\ _€"/>
    <numFmt numFmtId="190" formatCode="0_)"/>
    <numFmt numFmtId="191" formatCode="#,##0.00\ &quot;/m3&quot;"/>
    <numFmt numFmtId="192" formatCode="0.00_);\(0.00\)"/>
    <numFmt numFmtId="193" formatCode="0.0000"/>
    <numFmt numFmtId="194" formatCode="0.000"/>
    <numFmt numFmtId="195" formatCode="0.0000_)"/>
    <numFmt numFmtId="196" formatCode="#,##0.00\ &quot;$&quot;;\-#,##0.00\ &quot;$&quot;"/>
    <numFmt numFmtId="197" formatCode="#,##0.00000"/>
    <numFmt numFmtId="198" formatCode="_-* #,##0.00\ &quot;$&quot;_-;\-* #,##0.00\ &quot;$&quot;_-;_-* &quot;-&quot;??\ &quot;$&quot;_-;_-@_-"/>
    <numFmt numFmtId="199" formatCode="0.00\ &quot;Qq&quot;"/>
    <numFmt numFmtId="200" formatCode="0.00000"/>
    <numFmt numFmtId="201" formatCode="&quot;N$&quot;#,##0.00_);\(&quot;N$&quot;#,##0.00\)"/>
    <numFmt numFmtId="202" formatCode="#.##0,"/>
    <numFmt numFmtId="203" formatCode="&quot;$&quot;#,##0.00"/>
    <numFmt numFmtId="204" formatCode="_-* #,##0\ _$_-;\-* #,##0\ _$_-;_-* &quot;-&quot;\ _$_-;_-@_-"/>
    <numFmt numFmtId="205" formatCode="\$#,##0\ ;\(\$#,##0\)"/>
    <numFmt numFmtId="206" formatCode="\$#,"/>
    <numFmt numFmtId="207" formatCode="_([$€]* #,##0.00_);_([$€]* \(#,##0.00\);_([$€]* &quot;-&quot;??_);_(@_)"/>
    <numFmt numFmtId="208" formatCode="_([$€-2]* #,##0.00_);_([$€-2]* \(#,##0.00\);_([$€-2]* &quot;-&quot;??_)"/>
    <numFmt numFmtId="209" formatCode="_-[$€]* #,##0.00_-;\-[$€]* #,##0.00_-;_-[$€]* &quot;-&quot;??_-;_-@_-"/>
    <numFmt numFmtId="210" formatCode="[$€]#,##0.00_);[Red]\([$€]#,##0.00\)"/>
    <numFmt numFmtId="211" formatCode="&quot; &quot;#,##0.00&quot; &quot;;&quot; (&quot;#,##0.00&quot;)&quot;;&quot; -&quot;#&quot; &quot;;&quot; &quot;@&quot; &quot;"/>
    <numFmt numFmtId="212" formatCode="[$-409]General"/>
    <numFmt numFmtId="213" formatCode="#."/>
    <numFmt numFmtId="214" formatCode="0.00_)"/>
    <numFmt numFmtId="215" formatCode="_(&quot;$&quot;* #,##0.00_);_(&quot;$&quot;* \(#,##0.00\);_(&quot;$&quot;* &quot;-&quot;_);_(@_)"/>
    <numFmt numFmtId="216" formatCode="_-[$RD$-1C0A]* #,##0.00_ ;_-[$RD$-1C0A]* \-#,##0.00\ ;_-[$RD$-1C0A]* &quot;-&quot;??_ ;_-@_ "/>
    <numFmt numFmtId="217" formatCode="[$-C0A]d\-mmm\-yy;@"/>
    <numFmt numFmtId="218" formatCode="0.000_)"/>
    <numFmt numFmtId="219" formatCode="#,##0.00_ ;\-#,##0.00\ "/>
    <numFmt numFmtId="220" formatCode="mm/dd/yyyy;@"/>
    <numFmt numFmtId="221" formatCode="_-* #,##0.0000_-;\-* #,##0.0000_-;_-* &quot;-&quot;??_-;_-@_-"/>
    <numFmt numFmtId="222" formatCode="#,##0.00000_);\(#,##0.00000\)"/>
    <numFmt numFmtId="223" formatCode="_-* #,##0.00\ &quot;pta&quot;_-;\-* #,##0.00\ &quot;pta&quot;_-;_-* &quot;-&quot;??\ &quot;pta&quot;_-;_-@_-"/>
    <numFmt numFmtId="224" formatCode="#,##0.00000000_);\(#,##0.00000000\)"/>
    <numFmt numFmtId="225" formatCode="[$-C0A]d\-mmm\-yyyy;@"/>
    <numFmt numFmtId="226" formatCode="0.0%"/>
    <numFmt numFmtId="227" formatCode="_(* #,##0.000_);_(* \(#,##0.000\);_(* &quot;-&quot;??_);_(@_)"/>
    <numFmt numFmtId="228" formatCode="_(* #,##0\ &quot;pta&quot;_);_(* \(#,##0\ &quot;pta&quot;\);_(* &quot;-&quot;??\ &quot;pta&quot;_);_(@_)"/>
    <numFmt numFmtId="229" formatCode="_(* #,##0.0000_);_(* \(#,##0.0000\);_(* &quot;-&quot;??_);_(@_)"/>
    <numFmt numFmtId="230" formatCode="0.0_)"/>
    <numFmt numFmtId="231" formatCode="_-* #,##0.00\ _p_t_a_-;\-* #,##0.00\ _p_t_a_-;_-* &quot;-&quot;??\ _p_t_a_-;_-@_-"/>
    <numFmt numFmtId="232" formatCode="_(* #,##0.000_);_(* \(#,##0.000\);_(* &quot;-&quot;???_);_(@_)"/>
    <numFmt numFmtId="233" formatCode="#,##0.0000"/>
    <numFmt numFmtId="234" formatCode="_-* #,##0.00\ _$_-;\-* #,##0.00\ _$_-;_-* &quot;-&quot;??\ _$_-;_-@_-"/>
    <numFmt numFmtId="235" formatCode="#,##0.00;[Red]#,##0.00"/>
    <numFmt numFmtId="236" formatCode="#,##0.000_);\(#,##0.000\)"/>
    <numFmt numFmtId="237" formatCode="[$RD$-1C0A]\ #,##0"/>
    <numFmt numFmtId="238" formatCode="_(* #,##0.00000_);_(* \(#,##0.00000\);_(* &quot;-&quot;??_);_(@_)"/>
    <numFmt numFmtId="239" formatCode="_-* #,##0.00\ _ _-;\-* #,##0.00\ _ _-;_-* &quot;-&quot;??\ _ _-;_-@_-"/>
    <numFmt numFmtId="240" formatCode="0&quot;.-&quot;"/>
    <numFmt numFmtId="241" formatCode="_ * #,##0.00_ ;_ * \-#,##0.00_ ;_ * &quot;-&quot;??_ ;_ @_ "/>
    <numFmt numFmtId="242" formatCode="#,##0.00\ &quot;M³S&quot;"/>
    <numFmt numFmtId="243" formatCode="#,##0.00&quot; pta &quot;;\-#,##0.00&quot; pta &quot;;&quot; -&quot;#&quot; pta &quot;;@\ "/>
    <numFmt numFmtId="244" formatCode="#,##0.00\ &quot;KM&quot;"/>
    <numFmt numFmtId="245" formatCode="_(&quot;$&quot;* #,##0_);_(&quot;$&quot;* \(#,##0\);_(&quot;$&quot;* &quot;-&quot;??_);_(@_)"/>
    <numFmt numFmtId="246" formatCode="mmmm\-yyyy"/>
    <numFmt numFmtId="247" formatCode="General_)"/>
    <numFmt numFmtId="248" formatCode="0_);\(0\)"/>
    <numFmt numFmtId="249" formatCode="_-&quot;£&quot;* #,##0_-;\-&quot;£&quot;* #,##0_-;_-&quot;£&quot;* &quot;-&quot;_-;_-@_-"/>
    <numFmt numFmtId="250" formatCode="_-&quot;£&quot;* #,##0.00_-;\-&quot;£&quot;* #,##0.00_-;_-&quot;£&quot;* &quot;-&quot;??_-;_-@_-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Times New Roman"/>
      <family val="1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BERNHARD"/>
    </font>
    <font>
      <sz val="1"/>
      <color indexed="8"/>
      <name val="Courier"/>
      <family val="3"/>
    </font>
    <font>
      <sz val="10"/>
      <name val="Helv"/>
    </font>
    <font>
      <b/>
      <sz val="10"/>
      <color indexed="8"/>
      <name val="Verdana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sz val="10"/>
      <color theme="1"/>
      <name val="Arial1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sz val="10"/>
      <color indexed="12"/>
      <name val="MS Sans Serif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36"/>
      <name val="MS Sans Serif"/>
      <family val="2"/>
    </font>
    <font>
      <u/>
      <sz val="6"/>
      <color indexed="12"/>
      <name val="Arial"/>
      <family val="2"/>
    </font>
    <font>
      <sz val="12"/>
      <name val="Helv"/>
    </font>
    <font>
      <sz val="10"/>
      <name val="Arial CE"/>
    </font>
    <font>
      <sz val="12"/>
      <color theme="1"/>
      <name val="Calibri"/>
      <family val="2"/>
      <scheme val="minor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"/>
      <name val="Calibri"/>
      <family val="2"/>
    </font>
    <font>
      <b/>
      <i/>
      <sz val="16"/>
      <name val="Helv"/>
    </font>
    <font>
      <sz val="11"/>
      <color rgb="FF000000"/>
      <name val="Arial"/>
      <family val="2"/>
    </font>
    <font>
      <sz val="14"/>
      <color theme="1"/>
      <name val="Times New Roman"/>
      <family val="2"/>
    </font>
    <font>
      <sz val="10"/>
      <name val="Times New Roman"/>
      <family val="1"/>
      <charset val="204"/>
    </font>
    <font>
      <b/>
      <sz val="24"/>
      <name val="Arial"/>
      <family val="2"/>
    </font>
    <font>
      <b/>
      <sz val="11"/>
      <color indexed="63"/>
      <name val="Calibri"/>
      <family val="2"/>
    </font>
    <font>
      <sz val="8"/>
      <name val="Helv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1"/>
      <name val="μ¸¿o"/>
      <family val="3"/>
      <charset val="129"/>
    </font>
    <font>
      <b/>
      <sz val="10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5"/>
        <bgColor indexed="45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29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36"/>
        <bgColor indexed="36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58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55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12" fillId="0" borderId="0"/>
    <xf numFmtId="170" fontId="1" fillId="0" borderId="0" applyFont="0" applyFill="0" applyBorder="0" applyAlignment="0" applyProtection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188" fontId="3" fillId="15" borderId="0" applyNumberFormat="0" applyBorder="0" applyAlignment="0" applyProtection="0"/>
    <xf numFmtId="188" fontId="3" fillId="15" borderId="0" applyNumberFormat="0" applyBorder="0" applyAlignment="0" applyProtection="0"/>
    <xf numFmtId="188" fontId="3" fillId="15" borderId="0" applyNumberFormat="0" applyBorder="0" applyAlignment="0" applyProtection="0"/>
    <xf numFmtId="0" fontId="3" fillId="7" borderId="0" applyNumberFormat="0" applyBorder="0" applyAlignment="0" applyProtection="0"/>
    <xf numFmtId="188" fontId="3" fillId="15" borderId="0" applyNumberFormat="0" applyBorder="0" applyAlignment="0" applyProtection="0"/>
    <xf numFmtId="188" fontId="3" fillId="15" borderId="0" applyNumberFormat="0" applyBorder="0" applyAlignment="0" applyProtection="0"/>
    <xf numFmtId="188" fontId="3" fillId="15" borderId="0" applyNumberFormat="0" applyBorder="0" applyAlignment="0" applyProtection="0"/>
    <xf numFmtId="188" fontId="3" fillId="15" borderId="0" applyNumberFormat="0" applyBorder="0" applyAlignment="0" applyProtection="0"/>
    <xf numFmtId="188" fontId="3" fillId="15" borderId="0" applyNumberFormat="0" applyBorder="0" applyAlignment="0" applyProtection="0"/>
    <xf numFmtId="188" fontId="3" fillId="15" borderId="0" applyNumberFormat="0" applyBorder="0" applyAlignment="0" applyProtection="0"/>
    <xf numFmtId="188" fontId="3" fillId="9" borderId="0" applyNumberFormat="0" applyBorder="0" applyAlignment="0" applyProtection="0"/>
    <xf numFmtId="188" fontId="3" fillId="9" borderId="0" applyNumberFormat="0" applyBorder="0" applyAlignment="0" applyProtection="0"/>
    <xf numFmtId="188" fontId="3" fillId="9" borderId="0" applyNumberFormat="0" applyBorder="0" applyAlignment="0" applyProtection="0"/>
    <xf numFmtId="0" fontId="3" fillId="8" borderId="0" applyNumberFormat="0" applyBorder="0" applyAlignment="0" applyProtection="0"/>
    <xf numFmtId="188" fontId="3" fillId="9" borderId="0" applyNumberFormat="0" applyBorder="0" applyAlignment="0" applyProtection="0"/>
    <xf numFmtId="188" fontId="3" fillId="9" borderId="0" applyNumberFormat="0" applyBorder="0" applyAlignment="0" applyProtection="0"/>
    <xf numFmtId="188" fontId="3" fillId="9" borderId="0" applyNumberFormat="0" applyBorder="0" applyAlignment="0" applyProtection="0"/>
    <xf numFmtId="188" fontId="3" fillId="9" borderId="0" applyNumberFormat="0" applyBorder="0" applyAlignment="0" applyProtection="0"/>
    <xf numFmtId="188" fontId="3" fillId="9" borderId="0" applyNumberFormat="0" applyBorder="0" applyAlignment="0" applyProtection="0"/>
    <xf numFmtId="188" fontId="3" fillId="9" borderId="0" applyNumberFormat="0" applyBorder="0" applyAlignment="0" applyProtection="0"/>
    <xf numFmtId="188" fontId="3" fillId="11" borderId="0" applyNumberFormat="0" applyBorder="0" applyAlignment="0" applyProtection="0"/>
    <xf numFmtId="188" fontId="3" fillId="11" borderId="0" applyNumberFormat="0" applyBorder="0" applyAlignment="0" applyProtection="0"/>
    <xf numFmtId="188" fontId="3" fillId="11" borderId="0" applyNumberFormat="0" applyBorder="0" applyAlignment="0" applyProtection="0"/>
    <xf numFmtId="0" fontId="3" fillId="10" borderId="0" applyNumberFormat="0" applyBorder="0" applyAlignment="0" applyProtection="0"/>
    <xf numFmtId="188" fontId="3" fillId="11" borderId="0" applyNumberFormat="0" applyBorder="0" applyAlignment="0" applyProtection="0"/>
    <xf numFmtId="188" fontId="3" fillId="11" borderId="0" applyNumberFormat="0" applyBorder="0" applyAlignment="0" applyProtection="0"/>
    <xf numFmtId="188" fontId="3" fillId="11" borderId="0" applyNumberFormat="0" applyBorder="0" applyAlignment="0" applyProtection="0"/>
    <xf numFmtId="188" fontId="3" fillId="11" borderId="0" applyNumberFormat="0" applyBorder="0" applyAlignment="0" applyProtection="0"/>
    <xf numFmtId="188" fontId="3" fillId="11" borderId="0" applyNumberFormat="0" applyBorder="0" applyAlignment="0" applyProtection="0"/>
    <xf numFmtId="188" fontId="3" fillId="11" borderId="0" applyNumberFormat="0" applyBorder="0" applyAlignment="0" applyProtection="0"/>
    <xf numFmtId="188" fontId="3" fillId="13" borderId="0" applyNumberFormat="0" applyBorder="0" applyAlignment="0" applyProtection="0"/>
    <xf numFmtId="188" fontId="3" fillId="13" borderId="0" applyNumberFormat="0" applyBorder="0" applyAlignment="0" applyProtection="0"/>
    <xf numFmtId="188" fontId="3" fillId="13" borderId="0" applyNumberFormat="0" applyBorder="0" applyAlignment="0" applyProtection="0"/>
    <xf numFmtId="0" fontId="3" fillId="12" borderId="0" applyNumberFormat="0" applyBorder="0" applyAlignment="0" applyProtection="0"/>
    <xf numFmtId="188" fontId="3" fillId="13" borderId="0" applyNumberFormat="0" applyBorder="0" applyAlignment="0" applyProtection="0"/>
    <xf numFmtId="188" fontId="3" fillId="13" borderId="0" applyNumberFormat="0" applyBorder="0" applyAlignment="0" applyProtection="0"/>
    <xf numFmtId="188" fontId="3" fillId="13" borderId="0" applyNumberFormat="0" applyBorder="0" applyAlignment="0" applyProtection="0"/>
    <xf numFmtId="188" fontId="3" fillId="13" borderId="0" applyNumberFormat="0" applyBorder="0" applyAlignment="0" applyProtection="0"/>
    <xf numFmtId="188" fontId="3" fillId="13" borderId="0" applyNumberFormat="0" applyBorder="0" applyAlignment="0" applyProtection="0"/>
    <xf numFmtId="188" fontId="3" fillId="13" borderId="0" applyNumberFormat="0" applyBorder="0" applyAlignment="0" applyProtection="0"/>
    <xf numFmtId="188" fontId="3" fillId="14" borderId="0" applyNumberFormat="0" applyBorder="0" applyAlignment="0" applyProtection="0"/>
    <xf numFmtId="188" fontId="3" fillId="14" borderId="0" applyNumberFormat="0" applyBorder="0" applyAlignment="0" applyProtection="0"/>
    <xf numFmtId="188" fontId="3" fillId="14" borderId="0" applyNumberFormat="0" applyBorder="0" applyAlignment="0" applyProtection="0"/>
    <xf numFmtId="0" fontId="3" fillId="14" borderId="0" applyNumberFormat="0" applyBorder="0" applyAlignment="0" applyProtection="0"/>
    <xf numFmtId="188" fontId="3" fillId="14" borderId="0" applyNumberFormat="0" applyBorder="0" applyAlignment="0" applyProtection="0"/>
    <xf numFmtId="188" fontId="3" fillId="14" borderId="0" applyNumberFormat="0" applyBorder="0" applyAlignment="0" applyProtection="0"/>
    <xf numFmtId="188" fontId="3" fillId="14" borderId="0" applyNumberFormat="0" applyBorder="0" applyAlignment="0" applyProtection="0"/>
    <xf numFmtId="188" fontId="3" fillId="14" borderId="0" applyNumberFormat="0" applyBorder="0" applyAlignment="0" applyProtection="0"/>
    <xf numFmtId="188" fontId="3" fillId="14" borderId="0" applyNumberFormat="0" applyBorder="0" applyAlignment="0" applyProtection="0"/>
    <xf numFmtId="188" fontId="3" fillId="14" borderId="0" applyNumberFormat="0" applyBorder="0" applyAlignment="0" applyProtection="0"/>
    <xf numFmtId="188" fontId="3" fillId="11" borderId="0" applyNumberFormat="0" applyBorder="0" applyAlignment="0" applyProtection="0"/>
    <xf numFmtId="188" fontId="3" fillId="11" borderId="0" applyNumberFormat="0" applyBorder="0" applyAlignment="0" applyProtection="0"/>
    <xf numFmtId="188" fontId="3" fillId="11" borderId="0" applyNumberFormat="0" applyBorder="0" applyAlignment="0" applyProtection="0"/>
    <xf numFmtId="0" fontId="3" fillId="13" borderId="0" applyNumberFormat="0" applyBorder="0" applyAlignment="0" applyProtection="0"/>
    <xf numFmtId="188" fontId="3" fillId="11" borderId="0" applyNumberFormat="0" applyBorder="0" applyAlignment="0" applyProtection="0"/>
    <xf numFmtId="188" fontId="3" fillId="11" borderId="0" applyNumberFormat="0" applyBorder="0" applyAlignment="0" applyProtection="0"/>
    <xf numFmtId="188" fontId="3" fillId="11" borderId="0" applyNumberFormat="0" applyBorder="0" applyAlignment="0" applyProtection="0"/>
    <xf numFmtId="188" fontId="3" fillId="11" borderId="0" applyNumberFormat="0" applyBorder="0" applyAlignment="0" applyProtection="0"/>
    <xf numFmtId="188" fontId="3" fillId="11" borderId="0" applyNumberFormat="0" applyBorder="0" applyAlignment="0" applyProtection="0"/>
    <xf numFmtId="188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188" fontId="3" fillId="14" borderId="0" applyNumberFormat="0" applyBorder="0" applyAlignment="0" applyProtection="0"/>
    <xf numFmtId="188" fontId="3" fillId="14" borderId="0" applyNumberFormat="0" applyBorder="0" applyAlignment="0" applyProtection="0"/>
    <xf numFmtId="188" fontId="3" fillId="14" borderId="0" applyNumberFormat="0" applyBorder="0" applyAlignment="0" applyProtection="0"/>
    <xf numFmtId="0" fontId="3" fillId="15" borderId="0" applyNumberFormat="0" applyBorder="0" applyAlignment="0" applyProtection="0"/>
    <xf numFmtId="188" fontId="3" fillId="14" borderId="0" applyNumberFormat="0" applyBorder="0" applyAlignment="0" applyProtection="0"/>
    <xf numFmtId="188" fontId="3" fillId="14" borderId="0" applyNumberFormat="0" applyBorder="0" applyAlignment="0" applyProtection="0"/>
    <xf numFmtId="188" fontId="3" fillId="14" borderId="0" applyNumberFormat="0" applyBorder="0" applyAlignment="0" applyProtection="0"/>
    <xf numFmtId="188" fontId="3" fillId="14" borderId="0" applyNumberFormat="0" applyBorder="0" applyAlignment="0" applyProtection="0"/>
    <xf numFmtId="188" fontId="3" fillId="14" borderId="0" applyNumberFormat="0" applyBorder="0" applyAlignment="0" applyProtection="0"/>
    <xf numFmtId="188" fontId="3" fillId="14" borderId="0" applyNumberFormat="0" applyBorder="0" applyAlignment="0" applyProtection="0"/>
    <xf numFmtId="188" fontId="3" fillId="9" borderId="0" applyNumberFormat="0" applyBorder="0" applyAlignment="0" applyProtection="0"/>
    <xf numFmtId="188" fontId="3" fillId="9" borderId="0" applyNumberFormat="0" applyBorder="0" applyAlignment="0" applyProtection="0"/>
    <xf numFmtId="188" fontId="3" fillId="9" borderId="0" applyNumberFormat="0" applyBorder="0" applyAlignment="0" applyProtection="0"/>
    <xf numFmtId="0" fontId="3" fillId="9" borderId="0" applyNumberFormat="0" applyBorder="0" applyAlignment="0" applyProtection="0"/>
    <xf numFmtId="188" fontId="3" fillId="9" borderId="0" applyNumberFormat="0" applyBorder="0" applyAlignment="0" applyProtection="0"/>
    <xf numFmtId="188" fontId="3" fillId="9" borderId="0" applyNumberFormat="0" applyBorder="0" applyAlignment="0" applyProtection="0"/>
    <xf numFmtId="188" fontId="3" fillId="9" borderId="0" applyNumberFormat="0" applyBorder="0" applyAlignment="0" applyProtection="0"/>
    <xf numFmtId="188" fontId="3" fillId="9" borderId="0" applyNumberFormat="0" applyBorder="0" applyAlignment="0" applyProtection="0"/>
    <xf numFmtId="188" fontId="3" fillId="9" borderId="0" applyNumberFormat="0" applyBorder="0" applyAlignment="0" applyProtection="0"/>
    <xf numFmtId="188" fontId="3" fillId="9" borderId="0" applyNumberFormat="0" applyBorder="0" applyAlignment="0" applyProtection="0"/>
    <xf numFmtId="188" fontId="3" fillId="17" borderId="0" applyNumberFormat="0" applyBorder="0" applyAlignment="0" applyProtection="0"/>
    <xf numFmtId="188" fontId="3" fillId="17" borderId="0" applyNumberFormat="0" applyBorder="0" applyAlignment="0" applyProtection="0"/>
    <xf numFmtId="188" fontId="3" fillId="17" borderId="0" applyNumberFormat="0" applyBorder="0" applyAlignment="0" applyProtection="0"/>
    <xf numFmtId="0" fontId="3" fillId="16" borderId="0" applyNumberFormat="0" applyBorder="0" applyAlignment="0" applyProtection="0"/>
    <xf numFmtId="188" fontId="3" fillId="17" borderId="0" applyNumberFormat="0" applyBorder="0" applyAlignment="0" applyProtection="0"/>
    <xf numFmtId="188" fontId="3" fillId="17" borderId="0" applyNumberFormat="0" applyBorder="0" applyAlignment="0" applyProtection="0"/>
    <xf numFmtId="188" fontId="3" fillId="17" borderId="0" applyNumberFormat="0" applyBorder="0" applyAlignment="0" applyProtection="0"/>
    <xf numFmtId="188" fontId="3" fillId="17" borderId="0" applyNumberFormat="0" applyBorder="0" applyAlignment="0" applyProtection="0"/>
    <xf numFmtId="188" fontId="3" fillId="17" borderId="0" applyNumberFormat="0" applyBorder="0" applyAlignment="0" applyProtection="0"/>
    <xf numFmtId="188" fontId="3" fillId="17" borderId="0" applyNumberFormat="0" applyBorder="0" applyAlignment="0" applyProtection="0"/>
    <xf numFmtId="188" fontId="3" fillId="8" borderId="0" applyNumberFormat="0" applyBorder="0" applyAlignment="0" applyProtection="0"/>
    <xf numFmtId="188" fontId="3" fillId="8" borderId="0" applyNumberFormat="0" applyBorder="0" applyAlignment="0" applyProtection="0"/>
    <xf numFmtId="188" fontId="3" fillId="8" borderId="0" applyNumberFormat="0" applyBorder="0" applyAlignment="0" applyProtection="0"/>
    <xf numFmtId="0" fontId="3" fillId="12" borderId="0" applyNumberFormat="0" applyBorder="0" applyAlignment="0" applyProtection="0"/>
    <xf numFmtId="188" fontId="3" fillId="8" borderId="0" applyNumberFormat="0" applyBorder="0" applyAlignment="0" applyProtection="0"/>
    <xf numFmtId="188" fontId="3" fillId="8" borderId="0" applyNumberFormat="0" applyBorder="0" applyAlignment="0" applyProtection="0"/>
    <xf numFmtId="188" fontId="3" fillId="8" borderId="0" applyNumberFormat="0" applyBorder="0" applyAlignment="0" applyProtection="0"/>
    <xf numFmtId="188" fontId="3" fillId="8" borderId="0" applyNumberFormat="0" applyBorder="0" applyAlignment="0" applyProtection="0"/>
    <xf numFmtId="188" fontId="3" fillId="8" borderId="0" applyNumberFormat="0" applyBorder="0" applyAlignment="0" applyProtection="0"/>
    <xf numFmtId="188" fontId="3" fillId="8" borderId="0" applyNumberFormat="0" applyBorder="0" applyAlignment="0" applyProtection="0"/>
    <xf numFmtId="188" fontId="3" fillId="14" borderId="0" applyNumberFormat="0" applyBorder="0" applyAlignment="0" applyProtection="0"/>
    <xf numFmtId="188" fontId="3" fillId="14" borderId="0" applyNumberFormat="0" applyBorder="0" applyAlignment="0" applyProtection="0"/>
    <xf numFmtId="188" fontId="3" fillId="14" borderId="0" applyNumberFormat="0" applyBorder="0" applyAlignment="0" applyProtection="0"/>
    <xf numFmtId="0" fontId="3" fillId="15" borderId="0" applyNumberFormat="0" applyBorder="0" applyAlignment="0" applyProtection="0"/>
    <xf numFmtId="188" fontId="3" fillId="14" borderId="0" applyNumberFormat="0" applyBorder="0" applyAlignment="0" applyProtection="0"/>
    <xf numFmtId="188" fontId="3" fillId="14" borderId="0" applyNumberFormat="0" applyBorder="0" applyAlignment="0" applyProtection="0"/>
    <xf numFmtId="188" fontId="3" fillId="14" borderId="0" applyNumberFormat="0" applyBorder="0" applyAlignment="0" applyProtection="0"/>
    <xf numFmtId="188" fontId="3" fillId="14" borderId="0" applyNumberFormat="0" applyBorder="0" applyAlignment="0" applyProtection="0"/>
    <xf numFmtId="188" fontId="3" fillId="14" borderId="0" applyNumberFormat="0" applyBorder="0" applyAlignment="0" applyProtection="0"/>
    <xf numFmtId="188" fontId="3" fillId="14" borderId="0" applyNumberFormat="0" applyBorder="0" applyAlignment="0" applyProtection="0"/>
    <xf numFmtId="188" fontId="3" fillId="11" borderId="0" applyNumberFormat="0" applyBorder="0" applyAlignment="0" applyProtection="0"/>
    <xf numFmtId="188" fontId="3" fillId="11" borderId="0" applyNumberFormat="0" applyBorder="0" applyAlignment="0" applyProtection="0"/>
    <xf numFmtId="188" fontId="3" fillId="11" borderId="0" applyNumberFormat="0" applyBorder="0" applyAlignment="0" applyProtection="0"/>
    <xf numFmtId="0" fontId="3" fillId="18" borderId="0" applyNumberFormat="0" applyBorder="0" applyAlignment="0" applyProtection="0"/>
    <xf numFmtId="188" fontId="3" fillId="11" borderId="0" applyNumberFormat="0" applyBorder="0" applyAlignment="0" applyProtection="0"/>
    <xf numFmtId="188" fontId="3" fillId="11" borderId="0" applyNumberFormat="0" applyBorder="0" applyAlignment="0" applyProtection="0"/>
    <xf numFmtId="188" fontId="3" fillId="11" borderId="0" applyNumberFormat="0" applyBorder="0" applyAlignment="0" applyProtection="0"/>
    <xf numFmtId="188" fontId="3" fillId="11" borderId="0" applyNumberFormat="0" applyBorder="0" applyAlignment="0" applyProtection="0"/>
    <xf numFmtId="188" fontId="3" fillId="11" borderId="0" applyNumberFormat="0" applyBorder="0" applyAlignment="0" applyProtection="0"/>
    <xf numFmtId="188" fontId="3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188" fontId="25" fillId="14" borderId="0" applyNumberFormat="0" applyBorder="0" applyAlignment="0" applyProtection="0"/>
    <xf numFmtId="0" fontId="25" fillId="19" borderId="0" applyNumberFormat="0" applyBorder="0" applyAlignment="0" applyProtection="0"/>
    <xf numFmtId="188" fontId="25" fillId="14" borderId="0" applyNumberFormat="0" applyBorder="0" applyAlignment="0" applyProtection="0"/>
    <xf numFmtId="188" fontId="25" fillId="14" borderId="0" applyNumberFormat="0" applyBorder="0" applyAlignment="0" applyProtection="0"/>
    <xf numFmtId="188" fontId="25" fillId="23" borderId="0" applyNumberFormat="0" applyBorder="0" applyAlignment="0" applyProtection="0"/>
    <xf numFmtId="0" fontId="25" fillId="9" borderId="0" applyNumberFormat="0" applyBorder="0" applyAlignment="0" applyProtection="0"/>
    <xf numFmtId="188" fontId="25" fillId="23" borderId="0" applyNumberFormat="0" applyBorder="0" applyAlignment="0" applyProtection="0"/>
    <xf numFmtId="188" fontId="25" fillId="23" borderId="0" applyNumberFormat="0" applyBorder="0" applyAlignment="0" applyProtection="0"/>
    <xf numFmtId="188" fontId="25" fillId="18" borderId="0" applyNumberFormat="0" applyBorder="0" applyAlignment="0" applyProtection="0"/>
    <xf numFmtId="0" fontId="25" fillId="16" borderId="0" applyNumberFormat="0" applyBorder="0" applyAlignment="0" applyProtection="0"/>
    <xf numFmtId="188" fontId="25" fillId="18" borderId="0" applyNumberFormat="0" applyBorder="0" applyAlignment="0" applyProtection="0"/>
    <xf numFmtId="188" fontId="25" fillId="18" borderId="0" applyNumberFormat="0" applyBorder="0" applyAlignment="0" applyProtection="0"/>
    <xf numFmtId="188" fontId="25" fillId="8" borderId="0" applyNumberFormat="0" applyBorder="0" applyAlignment="0" applyProtection="0"/>
    <xf numFmtId="0" fontId="25" fillId="20" borderId="0" applyNumberFormat="0" applyBorder="0" applyAlignment="0" applyProtection="0"/>
    <xf numFmtId="188" fontId="25" fillId="8" borderId="0" applyNumberFormat="0" applyBorder="0" applyAlignment="0" applyProtection="0"/>
    <xf numFmtId="188" fontId="25" fillId="8" borderId="0" applyNumberFormat="0" applyBorder="0" applyAlignment="0" applyProtection="0"/>
    <xf numFmtId="188" fontId="25" fillId="14" borderId="0" applyNumberFormat="0" applyBorder="0" applyAlignment="0" applyProtection="0"/>
    <xf numFmtId="0" fontId="25" fillId="21" borderId="0" applyNumberFormat="0" applyBorder="0" applyAlignment="0" applyProtection="0"/>
    <xf numFmtId="188" fontId="25" fillId="14" borderId="0" applyNumberFormat="0" applyBorder="0" applyAlignment="0" applyProtection="0"/>
    <xf numFmtId="188" fontId="25" fillId="14" borderId="0" applyNumberFormat="0" applyBorder="0" applyAlignment="0" applyProtection="0"/>
    <xf numFmtId="188" fontId="25" fillId="9" borderId="0" applyNumberFormat="0" applyBorder="0" applyAlignment="0" applyProtection="0"/>
    <xf numFmtId="0" fontId="25" fillId="22" borderId="0" applyNumberFormat="0" applyBorder="0" applyAlignment="0" applyProtection="0"/>
    <xf numFmtId="188" fontId="25" fillId="9" borderId="0" applyNumberFormat="0" applyBorder="0" applyAlignment="0" applyProtection="0"/>
    <xf numFmtId="188" fontId="25" fillId="9" borderId="0" applyNumberFormat="0" applyBorder="0" applyAlignment="0" applyProtection="0"/>
    <xf numFmtId="0" fontId="4" fillId="0" borderId="0"/>
    <xf numFmtId="0" fontId="4" fillId="0" borderId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6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28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24" borderId="0" applyNumberFormat="0" applyBorder="0" applyAlignment="0" applyProtection="0"/>
    <xf numFmtId="0" fontId="24" fillId="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0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24" borderId="0" applyNumberFormat="0" applyBorder="0" applyAlignment="0" applyProtection="0"/>
    <xf numFmtId="0" fontId="25" fillId="31" borderId="0" applyNumberFormat="0" applyBorder="0" applyAlignment="0" applyProtection="0"/>
    <xf numFmtId="0" fontId="26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26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6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7" fillId="36" borderId="0" applyNumberFormat="0" applyBorder="0" applyAlignment="0" applyProtection="0"/>
    <xf numFmtId="0" fontId="25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5" fillId="3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8" borderId="0" applyNumberFormat="0" applyBorder="0" applyAlignment="0" applyProtection="0"/>
    <xf numFmtId="0" fontId="26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26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2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6" fillId="2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34" borderId="0" applyNumberFormat="0" applyBorder="0" applyAlignment="0" applyProtection="0"/>
    <xf numFmtId="0" fontId="25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20" borderId="0" applyNumberFormat="0" applyBorder="0" applyAlignment="0" applyProtection="0"/>
    <xf numFmtId="0" fontId="2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6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7" fillId="33" borderId="0" applyNumberFormat="0" applyBorder="0" applyAlignment="0" applyProtection="0"/>
    <xf numFmtId="0" fontId="25" fillId="34" borderId="0" applyNumberFormat="0" applyBorder="0" applyAlignment="0" applyProtection="0"/>
    <xf numFmtId="0" fontId="27" fillId="33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5" fillId="2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3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3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6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6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5" fillId="2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43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43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26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26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26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6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7" fillId="45" borderId="0" applyNumberFormat="0" applyBorder="0" applyAlignment="0" applyProtection="0"/>
    <xf numFmtId="0" fontId="25" fillId="2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5" fillId="2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46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46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8" borderId="0" applyNumberFormat="0" applyBorder="0" applyAlignment="0" applyProtection="0"/>
    <xf numFmtId="0" fontId="29" fillId="3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88" fontId="30" fillId="14" borderId="0" applyNumberFormat="0" applyBorder="0" applyAlignment="0" applyProtection="0"/>
    <xf numFmtId="0" fontId="30" fillId="10" borderId="0" applyNumberFormat="0" applyBorder="0" applyAlignment="0" applyProtection="0"/>
    <xf numFmtId="188" fontId="30" fillId="14" borderId="0" applyNumberFormat="0" applyBorder="0" applyAlignment="0" applyProtection="0"/>
    <xf numFmtId="188" fontId="30" fillId="14" borderId="0" applyNumberFormat="0" applyBorder="0" applyAlignment="0" applyProtection="0"/>
    <xf numFmtId="0" fontId="31" fillId="47" borderId="10" applyNumberFormat="0" applyAlignment="0" applyProtection="0"/>
    <xf numFmtId="0" fontId="32" fillId="48" borderId="10" applyNumberFormat="0" applyAlignment="0" applyProtection="0"/>
    <xf numFmtId="0" fontId="31" fillId="47" borderId="10" applyNumberFormat="0" applyAlignment="0" applyProtection="0"/>
    <xf numFmtId="0" fontId="31" fillId="47" borderId="10" applyNumberFormat="0" applyAlignment="0" applyProtection="0"/>
    <xf numFmtId="0" fontId="32" fillId="48" borderId="10" applyNumberFormat="0" applyAlignment="0" applyProtection="0"/>
    <xf numFmtId="0" fontId="32" fillId="48" borderId="10" applyNumberFormat="0" applyAlignment="0" applyProtection="0"/>
    <xf numFmtId="0" fontId="32" fillId="48" borderId="10" applyNumberFormat="0" applyAlignment="0" applyProtection="0"/>
    <xf numFmtId="0" fontId="32" fillId="48" borderId="10" applyNumberFormat="0" applyAlignment="0" applyProtection="0"/>
    <xf numFmtId="0" fontId="32" fillId="48" borderId="10" applyNumberFormat="0" applyAlignment="0" applyProtection="0"/>
    <xf numFmtId="0" fontId="32" fillId="48" borderId="10" applyNumberFormat="0" applyAlignment="0" applyProtection="0"/>
    <xf numFmtId="0" fontId="32" fillId="48" borderId="10" applyNumberFormat="0" applyAlignment="0" applyProtection="0"/>
    <xf numFmtId="0" fontId="32" fillId="48" borderId="10" applyNumberFormat="0" applyAlignment="0" applyProtection="0"/>
    <xf numFmtId="0" fontId="32" fillId="48" borderId="10" applyNumberFormat="0" applyAlignment="0" applyProtection="0"/>
    <xf numFmtId="0" fontId="32" fillId="48" borderId="10" applyNumberFormat="0" applyAlignment="0" applyProtection="0"/>
    <xf numFmtId="0" fontId="32" fillId="48" borderId="10" applyNumberFormat="0" applyAlignment="0" applyProtection="0"/>
    <xf numFmtId="0" fontId="32" fillId="48" borderId="10" applyNumberFormat="0" applyAlignment="0" applyProtection="0"/>
    <xf numFmtId="0" fontId="31" fillId="47" borderId="10" applyNumberFormat="0" applyAlignment="0" applyProtection="0"/>
    <xf numFmtId="0" fontId="31" fillId="47" borderId="10" applyNumberFormat="0" applyAlignment="0" applyProtection="0"/>
    <xf numFmtId="0" fontId="31" fillId="47" borderId="10" applyNumberFormat="0" applyAlignment="0" applyProtection="0"/>
    <xf numFmtId="0" fontId="31" fillId="47" borderId="10" applyNumberFormat="0" applyAlignment="0" applyProtection="0"/>
    <xf numFmtId="0" fontId="31" fillId="47" borderId="10" applyNumberFormat="0" applyAlignment="0" applyProtection="0"/>
    <xf numFmtId="0" fontId="31" fillId="47" borderId="10" applyNumberFormat="0" applyAlignment="0" applyProtection="0"/>
    <xf numFmtId="0" fontId="31" fillId="47" borderId="10" applyNumberFormat="0" applyAlignment="0" applyProtection="0"/>
    <xf numFmtId="0" fontId="31" fillId="47" borderId="10" applyNumberFormat="0" applyAlignment="0" applyProtection="0"/>
    <xf numFmtId="0" fontId="31" fillId="47" borderId="10" applyNumberFormat="0" applyAlignment="0" applyProtection="0"/>
    <xf numFmtId="0" fontId="31" fillId="47" borderId="10" applyNumberFormat="0" applyAlignment="0" applyProtection="0"/>
    <xf numFmtId="0" fontId="31" fillId="47" borderId="10" applyNumberFormat="0" applyAlignment="0" applyProtection="0"/>
    <xf numFmtId="0" fontId="32" fillId="48" borderId="10" applyNumberFormat="0" applyAlignment="0" applyProtection="0"/>
    <xf numFmtId="0" fontId="32" fillId="48" borderId="10" applyNumberFormat="0" applyAlignment="0" applyProtection="0"/>
    <xf numFmtId="0" fontId="32" fillId="48" borderId="10" applyNumberFormat="0" applyAlignment="0" applyProtection="0"/>
    <xf numFmtId="0" fontId="32" fillId="48" borderId="10" applyNumberFormat="0" applyAlignment="0" applyProtection="0"/>
    <xf numFmtId="0" fontId="32" fillId="48" borderId="10" applyNumberFormat="0" applyAlignment="0" applyProtection="0"/>
    <xf numFmtId="0" fontId="32" fillId="48" borderId="10" applyNumberFormat="0" applyAlignment="0" applyProtection="0"/>
    <xf numFmtId="0" fontId="32" fillId="48" borderId="10" applyNumberFormat="0" applyAlignment="0" applyProtection="0"/>
    <xf numFmtId="0" fontId="32" fillId="48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0" fontId="31" fillId="47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188" fontId="33" fillId="49" borderId="10" applyNumberFormat="0" applyAlignment="0" applyProtection="0"/>
    <xf numFmtId="0" fontId="34" fillId="36" borderId="11" applyNumberFormat="0" applyAlignment="0" applyProtection="0"/>
    <xf numFmtId="0" fontId="34" fillId="50" borderId="11" applyNumberFormat="0" applyAlignment="0" applyProtection="0"/>
    <xf numFmtId="188" fontId="34" fillId="50" borderId="11" applyNumberFormat="0" applyAlignment="0" applyProtection="0"/>
    <xf numFmtId="188" fontId="34" fillId="50" borderId="11" applyNumberFormat="0" applyAlignment="0" applyProtection="0"/>
    <xf numFmtId="188" fontId="34" fillId="50" borderId="11" applyNumberFormat="0" applyAlignment="0" applyProtection="0"/>
    <xf numFmtId="188" fontId="34" fillId="50" borderId="11" applyNumberFormat="0" applyAlignment="0" applyProtection="0"/>
    <xf numFmtId="188" fontId="35" fillId="0" borderId="12" applyNumberFormat="0" applyFill="0" applyAlignment="0" applyProtection="0"/>
    <xf numFmtId="0" fontId="36" fillId="0" borderId="13" applyNumberFormat="0" applyFill="0" applyAlignment="0" applyProtection="0"/>
    <xf numFmtId="188" fontId="35" fillId="0" borderId="12" applyNumberFormat="0" applyFill="0" applyAlignment="0" applyProtection="0"/>
    <xf numFmtId="188" fontId="35" fillId="0" borderId="12" applyNumberFormat="0" applyFill="0" applyAlignment="0" applyProtection="0"/>
    <xf numFmtId="0" fontId="34" fillId="50" borderId="11" applyNumberFormat="0" applyAlignment="0" applyProtection="0"/>
    <xf numFmtId="0" fontId="34" fillId="50" borderId="11" applyNumberFormat="0" applyAlignment="0" applyProtection="0"/>
    <xf numFmtId="43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18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19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9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89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5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98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200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0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37" fillId="0" borderId="0"/>
    <xf numFmtId="202" fontId="38" fillId="0" borderId="0">
      <protection locked="0"/>
    </xf>
    <xf numFmtId="202" fontId="38" fillId="0" borderId="0">
      <protection locked="0"/>
    </xf>
    <xf numFmtId="202" fontId="38" fillId="0" borderId="0">
      <protection locked="0"/>
    </xf>
    <xf numFmtId="0" fontId="39" fillId="0" borderId="0"/>
    <xf numFmtId="177" fontId="12" fillId="0" borderId="0" applyFont="0" applyFill="0" applyBorder="0" applyAlignment="0" applyProtection="0"/>
    <xf numFmtId="170" fontId="4" fillId="0" borderId="0" applyFont="0" applyFill="0" applyBorder="0" applyAlignment="0" applyProtection="0"/>
    <xf numFmtId="8" fontId="12" fillId="0" borderId="0" applyFont="0" applyFill="0" applyBorder="0" applyAlignment="0" applyProtection="0"/>
    <xf numFmtId="17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8" fontId="12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74" fontId="4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4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38" fillId="0" borderId="0">
      <protection locked="0"/>
    </xf>
    <xf numFmtId="0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0" fillId="51" borderId="0" applyNumberFormat="0" applyBorder="0" applyAlignment="0" applyProtection="0"/>
    <xf numFmtId="0" fontId="41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1" fillId="54" borderId="0" applyNumberFormat="0" applyBorder="0" applyAlignment="0" applyProtection="0"/>
    <xf numFmtId="0" fontId="40" fillId="53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1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2" fillId="0" borderId="14" applyNumberFormat="0" applyFill="0" applyAlignment="0" applyProtection="0"/>
    <xf numFmtId="0" fontId="7" fillId="0" borderId="0"/>
    <xf numFmtId="188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8" fontId="43" fillId="0" borderId="0" applyNumberFormat="0" applyFill="0" applyBorder="0" applyAlignment="0" applyProtection="0"/>
    <xf numFmtId="188" fontId="43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41" fillId="54" borderId="0" applyNumberFormat="0" applyBorder="0" applyAlignment="0" applyProtection="0"/>
    <xf numFmtId="0" fontId="41" fillId="5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5" fillId="27" borderId="0" applyNumberFormat="0" applyBorder="0" applyAlignment="0" applyProtection="0"/>
    <xf numFmtId="188" fontId="25" fillId="58" borderId="0" applyNumberFormat="0" applyBorder="0" applyAlignment="0" applyProtection="0"/>
    <xf numFmtId="0" fontId="25" fillId="24" borderId="0" applyNumberFormat="0" applyBorder="0" applyAlignment="0" applyProtection="0"/>
    <xf numFmtId="188" fontId="25" fillId="58" borderId="0" applyNumberFormat="0" applyBorder="0" applyAlignment="0" applyProtection="0"/>
    <xf numFmtId="188" fontId="25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188" fontId="25" fillId="23" borderId="0" applyNumberFormat="0" applyBorder="0" applyAlignment="0" applyProtection="0"/>
    <xf numFmtId="188" fontId="25" fillId="23" borderId="0" applyNumberFormat="0" applyBorder="0" applyAlignment="0" applyProtection="0"/>
    <xf numFmtId="188" fontId="25" fillId="23" borderId="0" applyNumberFormat="0" applyBorder="0" applyAlignment="0" applyProtection="0"/>
    <xf numFmtId="188" fontId="25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5" fillId="34" borderId="0" applyNumberFormat="0" applyBorder="0" applyAlignment="0" applyProtection="0"/>
    <xf numFmtId="188" fontId="25" fillId="18" borderId="0" applyNumberFormat="0" applyBorder="0" applyAlignment="0" applyProtection="0"/>
    <xf numFmtId="0" fontId="25" fillId="38" borderId="0" applyNumberFormat="0" applyBorder="0" applyAlignment="0" applyProtection="0"/>
    <xf numFmtId="188" fontId="25" fillId="18" borderId="0" applyNumberFormat="0" applyBorder="0" applyAlignment="0" applyProtection="0"/>
    <xf numFmtId="188" fontId="25" fillId="1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5" fillId="34" borderId="0" applyNumberFormat="0" applyBorder="0" applyAlignment="0" applyProtection="0"/>
    <xf numFmtId="188" fontId="25" fillId="59" borderId="0" applyNumberFormat="0" applyBorder="0" applyAlignment="0" applyProtection="0"/>
    <xf numFmtId="0" fontId="25" fillId="20" borderId="0" applyNumberFormat="0" applyBorder="0" applyAlignment="0" applyProtection="0"/>
    <xf numFmtId="188" fontId="25" fillId="59" borderId="0" applyNumberFormat="0" applyBorder="0" applyAlignment="0" applyProtection="0"/>
    <xf numFmtId="188" fontId="25" fillId="5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5" fillId="27" borderId="0" applyNumberFormat="0" applyBorder="0" applyAlignment="0" applyProtection="0"/>
    <xf numFmtId="188" fontId="25" fillId="21" borderId="0" applyNumberFormat="0" applyBorder="0" applyAlignment="0" applyProtection="0"/>
    <xf numFmtId="0" fontId="25" fillId="21" borderId="0" applyNumberFormat="0" applyBorder="0" applyAlignment="0" applyProtection="0"/>
    <xf numFmtId="188" fontId="25" fillId="21" borderId="0" applyNumberFormat="0" applyBorder="0" applyAlignment="0" applyProtection="0"/>
    <xf numFmtId="188" fontId="25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5" fillId="25" borderId="0" applyNumberFormat="0" applyBorder="0" applyAlignment="0" applyProtection="0"/>
    <xf numFmtId="188" fontId="25" fillId="31" borderId="0" applyNumberFormat="0" applyBorder="0" applyAlignment="0" applyProtection="0"/>
    <xf numFmtId="0" fontId="25" fillId="23" borderId="0" applyNumberFormat="0" applyBorder="0" applyAlignment="0" applyProtection="0"/>
    <xf numFmtId="188" fontId="25" fillId="31" borderId="0" applyNumberFormat="0" applyBorder="0" applyAlignment="0" applyProtection="0"/>
    <xf numFmtId="188" fontId="25" fillId="31" borderId="0" applyNumberFormat="0" applyBorder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0" fontId="45" fillId="13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188" fontId="45" fillId="17" borderId="10" applyNumberFormat="0" applyAlignment="0" applyProtection="0"/>
    <xf numFmtId="207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08" fontId="46" fillId="0" borderId="0" applyNumberFormat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8" fontId="16" fillId="0" borderId="0" applyFont="0" applyFill="0" applyBorder="0" applyAlignment="0" applyProtection="0"/>
    <xf numFmtId="170" fontId="4" fillId="0" borderId="0" applyFont="0" applyFill="0" applyBorder="0" applyAlignment="0" applyProtection="0"/>
    <xf numFmtId="211" fontId="47" fillId="0" borderId="0"/>
    <xf numFmtId="212" fontId="47" fillId="0" borderId="0"/>
    <xf numFmtId="212" fontId="47" fillId="0" borderId="0"/>
    <xf numFmtId="0" fontId="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13" fontId="49" fillId="0" borderId="0">
      <protection locked="0"/>
    </xf>
    <xf numFmtId="0" fontId="10" fillId="0" borderId="0" applyNumberFormat="0" applyFont="0" applyFill="0" applyBorder="0" applyAlignment="0" applyProtection="0"/>
    <xf numFmtId="213" fontId="50" fillId="0" borderId="0">
      <protection locked="0"/>
    </xf>
    <xf numFmtId="0" fontId="10" fillId="0" borderId="0" applyNumberFormat="0" applyFont="0" applyFill="0" applyBorder="0" applyAlignment="0" applyProtection="0"/>
    <xf numFmtId="213" fontId="50" fillId="0" borderId="0">
      <protection locked="0"/>
    </xf>
    <xf numFmtId="0" fontId="10" fillId="0" borderId="0" applyNumberFormat="0" applyFont="0" applyFill="0" applyBorder="0" applyAlignment="0" applyProtection="0"/>
    <xf numFmtId="213" fontId="50" fillId="0" borderId="0">
      <protection locked="0"/>
    </xf>
    <xf numFmtId="0" fontId="10" fillId="0" borderId="0" applyNumberFormat="0" applyFont="0" applyFill="0" applyBorder="0" applyAlignment="0" applyProtection="0"/>
    <xf numFmtId="213" fontId="50" fillId="0" borderId="0">
      <protection locked="0"/>
    </xf>
    <xf numFmtId="0" fontId="10" fillId="0" borderId="0" applyNumberFormat="0" applyFont="0" applyFill="0" applyBorder="0" applyAlignment="0" applyProtection="0"/>
    <xf numFmtId="213" fontId="50" fillId="0" borderId="0">
      <protection locked="0"/>
    </xf>
    <xf numFmtId="0" fontId="10" fillId="0" borderId="0" applyNumberFormat="0" applyFont="0" applyFill="0" applyBorder="0" applyAlignment="0" applyProtection="0"/>
    <xf numFmtId="213" fontId="50" fillId="0" borderId="0">
      <protection locked="0"/>
    </xf>
    <xf numFmtId="0" fontId="10" fillId="0" borderId="0" applyNumberFormat="0" applyFont="0" applyFill="0" applyBorder="0" applyAlignment="0" applyProtection="0"/>
    <xf numFmtId="14" fontId="4" fillId="0" borderId="0"/>
    <xf numFmtId="2" fontId="4" fillId="0" borderId="0"/>
    <xf numFmtId="2" fontId="4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52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22" fillId="0" borderId="8" applyNumberFormat="0" applyFill="0" applyAlignment="0" applyProtection="0"/>
    <xf numFmtId="0" fontId="42" fillId="0" borderId="14" applyNumberFormat="0" applyFill="0" applyAlignment="0" applyProtection="0"/>
    <xf numFmtId="0" fontId="52" fillId="0" borderId="15" applyNumberFormat="0" applyFill="0" applyAlignment="0" applyProtection="0"/>
    <xf numFmtId="0" fontId="54" fillId="0" borderId="16" applyNumberFormat="0" applyFill="0" applyAlignment="0" applyProtection="0"/>
    <xf numFmtId="0" fontId="7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16" applyNumberFormat="0" applyFill="0" applyAlignment="0" applyProtection="0"/>
    <xf numFmtId="0" fontId="54" fillId="0" borderId="16" applyNumberFormat="0" applyFill="0" applyAlignment="0" applyProtection="0"/>
    <xf numFmtId="0" fontId="44" fillId="0" borderId="17" applyNumberFormat="0" applyFill="0" applyAlignment="0" applyProtection="0"/>
    <xf numFmtId="0" fontId="23" fillId="0" borderId="9" applyNumberFormat="0" applyFill="0" applyAlignment="0" applyProtection="0"/>
    <xf numFmtId="0" fontId="44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6" fillId="0" borderId="0" applyFill="0" applyBorder="0" applyProtection="0">
      <alignment horizontal="center" vertical="center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61" fillId="0" borderId="0" applyFill="0" applyBorder="0" applyAlignment="0" applyProtection="0">
      <alignment vertical="top"/>
      <protection locked="0"/>
    </xf>
    <xf numFmtId="188" fontId="61" fillId="0" borderId="0" applyFill="0" applyBorder="0" applyAlignment="0" applyProtection="0">
      <alignment vertical="top"/>
      <protection locked="0"/>
    </xf>
    <xf numFmtId="188" fontId="61" fillId="0" borderId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6" fillId="0" borderId="0" applyFill="0" applyBorder="0" applyProtection="0">
      <alignment horizontal="center" vertical="center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188" fontId="28" fillId="12" borderId="0" applyNumberFormat="0" applyBorder="0" applyAlignment="0" applyProtection="0"/>
    <xf numFmtId="0" fontId="28" fillId="8" borderId="0" applyNumberFormat="0" applyBorder="0" applyAlignment="0" applyProtection="0"/>
    <xf numFmtId="188" fontId="28" fillId="12" borderId="0" applyNumberFormat="0" applyBorder="0" applyAlignment="0" applyProtection="0"/>
    <xf numFmtId="188" fontId="28" fillId="12" borderId="0" applyNumberFormat="0" applyBorder="0" applyAlignment="0" applyProtection="0"/>
    <xf numFmtId="0" fontId="45" fillId="13" borderId="10" applyNumberFormat="0" applyAlignment="0" applyProtection="0"/>
    <xf numFmtId="0" fontId="45" fillId="13" borderId="10" applyNumberFormat="0" applyAlignment="0" applyProtection="0"/>
    <xf numFmtId="0" fontId="45" fillId="13" borderId="10" applyNumberFormat="0" applyAlignment="0" applyProtection="0"/>
    <xf numFmtId="0" fontId="45" fillId="13" borderId="10" applyNumberFormat="0" applyAlignment="0" applyProtection="0"/>
    <xf numFmtId="0" fontId="45" fillId="13" borderId="10" applyNumberFormat="0" applyAlignment="0" applyProtection="0"/>
    <xf numFmtId="0" fontId="45" fillId="13" borderId="10" applyNumberFormat="0" applyAlignment="0" applyProtection="0"/>
    <xf numFmtId="0" fontId="45" fillId="13" borderId="10" applyNumberFormat="0" applyAlignment="0" applyProtection="0"/>
    <xf numFmtId="0" fontId="45" fillId="13" borderId="10" applyNumberFormat="0" applyAlignment="0" applyProtection="0"/>
    <xf numFmtId="0" fontId="45" fillId="13" borderId="10" applyNumberFormat="0" applyAlignment="0" applyProtection="0"/>
    <xf numFmtId="0" fontId="45" fillId="13" borderId="10" applyNumberFormat="0" applyAlignment="0" applyProtection="0"/>
    <xf numFmtId="0" fontId="45" fillId="13" borderId="10" applyNumberFormat="0" applyAlignment="0" applyProtection="0"/>
    <xf numFmtId="0" fontId="45" fillId="13" borderId="10" applyNumberFormat="0" applyAlignment="0" applyProtection="0"/>
    <xf numFmtId="0" fontId="45" fillId="13" borderId="10" applyNumberFormat="0" applyAlignment="0" applyProtection="0"/>
    <xf numFmtId="0" fontId="45" fillId="13" borderId="10" applyNumberFormat="0" applyAlignment="0" applyProtection="0"/>
    <xf numFmtId="0" fontId="45" fillId="13" borderId="10" applyNumberFormat="0" applyAlignment="0" applyProtection="0"/>
    <xf numFmtId="0" fontId="45" fillId="13" borderId="10" applyNumberFormat="0" applyAlignment="0" applyProtection="0"/>
    <xf numFmtId="0" fontId="45" fillId="13" borderId="10" applyNumberFormat="0" applyAlignment="0" applyProtection="0"/>
    <xf numFmtId="0" fontId="45" fillId="13" borderId="10" applyNumberFormat="0" applyAlignment="0" applyProtection="0"/>
    <xf numFmtId="0" fontId="45" fillId="13" borderId="10" applyNumberFormat="0" applyAlignment="0" applyProtection="0"/>
    <xf numFmtId="0" fontId="45" fillId="13" borderId="10" applyNumberFormat="0" applyAlignment="0" applyProtection="0"/>
    <xf numFmtId="0" fontId="45" fillId="13" borderId="10" applyNumberFormat="0" applyAlignment="0" applyProtection="0"/>
    <xf numFmtId="0" fontId="45" fillId="13" borderId="10" applyNumberFormat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4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46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7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75" fontId="4" fillId="0" borderId="0" applyFont="0" applyFill="0" applyBorder="0" applyAlignment="0" applyProtection="0"/>
    <xf numFmtId="6" fontId="1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214" fontId="4" fillId="0" borderId="0" applyFont="0" applyFill="0" applyBorder="0" applyAlignment="0" applyProtection="0"/>
    <xf numFmtId="175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8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82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46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46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21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221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0" fontId="4" fillId="0" borderId="0"/>
    <xf numFmtId="0" fontId="4" fillId="0" borderId="0"/>
    <xf numFmtId="221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93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9" fontId="3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7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208" fontId="10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221" fontId="4" fillId="0" borderId="0" applyFont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231" fontId="4" fillId="0" borderId="0" applyFill="0" applyBorder="0" applyAlignment="0" applyProtection="0"/>
    <xf numFmtId="197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175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40" fontId="12" fillId="0" borderId="0" applyFont="0" applyFill="0" applyBorder="0" applyAlignment="0" applyProtection="0"/>
    <xf numFmtId="221" fontId="4" fillId="0" borderId="0" applyFont="0" applyFill="0" applyBorder="0" applyAlignment="0" applyProtection="0"/>
    <xf numFmtId="231" fontId="4" fillId="0" borderId="0" applyFill="0" applyBorder="0" applyAlignment="0" applyProtection="0"/>
    <xf numFmtId="221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6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90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3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23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239" fontId="64" fillId="0" borderId="0" applyFont="0" applyFill="0" applyBorder="0" applyAlignment="0" applyProtection="0"/>
    <xf numFmtId="175" fontId="1" fillId="0" borderId="0" applyFont="0" applyFill="0" applyBorder="0" applyAlignment="0" applyProtection="0"/>
    <xf numFmtId="236" fontId="4" fillId="0" borderId="0" applyFont="0" applyFill="0" applyBorder="0" applyAlignment="0" applyProtection="0"/>
    <xf numFmtId="239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40" fontId="4" fillId="0" borderId="0" applyFill="0" applyBorder="0" applyAlignment="0" applyProtection="0"/>
    <xf numFmtId="182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240" fontId="4" fillId="0" borderId="0" applyFill="0" applyBorder="0" applyAlignment="0" applyProtection="0"/>
    <xf numFmtId="240" fontId="4" fillId="0" borderId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40" fontId="4" fillId="0" borderId="0" applyFill="0" applyBorder="0" applyAlignment="0" applyProtection="0"/>
    <xf numFmtId="43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40" fontId="4" fillId="0" borderId="0" applyFill="0" applyBorder="0" applyAlignment="0" applyProtection="0"/>
    <xf numFmtId="240" fontId="4" fillId="0" borderId="0" applyFill="0" applyBorder="0" applyAlignment="0" applyProtection="0"/>
    <xf numFmtId="43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21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214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65" fillId="0" borderId="0" applyFont="0" applyFill="0" applyBorder="0" applyAlignment="0" applyProtection="0"/>
    <xf numFmtId="175" fontId="65" fillId="0" borderId="0" applyFont="0" applyFill="0" applyBorder="0" applyAlignment="0" applyProtection="0"/>
    <xf numFmtId="214" fontId="4" fillId="0" borderId="0" applyFont="0" applyFill="0" applyBorder="0" applyAlignment="0" applyProtection="0"/>
    <xf numFmtId="223" fontId="4" fillId="0" borderId="0" applyFont="0" applyFill="0" applyAlignment="0" applyProtection="0"/>
    <xf numFmtId="194" fontId="65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23" fontId="4" fillId="0" borderId="0" applyFont="0" applyFill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9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9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9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9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9" fontId="12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243" fontId="4" fillId="0" borderId="0" applyFill="0" applyBorder="0" applyAlignment="0" applyProtection="0"/>
    <xf numFmtId="0" fontId="3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43" fontId="4" fillId="0" borderId="0" applyFill="0" applyBorder="0" applyAlignment="0" applyProtection="0"/>
    <xf numFmtId="221" fontId="4" fillId="0" borderId="0" applyFont="0" applyFill="0" applyBorder="0" applyAlignment="0" applyProtection="0"/>
    <xf numFmtId="243" fontId="4" fillId="0" borderId="0" applyFill="0" applyBorder="0" applyAlignment="0" applyProtection="0"/>
    <xf numFmtId="243" fontId="4" fillId="0" borderId="0" applyFill="0" applyBorder="0" applyAlignment="0" applyProtection="0"/>
    <xf numFmtId="224" fontId="1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4" fontId="4" fillId="0" borderId="0" applyFont="0" applyFill="0" applyBorder="0" applyAlignment="0" applyProtection="0"/>
    <xf numFmtId="244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174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245" fontId="4" fillId="0" borderId="0" applyFont="0" applyFill="0" applyBorder="0" applyAlignment="0" applyProtection="0"/>
    <xf numFmtId="244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6" fontId="12" fillId="0" borderId="0" applyFont="0" applyFill="0" applyBorder="0" applyAlignment="0" applyProtection="0"/>
    <xf numFmtId="170" fontId="4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174" fontId="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0" fontId="4" fillId="0" borderId="0" applyFont="0" applyFill="0" applyBorder="0" applyAlignment="0" applyProtection="0"/>
    <xf numFmtId="190" fontId="12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7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Fill="0" applyBorder="0" applyAlignment="0" applyProtection="0"/>
    <xf numFmtId="179" fontId="1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43" fontId="4" fillId="0" borderId="0" applyFill="0" applyBorder="0" applyAlignment="0" applyProtection="0"/>
    <xf numFmtId="17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43" fontId="4" fillId="0" borderId="0" applyFill="0" applyBorder="0" applyAlignment="0" applyProtection="0"/>
    <xf numFmtId="221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46" fontId="12" fillId="0" borderId="0" applyFont="0" applyFill="0" applyBorder="0" applyAlignment="0" applyProtection="0"/>
    <xf numFmtId="246" fontId="1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0" fillId="0" borderId="0" applyFont="0" applyFill="0" applyBorder="0" applyAlignment="0" applyProtection="0"/>
    <xf numFmtId="22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174" fontId="4" fillId="0" borderId="0" applyFont="0" applyFill="0" applyBorder="0" applyAlignment="0" applyProtection="0"/>
    <xf numFmtId="170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214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237" fontId="4" fillId="0" borderId="0"/>
    <xf numFmtId="0" fontId="66" fillId="17" borderId="0" applyNumberFormat="0" applyBorder="0" applyAlignment="0" applyProtection="0"/>
    <xf numFmtId="188" fontId="67" fillId="17" borderId="0" applyNumberFormat="0" applyBorder="0" applyAlignment="0" applyProtection="0"/>
    <xf numFmtId="0" fontId="66" fillId="17" borderId="0" applyNumberFormat="0" applyBorder="0" applyAlignment="0" applyProtection="0"/>
    <xf numFmtId="0" fontId="67" fillId="45" borderId="0" applyNumberFormat="0" applyBorder="0" applyAlignment="0" applyProtection="0"/>
    <xf numFmtId="188" fontId="67" fillId="17" borderId="0" applyNumberFormat="0" applyBorder="0" applyAlignment="0" applyProtection="0"/>
    <xf numFmtId="188" fontId="67" fillId="17" borderId="0" applyNumberFormat="0" applyBorder="0" applyAlignment="0" applyProtection="0"/>
    <xf numFmtId="193" fontId="68" fillId="17" borderId="0" applyNumberFormat="0" applyBorder="0" applyAlignment="0" applyProtection="0"/>
    <xf numFmtId="0" fontId="13" fillId="0" borderId="0"/>
    <xf numFmtId="0" fontId="13" fillId="0" borderId="0"/>
    <xf numFmtId="0" fontId="10" fillId="0" borderId="0"/>
    <xf numFmtId="0" fontId="10" fillId="0" borderId="0"/>
    <xf numFmtId="214" fontId="69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88" fontId="3" fillId="0" borderId="0"/>
    <xf numFmtId="188" fontId="3" fillId="0" borderId="0"/>
    <xf numFmtId="0" fontId="1" fillId="0" borderId="0"/>
    <xf numFmtId="0" fontId="1" fillId="0" borderId="0"/>
    <xf numFmtId="0" fontId="1" fillId="0" borderId="0"/>
    <xf numFmtId="188" fontId="3" fillId="0" borderId="0"/>
    <xf numFmtId="0" fontId="65" fillId="0" borderId="0"/>
    <xf numFmtId="188" fontId="3" fillId="0" borderId="0"/>
    <xf numFmtId="188" fontId="3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247" fontId="63" fillId="0" borderId="0"/>
    <xf numFmtId="0" fontId="1" fillId="0" borderId="0"/>
    <xf numFmtId="0" fontId="4" fillId="0" borderId="0"/>
    <xf numFmtId="0" fontId="4" fillId="0" borderId="0"/>
    <xf numFmtId="0" fontId="4" fillId="0" borderId="0"/>
    <xf numFmtId="188" fontId="3" fillId="0" borderId="0"/>
    <xf numFmtId="188" fontId="3" fillId="0" borderId="0"/>
    <xf numFmtId="247" fontId="63" fillId="0" borderId="0"/>
    <xf numFmtId="188" fontId="3" fillId="0" borderId="0"/>
    <xf numFmtId="188" fontId="3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" fillId="0" borderId="0"/>
    <xf numFmtId="18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3" fillId="0" borderId="0"/>
    <xf numFmtId="188" fontId="3" fillId="0" borderId="0"/>
    <xf numFmtId="0" fontId="4" fillId="0" borderId="0"/>
    <xf numFmtId="0" fontId="12" fillId="0" borderId="0"/>
    <xf numFmtId="188" fontId="3" fillId="0" borderId="0"/>
    <xf numFmtId="188" fontId="3" fillId="0" borderId="0"/>
    <xf numFmtId="188" fontId="3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188" fontId="3" fillId="0" borderId="0"/>
    <xf numFmtId="18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88" fontId="3" fillId="0" borderId="0"/>
    <xf numFmtId="18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3" fillId="0" borderId="0"/>
    <xf numFmtId="188" fontId="3" fillId="0" borderId="0"/>
    <xf numFmtId="188" fontId="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3" fillId="0" borderId="0"/>
    <xf numFmtId="0" fontId="4" fillId="0" borderId="0"/>
    <xf numFmtId="188" fontId="3" fillId="0" borderId="0"/>
    <xf numFmtId="18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3" fillId="0" borderId="0"/>
    <xf numFmtId="188" fontId="3" fillId="0" borderId="0"/>
    <xf numFmtId="188" fontId="3" fillId="0" borderId="0"/>
    <xf numFmtId="0" fontId="12" fillId="0" borderId="0"/>
    <xf numFmtId="188" fontId="3" fillId="0" borderId="0"/>
    <xf numFmtId="188" fontId="3" fillId="0" borderId="0"/>
    <xf numFmtId="0" fontId="1" fillId="0" borderId="0"/>
    <xf numFmtId="0" fontId="1" fillId="0" borderId="0"/>
    <xf numFmtId="0" fontId="4" fillId="0" borderId="0"/>
    <xf numFmtId="188" fontId="3" fillId="0" borderId="0"/>
    <xf numFmtId="188" fontId="3" fillId="0" borderId="0"/>
    <xf numFmtId="0" fontId="12" fillId="0" borderId="0"/>
    <xf numFmtId="188" fontId="3" fillId="0" borderId="0"/>
    <xf numFmtId="0" fontId="1" fillId="0" borderId="0"/>
    <xf numFmtId="188" fontId="3" fillId="0" borderId="0"/>
    <xf numFmtId="0" fontId="4" fillId="0" borderId="0"/>
    <xf numFmtId="188" fontId="3" fillId="0" borderId="0"/>
    <xf numFmtId="188" fontId="3" fillId="0" borderId="0"/>
    <xf numFmtId="0" fontId="12" fillId="0" borderId="0"/>
    <xf numFmtId="0" fontId="1" fillId="0" borderId="0"/>
    <xf numFmtId="18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3" fillId="0" borderId="0"/>
    <xf numFmtId="188" fontId="3" fillId="0" borderId="0"/>
    <xf numFmtId="0" fontId="4" fillId="0" borderId="0"/>
    <xf numFmtId="188" fontId="3" fillId="0" borderId="0"/>
    <xf numFmtId="188" fontId="3" fillId="0" borderId="0"/>
    <xf numFmtId="0" fontId="12" fillId="0" borderId="0"/>
    <xf numFmtId="0" fontId="1" fillId="0" borderId="0"/>
    <xf numFmtId="18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3" fillId="0" borderId="0"/>
    <xf numFmtId="188" fontId="3" fillId="0" borderId="0"/>
    <xf numFmtId="0" fontId="4" fillId="0" borderId="0"/>
    <xf numFmtId="188" fontId="3" fillId="0" borderId="0"/>
    <xf numFmtId="188" fontId="3" fillId="0" borderId="0"/>
    <xf numFmtId="0" fontId="12" fillId="0" borderId="0"/>
    <xf numFmtId="18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0" fontId="4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0" fontId="4" fillId="0" borderId="0"/>
    <xf numFmtId="0" fontId="70" fillId="0" borderId="0"/>
    <xf numFmtId="0" fontId="70" fillId="0" borderId="0"/>
    <xf numFmtId="0" fontId="4" fillId="0" borderId="0"/>
    <xf numFmtId="0" fontId="70" fillId="0" borderId="0"/>
    <xf numFmtId="0" fontId="7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70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2" fillId="0" borderId="0"/>
    <xf numFmtId="0" fontId="1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7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88" fontId="12" fillId="0" borderId="0"/>
    <xf numFmtId="188" fontId="12" fillId="0" borderId="0"/>
    <xf numFmtId="188" fontId="12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12" fillId="0" borderId="0"/>
    <xf numFmtId="188" fontId="12" fillId="0" borderId="0"/>
    <xf numFmtId="0" fontId="1" fillId="0" borderId="0"/>
    <xf numFmtId="0" fontId="4" fillId="0" borderId="0"/>
    <xf numFmtId="39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3" fillId="0" borderId="0"/>
    <xf numFmtId="0" fontId="4" fillId="0" borderId="0"/>
    <xf numFmtId="18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0" fontId="4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0" fontId="1" fillId="0" borderId="0"/>
    <xf numFmtId="188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4" fillId="0" borderId="0"/>
    <xf numFmtId="188" fontId="4" fillId="0" borderId="0"/>
    <xf numFmtId="0" fontId="4" fillId="0" borderId="0"/>
    <xf numFmtId="188" fontId="4" fillId="0" borderId="0"/>
    <xf numFmtId="188" fontId="4" fillId="0" borderId="0"/>
    <xf numFmtId="0" fontId="4" fillId="0" borderId="0"/>
    <xf numFmtId="0" fontId="1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0" borderId="0" applyNumberFormat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0" borderId="0" applyNumberFormat="0"/>
    <xf numFmtId="4" fontId="46" fillId="0" borderId="0" applyNumberFormat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0" fillId="0" borderId="0"/>
    <xf numFmtId="0" fontId="10" fillId="0" borderId="0"/>
    <xf numFmtId="0" fontId="1" fillId="0" borderId="0"/>
    <xf numFmtId="0" fontId="4" fillId="0" borderId="0"/>
    <xf numFmtId="0" fontId="72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12" fillId="0" borderId="0"/>
    <xf numFmtId="0" fontId="12" fillId="0" borderId="0"/>
    <xf numFmtId="0" fontId="1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4" fillId="0" borderId="0"/>
    <xf numFmtId="0" fontId="12" fillId="0" borderId="0"/>
    <xf numFmtId="0" fontId="4" fillId="0" borderId="1"/>
    <xf numFmtId="0" fontId="4" fillId="0" borderId="1"/>
    <xf numFmtId="0" fontId="4" fillId="0" borderId="1"/>
    <xf numFmtId="0" fontId="1" fillId="0" borderId="0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0" fontId="12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188" fontId="12" fillId="0" borderId="0"/>
    <xf numFmtId="0" fontId="72" fillId="0" borderId="0" applyNumberFormat="0" applyFill="0" applyBorder="0" applyProtection="0">
      <alignment vertical="top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48" fontId="10" fillId="0" borderId="0"/>
    <xf numFmtId="0" fontId="3" fillId="0" borderId="0"/>
    <xf numFmtId="0" fontId="3" fillId="0" borderId="0"/>
    <xf numFmtId="0" fontId="1" fillId="0" borderId="0"/>
    <xf numFmtId="188" fontId="12" fillId="0" borderId="0"/>
    <xf numFmtId="0" fontId="1" fillId="0" borderId="0"/>
    <xf numFmtId="188" fontId="12" fillId="0" borderId="0"/>
    <xf numFmtId="0" fontId="12" fillId="0" borderId="0"/>
    <xf numFmtId="0" fontId="16" fillId="0" borderId="0"/>
    <xf numFmtId="0" fontId="4" fillId="0" borderId="0"/>
    <xf numFmtId="0" fontId="12" fillId="0" borderId="0"/>
    <xf numFmtId="0" fontId="12" fillId="0" borderId="0"/>
    <xf numFmtId="188" fontId="12" fillId="0" borderId="0"/>
    <xf numFmtId="188" fontId="12" fillId="0" borderId="0"/>
    <xf numFmtId="0" fontId="4" fillId="0" borderId="0"/>
    <xf numFmtId="0" fontId="12" fillId="0" borderId="0"/>
    <xf numFmtId="188" fontId="12" fillId="0" borderId="0"/>
    <xf numFmtId="0" fontId="1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88" fontId="12" fillId="0" borderId="0"/>
    <xf numFmtId="188" fontId="12" fillId="0" borderId="0"/>
    <xf numFmtId="18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12" fillId="0" borderId="0"/>
    <xf numFmtId="0" fontId="12" fillId="0" borderId="0"/>
    <xf numFmtId="0" fontId="72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12" fillId="0" borderId="0"/>
    <xf numFmtId="188" fontId="12" fillId="0" borderId="0"/>
    <xf numFmtId="0" fontId="4" fillId="0" borderId="0"/>
    <xf numFmtId="188" fontId="12" fillId="0" borderId="0"/>
    <xf numFmtId="188" fontId="12" fillId="0" borderId="0"/>
    <xf numFmtId="0" fontId="12" fillId="0" borderId="0"/>
    <xf numFmtId="188" fontId="12" fillId="0" borderId="0"/>
    <xf numFmtId="0" fontId="12" fillId="0" borderId="0"/>
    <xf numFmtId="188" fontId="12" fillId="0" borderId="0"/>
    <xf numFmtId="188" fontId="12" fillId="0" borderId="0"/>
    <xf numFmtId="0" fontId="1" fillId="0" borderId="0"/>
    <xf numFmtId="0" fontId="1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12" fillId="0" borderId="0"/>
    <xf numFmtId="0" fontId="12" fillId="0" borderId="0"/>
    <xf numFmtId="0" fontId="4" fillId="0" borderId="0"/>
    <xf numFmtId="188" fontId="3" fillId="0" borderId="0"/>
    <xf numFmtId="188" fontId="3" fillId="0" borderId="0"/>
    <xf numFmtId="0" fontId="63" fillId="0" borderId="0"/>
    <xf numFmtId="0" fontId="63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88" fontId="3" fillId="0" borderId="0"/>
    <xf numFmtId="188" fontId="3" fillId="0" borderId="0"/>
    <xf numFmtId="0" fontId="12" fillId="0" borderId="0"/>
    <xf numFmtId="0" fontId="4" fillId="0" borderId="0"/>
    <xf numFmtId="0" fontId="65" fillId="0" borderId="0"/>
    <xf numFmtId="188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88" fontId="3" fillId="0" borderId="0"/>
    <xf numFmtId="188" fontId="3" fillId="0" borderId="0"/>
    <xf numFmtId="0" fontId="72" fillId="0" borderId="0" applyNumberFormat="0" applyFill="0" applyBorder="0" applyProtection="0">
      <alignment vertical="top" wrapText="1"/>
    </xf>
    <xf numFmtId="227" fontId="3" fillId="0" borderId="0"/>
    <xf numFmtId="227" fontId="3" fillId="0" borderId="0"/>
    <xf numFmtId="0" fontId="1" fillId="0" borderId="0"/>
    <xf numFmtId="18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88" fontId="3" fillId="0" borderId="0"/>
    <xf numFmtId="0" fontId="4" fillId="0" borderId="0"/>
    <xf numFmtId="188" fontId="3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2" fillId="0" borderId="0"/>
    <xf numFmtId="0" fontId="4" fillId="0" borderId="0"/>
    <xf numFmtId="0" fontId="72" fillId="0" borderId="0" applyNumberFormat="0" applyFill="0" applyBorder="0" applyProtection="0">
      <alignment vertical="top" wrapText="1"/>
    </xf>
    <xf numFmtId="188" fontId="3" fillId="0" borderId="0"/>
    <xf numFmtId="188" fontId="3" fillId="0" borderId="0"/>
    <xf numFmtId="0" fontId="1" fillId="0" borderId="0"/>
    <xf numFmtId="18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3" fillId="0" borderId="0"/>
    <xf numFmtId="0" fontId="4" fillId="0" borderId="0"/>
    <xf numFmtId="188" fontId="3" fillId="0" borderId="0"/>
    <xf numFmtId="0" fontId="1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4" fillId="0" borderId="0"/>
    <xf numFmtId="0" fontId="4" fillId="0" borderId="0"/>
    <xf numFmtId="0" fontId="63" fillId="0" borderId="0"/>
    <xf numFmtId="4" fontId="46" fillId="0" borderId="0" applyNumberFormat="0"/>
    <xf numFmtId="4" fontId="46" fillId="0" borderId="0" applyNumberFormat="0"/>
    <xf numFmtId="4" fontId="46" fillId="0" borderId="0" applyNumberFormat="0"/>
    <xf numFmtId="0" fontId="4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4" fillId="0" borderId="0"/>
    <xf numFmtId="0" fontId="72" fillId="0" borderId="0" applyNumberFormat="0" applyFill="0" applyBorder="0" applyProtection="0">
      <alignment vertical="top" wrapText="1"/>
    </xf>
    <xf numFmtId="188" fontId="3" fillId="0" borderId="0"/>
    <xf numFmtId="188" fontId="3" fillId="0" borderId="0"/>
    <xf numFmtId="0" fontId="4" fillId="0" borderId="0"/>
    <xf numFmtId="188" fontId="3" fillId="0" borderId="0"/>
    <xf numFmtId="188" fontId="3" fillId="0" borderId="0"/>
    <xf numFmtId="188" fontId="3" fillId="0" borderId="0"/>
    <xf numFmtId="0" fontId="12" fillId="0" borderId="0"/>
    <xf numFmtId="0" fontId="72" fillId="0" borderId="0" applyNumberFormat="0" applyFill="0" applyBorder="0" applyProtection="0">
      <alignment vertical="top" wrapText="1"/>
    </xf>
    <xf numFmtId="188" fontId="3" fillId="0" borderId="0"/>
    <xf numFmtId="188" fontId="3" fillId="0" borderId="0"/>
    <xf numFmtId="0" fontId="63" fillId="0" borderId="0"/>
    <xf numFmtId="0" fontId="63" fillId="0" borderId="0"/>
    <xf numFmtId="4" fontId="46" fillId="0" borderId="0" applyNumberFormat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73" fillId="0" borderId="0"/>
    <xf numFmtId="188" fontId="12" fillId="11" borderId="19" applyNumberFormat="0" applyFont="0" applyAlignment="0" applyProtection="0"/>
    <xf numFmtId="188" fontId="12" fillId="11" borderId="19" applyNumberFormat="0" applyFont="0" applyAlignment="0" applyProtection="0"/>
    <xf numFmtId="188" fontId="12" fillId="11" borderId="19" applyNumberFormat="0" applyFont="0" applyAlignment="0" applyProtection="0"/>
    <xf numFmtId="188" fontId="12" fillId="11" borderId="19" applyNumberFormat="0" applyFont="0" applyAlignment="0" applyProtection="0"/>
    <xf numFmtId="188" fontId="12" fillId="11" borderId="19" applyNumberFormat="0" applyFont="0" applyAlignment="0" applyProtection="0"/>
    <xf numFmtId="188" fontId="12" fillId="11" borderId="19" applyNumberFormat="0" applyFont="0" applyAlignment="0" applyProtection="0"/>
    <xf numFmtId="188" fontId="12" fillId="11" borderId="19" applyNumberFormat="0" applyFont="0" applyAlignment="0" applyProtection="0"/>
    <xf numFmtId="188" fontId="12" fillId="11" borderId="19" applyNumberFormat="0" applyFont="0" applyAlignment="0" applyProtection="0"/>
    <xf numFmtId="188" fontId="12" fillId="11" borderId="19" applyNumberFormat="0" applyFont="0" applyAlignment="0" applyProtection="0"/>
    <xf numFmtId="0" fontId="4" fillId="11" borderId="19" applyNumberFormat="0" applyFont="0" applyAlignment="0" applyProtection="0"/>
    <xf numFmtId="188" fontId="12" fillId="11" borderId="19" applyNumberFormat="0" applyFont="0" applyAlignment="0" applyProtection="0"/>
    <xf numFmtId="188" fontId="12" fillId="11" borderId="19" applyNumberFormat="0" applyFont="0" applyAlignment="0" applyProtection="0"/>
    <xf numFmtId="188" fontId="12" fillId="11" borderId="19" applyNumberFormat="0" applyFont="0" applyAlignment="0" applyProtection="0"/>
    <xf numFmtId="188" fontId="12" fillId="11" borderId="19" applyNumberFormat="0" applyFont="0" applyAlignment="0" applyProtection="0"/>
    <xf numFmtId="188" fontId="12" fillId="11" borderId="19" applyNumberFormat="0" applyFont="0" applyAlignment="0" applyProtection="0"/>
    <xf numFmtId="188" fontId="12" fillId="11" borderId="19" applyNumberFormat="0" applyFont="0" applyAlignment="0" applyProtection="0"/>
    <xf numFmtId="188" fontId="12" fillId="11" borderId="19" applyNumberFormat="0" applyFont="0" applyAlignment="0" applyProtection="0"/>
    <xf numFmtId="188" fontId="12" fillId="11" borderId="19" applyNumberFormat="0" applyFont="0" applyAlignment="0" applyProtection="0"/>
    <xf numFmtId="188" fontId="12" fillId="11" borderId="19" applyNumberFormat="0" applyFont="0" applyAlignment="0" applyProtection="0"/>
    <xf numFmtId="188" fontId="12" fillId="11" borderId="19" applyNumberFormat="0" applyFont="0" applyAlignment="0" applyProtection="0"/>
    <xf numFmtId="0" fontId="4" fillId="11" borderId="19" applyNumberFormat="0" applyFont="0" applyAlignment="0" applyProtection="0"/>
    <xf numFmtId="188" fontId="12" fillId="11" borderId="19" applyNumberFormat="0" applyFont="0" applyAlignment="0" applyProtection="0"/>
    <xf numFmtId="188" fontId="12" fillId="11" borderId="19" applyNumberFormat="0" applyFont="0" applyAlignment="0" applyProtection="0"/>
    <xf numFmtId="188" fontId="12" fillId="11" borderId="19" applyNumberFormat="0" applyFont="0" applyAlignment="0" applyProtection="0"/>
    <xf numFmtId="188" fontId="12" fillId="11" borderId="19" applyNumberFormat="0" applyFont="0" applyAlignment="0" applyProtection="0"/>
    <xf numFmtId="188" fontId="12" fillId="11" borderId="19" applyNumberFormat="0" applyFont="0" applyAlignment="0" applyProtection="0"/>
    <xf numFmtId="188" fontId="12" fillId="11" borderId="19" applyNumberFormat="0" applyFont="0" applyAlignment="0" applyProtection="0"/>
    <xf numFmtId="188" fontId="12" fillId="11" borderId="19" applyNumberFormat="0" applyFont="0" applyAlignment="0" applyProtection="0"/>
    <xf numFmtId="188" fontId="12" fillId="11" borderId="19" applyNumberFormat="0" applyFont="0" applyAlignment="0" applyProtection="0"/>
    <xf numFmtId="188" fontId="12" fillId="11" borderId="19" applyNumberFormat="0" applyFont="0" applyAlignment="0" applyProtection="0"/>
    <xf numFmtId="188" fontId="12" fillId="11" borderId="19" applyNumberFormat="0" applyFont="0" applyAlignment="0" applyProtection="0"/>
    <xf numFmtId="0" fontId="4" fillId="11" borderId="19" applyNumberFormat="0" applyFont="0" applyAlignment="0" applyProtection="0"/>
    <xf numFmtId="188" fontId="12" fillId="11" borderId="19" applyNumberFormat="0" applyFont="0" applyAlignment="0" applyProtection="0"/>
    <xf numFmtId="0" fontId="4" fillId="11" borderId="19" applyNumberFormat="0" applyFont="0" applyAlignment="0" applyProtection="0"/>
    <xf numFmtId="0" fontId="4" fillId="11" borderId="19" applyNumberFormat="0" applyFont="0" applyAlignment="0" applyProtection="0"/>
    <xf numFmtId="0" fontId="4" fillId="11" borderId="19" applyNumberFormat="0" applyFont="0" applyAlignment="0" applyProtection="0"/>
    <xf numFmtId="0" fontId="4" fillId="11" borderId="19" applyNumberFormat="0" applyFont="0" applyAlignment="0" applyProtection="0"/>
    <xf numFmtId="0" fontId="4" fillId="11" borderId="19" applyNumberFormat="0" applyFont="0" applyAlignment="0" applyProtection="0"/>
    <xf numFmtId="0" fontId="4" fillId="11" borderId="19" applyNumberFormat="0" applyFont="0" applyAlignment="0" applyProtection="0"/>
    <xf numFmtId="0" fontId="4" fillId="11" borderId="19" applyNumberFormat="0" applyFont="0" applyAlignment="0" applyProtection="0"/>
    <xf numFmtId="0" fontId="4" fillId="11" borderId="19" applyNumberFormat="0" applyFont="0" applyAlignment="0" applyProtection="0"/>
    <xf numFmtId="0" fontId="4" fillId="11" borderId="19" applyNumberFormat="0" applyFont="0" applyAlignment="0" applyProtection="0"/>
    <xf numFmtId="0" fontId="4" fillId="11" borderId="19" applyNumberFormat="0" applyFont="0" applyAlignment="0" applyProtection="0"/>
    <xf numFmtId="0" fontId="4" fillId="11" borderId="19" applyNumberFormat="0" applyFont="0" applyAlignment="0" applyProtection="0"/>
    <xf numFmtId="0" fontId="4" fillId="11" borderId="19" applyNumberFormat="0" applyFont="0" applyAlignment="0" applyProtection="0"/>
    <xf numFmtId="0" fontId="4" fillId="11" borderId="19" applyNumberFormat="0" applyFont="0" applyAlignment="0" applyProtection="0"/>
    <xf numFmtId="0" fontId="4" fillId="11" borderId="19" applyNumberFormat="0" applyFont="0" applyAlignment="0" applyProtection="0"/>
    <xf numFmtId="0" fontId="4" fillId="11" borderId="19" applyNumberFormat="0" applyFont="0" applyAlignment="0" applyProtection="0"/>
    <xf numFmtId="0" fontId="4" fillId="11" borderId="19" applyNumberFormat="0" applyFont="0" applyAlignment="0" applyProtection="0"/>
    <xf numFmtId="0" fontId="4" fillId="11" borderId="19" applyNumberFormat="0" applyFont="0" applyAlignment="0" applyProtection="0"/>
    <xf numFmtId="0" fontId="4" fillId="11" borderId="19" applyNumberFormat="0" applyFont="0" applyAlignment="0" applyProtection="0"/>
    <xf numFmtId="0" fontId="4" fillId="11" borderId="19" applyNumberFormat="0" applyFont="0" applyAlignment="0" applyProtection="0"/>
    <xf numFmtId="0" fontId="4" fillId="11" borderId="19" applyNumberFormat="0" applyFont="0" applyAlignment="0" applyProtection="0"/>
    <xf numFmtId="0" fontId="4" fillId="11" borderId="19" applyNumberFormat="0" applyFont="0" applyAlignment="0" applyProtection="0"/>
    <xf numFmtId="0" fontId="74" fillId="47" borderId="20" applyNumberFormat="0" applyAlignment="0" applyProtection="0"/>
    <xf numFmtId="0" fontId="74" fillId="48" borderId="20" applyNumberFormat="0" applyAlignment="0" applyProtection="0"/>
    <xf numFmtId="0" fontId="74" fillId="48" borderId="20" applyNumberFormat="0" applyAlignment="0" applyProtection="0"/>
    <xf numFmtId="0" fontId="74" fillId="47" borderId="20" applyNumberFormat="0" applyAlignment="0" applyProtection="0"/>
    <xf numFmtId="0" fontId="74" fillId="47" borderId="20" applyNumberFormat="0" applyAlignment="0" applyProtection="0"/>
    <xf numFmtId="0" fontId="74" fillId="48" borderId="20" applyNumberFormat="0" applyAlignment="0" applyProtection="0"/>
    <xf numFmtId="0" fontId="74" fillId="47" borderId="20" applyNumberFormat="0" applyAlignment="0" applyProtection="0"/>
    <xf numFmtId="0" fontId="74" fillId="48" borderId="20" applyNumberFormat="0" applyAlignment="0" applyProtection="0"/>
    <xf numFmtId="0" fontId="74" fillId="48" borderId="20" applyNumberFormat="0" applyAlignment="0" applyProtection="0"/>
    <xf numFmtId="0" fontId="74" fillId="48" borderId="20" applyNumberFormat="0" applyAlignment="0" applyProtection="0"/>
    <xf numFmtId="0" fontId="74" fillId="48" borderId="20" applyNumberFormat="0" applyAlignment="0" applyProtection="0"/>
    <xf numFmtId="0" fontId="74" fillId="48" borderId="20" applyNumberFormat="0" applyAlignment="0" applyProtection="0"/>
    <xf numFmtId="0" fontId="74" fillId="48" borderId="20" applyNumberFormat="0" applyAlignment="0" applyProtection="0"/>
    <xf numFmtId="0" fontId="74" fillId="48" borderId="20" applyNumberFormat="0" applyAlignment="0" applyProtection="0"/>
    <xf numFmtId="0" fontId="74" fillId="48" borderId="20" applyNumberFormat="0" applyAlignment="0" applyProtection="0"/>
    <xf numFmtId="0" fontId="74" fillId="48" borderId="20" applyNumberFormat="0" applyAlignment="0" applyProtection="0"/>
    <xf numFmtId="0" fontId="74" fillId="48" borderId="20" applyNumberFormat="0" applyAlignment="0" applyProtection="0"/>
    <xf numFmtId="0" fontId="74" fillId="48" borderId="20" applyNumberFormat="0" applyAlignment="0" applyProtection="0"/>
    <xf numFmtId="0" fontId="74" fillId="48" borderId="20" applyNumberFormat="0" applyAlignment="0" applyProtection="0"/>
    <xf numFmtId="0" fontId="74" fillId="47" borderId="20" applyNumberFormat="0" applyAlignment="0" applyProtection="0"/>
    <xf numFmtId="0" fontId="74" fillId="47" borderId="20" applyNumberFormat="0" applyAlignment="0" applyProtection="0"/>
    <xf numFmtId="0" fontId="74" fillId="47" borderId="20" applyNumberFormat="0" applyAlignment="0" applyProtection="0"/>
    <xf numFmtId="0" fontId="74" fillId="47" borderId="20" applyNumberFormat="0" applyAlignment="0" applyProtection="0"/>
    <xf numFmtId="0" fontId="74" fillId="47" borderId="20" applyNumberFormat="0" applyAlignment="0" applyProtection="0"/>
    <xf numFmtId="0" fontId="74" fillId="47" borderId="20" applyNumberFormat="0" applyAlignment="0" applyProtection="0"/>
    <xf numFmtId="0" fontId="74" fillId="47" borderId="20" applyNumberFormat="0" applyAlignment="0" applyProtection="0"/>
    <xf numFmtId="0" fontId="74" fillId="47" borderId="20" applyNumberFormat="0" applyAlignment="0" applyProtection="0"/>
    <xf numFmtId="0" fontId="74" fillId="47" borderId="20" applyNumberFormat="0" applyAlignment="0" applyProtection="0"/>
    <xf numFmtId="0" fontId="74" fillId="47" borderId="20" applyNumberFormat="0" applyAlignment="0" applyProtection="0"/>
    <xf numFmtId="0" fontId="74" fillId="47" borderId="20" applyNumberFormat="0" applyAlignment="0" applyProtection="0"/>
    <xf numFmtId="0" fontId="74" fillId="48" borderId="20" applyNumberFormat="0" applyAlignment="0" applyProtection="0"/>
    <xf numFmtId="0" fontId="74" fillId="48" borderId="20" applyNumberFormat="0" applyAlignment="0" applyProtection="0"/>
    <xf numFmtId="0" fontId="74" fillId="48" borderId="20" applyNumberFormat="0" applyAlignment="0" applyProtection="0"/>
    <xf numFmtId="0" fontId="74" fillId="48" borderId="20" applyNumberFormat="0" applyAlignment="0" applyProtection="0"/>
    <xf numFmtId="0" fontId="74" fillId="48" borderId="20" applyNumberFormat="0" applyAlignment="0" applyProtection="0"/>
    <xf numFmtId="0" fontId="74" fillId="48" borderId="20" applyNumberFormat="0" applyAlignment="0" applyProtection="0"/>
    <xf numFmtId="0" fontId="74" fillId="48" borderId="20" applyNumberFormat="0" applyAlignment="0" applyProtection="0"/>
    <xf numFmtId="0" fontId="74" fillId="48" borderId="20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4" fillId="0" borderId="0"/>
    <xf numFmtId="38" fontId="75" fillId="0" borderId="0"/>
    <xf numFmtId="188" fontId="74" fillId="49" borderId="20" applyNumberFormat="0" applyAlignment="0" applyProtection="0"/>
    <xf numFmtId="0" fontId="74" fillId="47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188" fontId="74" fillId="49" borderId="20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" fillId="60" borderId="0"/>
    <xf numFmtId="18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8" fontId="35" fillId="0" borderId="0" applyNumberFormat="0" applyFill="0" applyBorder="0" applyAlignment="0" applyProtection="0"/>
    <xf numFmtId="188" fontId="35" fillId="0" borderId="0" applyNumberFormat="0" applyFill="0" applyBorder="0" applyAlignment="0" applyProtection="0"/>
    <xf numFmtId="188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8" fontId="48" fillId="0" borderId="0" applyNumberFormat="0" applyFill="0" applyBorder="0" applyAlignment="0" applyProtection="0"/>
    <xf numFmtId="188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88" fontId="42" fillId="0" borderId="21" applyNumberFormat="0" applyFill="0" applyAlignment="0" applyProtection="0"/>
    <xf numFmtId="0" fontId="52" fillId="0" borderId="15" applyNumberFormat="0" applyFill="0" applyAlignment="0" applyProtection="0"/>
    <xf numFmtId="188" fontId="42" fillId="0" borderId="21" applyNumberFormat="0" applyFill="0" applyAlignment="0" applyProtection="0"/>
    <xf numFmtId="188" fontId="42" fillId="0" borderId="21" applyNumberFormat="0" applyFill="0" applyAlignment="0" applyProtection="0"/>
    <xf numFmtId="188" fontId="55" fillId="0" borderId="22" applyNumberFormat="0" applyFill="0" applyAlignment="0" applyProtection="0"/>
    <xf numFmtId="0" fontId="54" fillId="0" borderId="16" applyNumberFormat="0" applyFill="0" applyAlignment="0" applyProtection="0"/>
    <xf numFmtId="188" fontId="55" fillId="0" borderId="22" applyNumberFormat="0" applyFill="0" applyAlignment="0" applyProtection="0"/>
    <xf numFmtId="188" fontId="55" fillId="0" borderId="22" applyNumberFormat="0" applyFill="0" applyAlignment="0" applyProtection="0"/>
    <xf numFmtId="188" fontId="43" fillId="0" borderId="23" applyNumberFormat="0" applyFill="0" applyAlignment="0" applyProtection="0"/>
    <xf numFmtId="188" fontId="43" fillId="0" borderId="23" applyNumberFormat="0" applyFill="0" applyAlignment="0" applyProtection="0"/>
    <xf numFmtId="188" fontId="43" fillId="0" borderId="23" applyNumberFormat="0" applyFill="0" applyAlignment="0" applyProtection="0"/>
    <xf numFmtId="188" fontId="43" fillId="0" borderId="23" applyNumberFormat="0" applyFill="0" applyAlignment="0" applyProtection="0"/>
    <xf numFmtId="188" fontId="43" fillId="0" borderId="23" applyNumberFormat="0" applyFill="0" applyAlignment="0" applyProtection="0"/>
    <xf numFmtId="188" fontId="43" fillId="0" borderId="23" applyNumberFormat="0" applyFill="0" applyAlignment="0" applyProtection="0"/>
    <xf numFmtId="188" fontId="43" fillId="0" borderId="23" applyNumberFormat="0" applyFill="0" applyAlignment="0" applyProtection="0"/>
    <xf numFmtId="188" fontId="43" fillId="0" borderId="23" applyNumberFormat="0" applyFill="0" applyAlignment="0" applyProtection="0"/>
    <xf numFmtId="0" fontId="44" fillId="0" borderId="17" applyNumberFormat="0" applyFill="0" applyAlignment="0" applyProtection="0"/>
    <xf numFmtId="188" fontId="43" fillId="0" borderId="23" applyNumberFormat="0" applyFill="0" applyAlignment="0" applyProtection="0"/>
    <xf numFmtId="188" fontId="43" fillId="0" borderId="23" applyNumberFormat="0" applyFill="0" applyAlignment="0" applyProtection="0"/>
    <xf numFmtId="188" fontId="43" fillId="0" borderId="23" applyNumberFormat="0" applyFill="0" applyAlignment="0" applyProtection="0"/>
    <xf numFmtId="188" fontId="43" fillId="0" borderId="23" applyNumberFormat="0" applyFill="0" applyAlignment="0" applyProtection="0"/>
    <xf numFmtId="188" fontId="43" fillId="0" borderId="23" applyNumberFormat="0" applyFill="0" applyAlignment="0" applyProtection="0"/>
    <xf numFmtId="188" fontId="43" fillId="0" borderId="23" applyNumberFormat="0" applyFill="0" applyAlignment="0" applyProtection="0"/>
    <xf numFmtId="188" fontId="43" fillId="0" borderId="23" applyNumberFormat="0" applyFill="0" applyAlignment="0" applyProtection="0"/>
    <xf numFmtId="188" fontId="43" fillId="0" borderId="23" applyNumberFormat="0" applyFill="0" applyAlignment="0" applyProtection="0"/>
    <xf numFmtId="188" fontId="43" fillId="0" borderId="23" applyNumberFormat="0" applyFill="0" applyAlignment="0" applyProtection="0"/>
    <xf numFmtId="188" fontId="43" fillId="0" borderId="23" applyNumberFormat="0" applyFill="0" applyAlignment="0" applyProtection="0"/>
    <xf numFmtId="188" fontId="43" fillId="0" borderId="23" applyNumberFormat="0" applyFill="0" applyAlignment="0" applyProtection="0"/>
    <xf numFmtId="188" fontId="43" fillId="0" borderId="23" applyNumberFormat="0" applyFill="0" applyAlignment="0" applyProtection="0"/>
    <xf numFmtId="188" fontId="43" fillId="0" borderId="23" applyNumberFormat="0" applyFill="0" applyAlignment="0" applyProtection="0"/>
    <xf numFmtId="188" fontId="43" fillId="0" borderId="23" applyNumberFormat="0" applyFill="0" applyAlignment="0" applyProtection="0"/>
    <xf numFmtId="188" fontId="43" fillId="0" borderId="23" applyNumberFormat="0" applyFill="0" applyAlignment="0" applyProtection="0"/>
    <xf numFmtId="188" fontId="43" fillId="0" borderId="23" applyNumberFormat="0" applyFill="0" applyAlignment="0" applyProtection="0"/>
    <xf numFmtId="188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88" fontId="76" fillId="0" borderId="0" applyNumberFormat="0" applyFill="0" applyBorder="0" applyAlignment="0" applyProtection="0"/>
    <xf numFmtId="18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1" fillId="0" borderId="24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0" fontId="41" fillId="0" borderId="26" applyNumberFormat="0" applyFill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0" fontId="4" fillId="0" borderId="27" applyNumberFormat="0" applyFont="0" applyFill="0" applyAlignment="0" applyProtection="0"/>
    <xf numFmtId="0" fontId="4" fillId="0" borderId="27" applyNumberFormat="0" applyFon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188" fontId="41" fillId="0" borderId="25" applyNumberFormat="0" applyFill="0" applyAlignment="0" applyProtection="0"/>
    <xf numFmtId="228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8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/>
  </cellStyleXfs>
  <cellXfs count="229">
    <xf numFmtId="0" fontId="0" fillId="0" borderId="0" xfId="0"/>
    <xf numFmtId="0" fontId="2" fillId="0" borderId="0" xfId="0" applyFont="1"/>
    <xf numFmtId="182" fontId="4" fillId="0" borderId="0" xfId="1" applyNumberFormat="1" applyFont="1" applyAlignment="1">
      <alignment horizontal="right"/>
    </xf>
    <xf numFmtId="2" fontId="2" fillId="0" borderId="0" xfId="0" applyNumberFormat="1" applyFont="1"/>
    <xf numFmtId="2" fontId="4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183" fontId="8" fillId="0" borderId="0" xfId="0" applyNumberFormat="1" applyFont="1" applyAlignment="1"/>
    <xf numFmtId="4" fontId="7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vertical="justify"/>
    </xf>
    <xf numFmtId="43" fontId="4" fillId="0" borderId="0" xfId="1" applyNumberFormat="1" applyFont="1" applyFill="1" applyAlignment="1">
      <alignment horizontal="right"/>
    </xf>
    <xf numFmtId="0" fontId="2" fillId="0" borderId="0" xfId="0" applyFont="1" applyFill="1"/>
    <xf numFmtId="2" fontId="4" fillId="0" borderId="0" xfId="0" applyNumberFormat="1" applyFont="1" applyBorder="1"/>
    <xf numFmtId="183" fontId="4" fillId="0" borderId="0" xfId="0" applyNumberFormat="1" applyFont="1" applyBorder="1"/>
    <xf numFmtId="2" fontId="9" fillId="2" borderId="3" xfId="0" applyNumberFormat="1" applyFont="1" applyFill="1" applyBorder="1"/>
    <xf numFmtId="184" fontId="14" fillId="2" borderId="2" xfId="0" applyNumberFormat="1" applyFont="1" applyFill="1" applyBorder="1"/>
    <xf numFmtId="2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70" fontId="9" fillId="2" borderId="4" xfId="10" applyFont="1" applyFill="1" applyBorder="1" applyAlignment="1">
      <alignment horizontal="right"/>
    </xf>
    <xf numFmtId="0" fontId="16" fillId="0" borderId="0" xfId="0" applyFont="1" applyFill="1" applyBorder="1"/>
    <xf numFmtId="4" fontId="17" fillId="0" borderId="0" xfId="0" applyNumberFormat="1" applyFont="1" applyFill="1" applyBorder="1"/>
    <xf numFmtId="0" fontId="8" fillId="0" borderId="0" xfId="0" applyFont="1" applyFill="1" applyAlignment="1"/>
    <xf numFmtId="0" fontId="16" fillId="4" borderId="0" xfId="0" applyFont="1" applyFill="1" applyBorder="1"/>
    <xf numFmtId="183" fontId="18" fillId="0" borderId="0" xfId="1" applyNumberFormat="1" applyFont="1" applyFill="1" applyBorder="1" applyAlignment="1">
      <alignment horizontal="right"/>
    </xf>
    <xf numFmtId="0" fontId="0" fillId="0" borderId="0" xfId="0" applyFill="1"/>
    <xf numFmtId="0" fontId="16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0" fontId="11" fillId="0" borderId="0" xfId="2" applyNumberFormat="1" applyFont="1" applyBorder="1" applyAlignment="1" applyProtection="1">
      <alignment horizontal="center" vertical="center" wrapText="1"/>
    </xf>
    <xf numFmtId="10" fontId="11" fillId="0" borderId="0" xfId="2" applyNumberFormat="1" applyFont="1" applyBorder="1" applyAlignment="1">
      <alignment horizontal="center" vertical="center" wrapText="1"/>
    </xf>
    <xf numFmtId="170" fontId="4" fillId="0" borderId="0" xfId="10" applyFont="1" applyFill="1" applyBorder="1" applyAlignment="1">
      <alignment horizontal="right"/>
    </xf>
    <xf numFmtId="182" fontId="4" fillId="0" borderId="0" xfId="1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3" fontId="9" fillId="2" borderId="3" xfId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16" fillId="4" borderId="0" xfId="0" applyFont="1" applyFill="1" applyBorder="1" applyAlignment="1">
      <alignment vertical="center"/>
    </xf>
    <xf numFmtId="4" fontId="17" fillId="0" borderId="0" xfId="1" applyNumberFormat="1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4" fontId="8" fillId="0" borderId="0" xfId="0" applyNumberFormat="1" applyFont="1" applyFill="1" applyAlignment="1">
      <alignment horizontal="right" vertical="center"/>
    </xf>
    <xf numFmtId="183" fontId="8" fillId="0" borderId="0" xfId="0" applyNumberFormat="1" applyFont="1" applyAlignment="1">
      <alignment horizontal="right" vertical="center"/>
    </xf>
    <xf numFmtId="4" fontId="4" fillId="0" borderId="0" xfId="4" applyNumberFormat="1" applyFont="1" applyFill="1" applyAlignment="1">
      <alignment horizontal="right" vertical="center"/>
    </xf>
    <xf numFmtId="2" fontId="9" fillId="2" borderId="3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" fontId="18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3" fontId="4" fillId="0" borderId="0" xfId="1" applyNumberFormat="1" applyFont="1" applyAlignment="1">
      <alignment horizontal="right" vertical="center"/>
    </xf>
    <xf numFmtId="43" fontId="2" fillId="0" borderId="0" xfId="0" applyNumberFormat="1" applyFont="1" applyAlignment="1">
      <alignment vertical="center"/>
    </xf>
    <xf numFmtId="182" fontId="9" fillId="0" borderId="0" xfId="1" applyNumberFormat="1" applyFont="1" applyFill="1" applyBorder="1" applyAlignment="1">
      <alignment horizontal="left" vertical="center"/>
    </xf>
    <xf numFmtId="43" fontId="9" fillId="2" borderId="1" xfId="0" applyNumberFormat="1" applyFont="1" applyFill="1" applyBorder="1" applyAlignment="1">
      <alignment horizontal="center" vertical="center"/>
    </xf>
    <xf numFmtId="43" fontId="4" fillId="0" borderId="0" xfId="0" applyNumberFormat="1" applyFont="1" applyAlignment="1">
      <alignment horizontal="right" vertical="center"/>
    </xf>
    <xf numFmtId="4" fontId="7" fillId="0" borderId="0" xfId="0" applyNumberFormat="1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right" vertical="center"/>
    </xf>
    <xf numFmtId="43" fontId="4" fillId="0" borderId="0" xfId="1" applyNumberFormat="1" applyFont="1" applyFill="1" applyAlignment="1">
      <alignment horizontal="right" vertical="center"/>
    </xf>
    <xf numFmtId="40" fontId="15" fillId="3" borderId="3" xfId="1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center" vertical="center" readingOrder="1"/>
    </xf>
    <xf numFmtId="0" fontId="20" fillId="0" borderId="0" xfId="0" applyFont="1" applyFill="1" applyAlignment="1">
      <alignment horizontal="center" vertical="center" readingOrder="1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84" fontId="14" fillId="2" borderId="28" xfId="0" applyNumberFormat="1" applyFont="1" applyFill="1" applyBorder="1"/>
    <xf numFmtId="2" fontId="9" fillId="2" borderId="29" xfId="0" applyNumberFormat="1" applyFont="1" applyFill="1" applyBorder="1"/>
    <xf numFmtId="2" fontId="9" fillId="2" borderId="29" xfId="1" applyNumberFormat="1" applyFont="1" applyFill="1" applyBorder="1" applyAlignment="1">
      <alignment horizontal="right" vertical="center"/>
    </xf>
    <xf numFmtId="43" fontId="9" fillId="2" borderId="29" xfId="1" applyFont="1" applyFill="1" applyBorder="1" applyAlignment="1">
      <alignment horizontal="right" vertical="center"/>
    </xf>
    <xf numFmtId="40" fontId="15" fillId="3" borderId="29" xfId="1" applyNumberFormat="1" applyFont="1" applyFill="1" applyBorder="1" applyAlignment="1">
      <alignment horizontal="right" vertical="center"/>
    </xf>
    <xf numFmtId="170" fontId="9" fillId="2" borderId="30" xfId="10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center" vertical="top"/>
    </xf>
    <xf numFmtId="4" fontId="11" fillId="0" borderId="1" xfId="4" applyNumberFormat="1" applyFont="1" applyFill="1" applyBorder="1" applyAlignment="1">
      <alignment horizontal="right" vertical="center"/>
    </xf>
    <xf numFmtId="43" fontId="11" fillId="0" borderId="1" xfId="1" applyNumberFormat="1" applyFont="1" applyFill="1" applyBorder="1" applyAlignment="1">
      <alignment horizontal="right" vertical="center"/>
    </xf>
    <xf numFmtId="184" fontId="14" fillId="2" borderId="5" xfId="0" applyNumberFormat="1" applyFont="1" applyFill="1" applyBorder="1" applyAlignment="1">
      <alignment vertical="center"/>
    </xf>
    <xf numFmtId="2" fontId="9" fillId="2" borderId="6" xfId="0" applyNumberFormat="1" applyFont="1" applyFill="1" applyBorder="1" applyAlignment="1">
      <alignment vertical="center"/>
    </xf>
    <xf numFmtId="2" fontId="9" fillId="2" borderId="6" xfId="1" applyNumberFormat="1" applyFont="1" applyFill="1" applyBorder="1" applyAlignment="1">
      <alignment horizontal="right" vertical="center"/>
    </xf>
    <xf numFmtId="43" fontId="9" fillId="2" borderId="6" xfId="1" applyFont="1" applyFill="1" applyBorder="1" applyAlignment="1">
      <alignment horizontal="right" vertical="center"/>
    </xf>
    <xf numFmtId="40" fontId="15" fillId="3" borderId="6" xfId="1" applyNumberFormat="1" applyFont="1" applyFill="1" applyBorder="1" applyAlignment="1">
      <alignment horizontal="right" vertical="center"/>
    </xf>
    <xf numFmtId="170" fontId="9" fillId="2" borderId="7" xfId="10" applyFont="1" applyFill="1" applyBorder="1" applyAlignment="1">
      <alignment horizontal="right" vertical="center"/>
    </xf>
    <xf numFmtId="2" fontId="11" fillId="0" borderId="1" xfId="0" applyNumberFormat="1" applyFont="1" applyFill="1" applyBorder="1" applyAlignment="1">
      <alignment horizontal="center" vertical="center"/>
    </xf>
    <xf numFmtId="10" fontId="11" fillId="0" borderId="1" xfId="2" applyNumberFormat="1" applyFont="1" applyBorder="1" applyAlignment="1" applyProtection="1">
      <alignment horizontal="center" vertical="center"/>
    </xf>
    <xf numFmtId="2" fontId="11" fillId="0" borderId="1" xfId="0" applyNumberFormat="1" applyFont="1" applyBorder="1" applyAlignment="1">
      <alignment horizontal="right" vertical="center"/>
    </xf>
    <xf numFmtId="10" fontId="11" fillId="0" borderId="1" xfId="2" applyNumberFormat="1" applyFont="1" applyBorder="1" applyAlignment="1">
      <alignment horizontal="center" vertical="center"/>
    </xf>
    <xf numFmtId="170" fontId="4" fillId="0" borderId="1" xfId="10" applyFont="1" applyFill="1" applyBorder="1" applyAlignment="1">
      <alignment horizontal="right"/>
    </xf>
    <xf numFmtId="183" fontId="11" fillId="0" borderId="1" xfId="0" applyNumberFormat="1" applyFont="1" applyBorder="1" applyAlignment="1">
      <alignment vertical="center" wrapText="1"/>
    </xf>
    <xf numFmtId="4" fontId="4" fillId="0" borderId="0" xfId="4" applyNumberForma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3" fontId="4" fillId="0" borderId="0" xfId="1" applyFont="1" applyFill="1" applyAlignment="1">
      <alignment horizontal="right" vertical="center"/>
    </xf>
    <xf numFmtId="43" fontId="4" fillId="0" borderId="0" xfId="1" applyFont="1" applyFill="1" applyAlignment="1">
      <alignment horizontal="right"/>
    </xf>
    <xf numFmtId="43" fontId="4" fillId="0" borderId="1" xfId="1" applyFont="1" applyFill="1" applyBorder="1" applyAlignment="1">
      <alignment horizontal="right" vertical="center"/>
    </xf>
    <xf numFmtId="10" fontId="11" fillId="0" borderId="33" xfId="2" applyNumberFormat="1" applyFont="1" applyBorder="1" applyAlignment="1" applyProtection="1">
      <alignment horizontal="center" vertical="center"/>
    </xf>
    <xf numFmtId="2" fontId="11" fillId="0" borderId="33" xfId="0" applyNumberFormat="1" applyFont="1" applyBorder="1" applyAlignment="1">
      <alignment horizontal="right" vertical="center"/>
    </xf>
    <xf numFmtId="10" fontId="11" fillId="0" borderId="33" xfId="2" applyNumberFormat="1" applyFont="1" applyBorder="1" applyAlignment="1">
      <alignment horizontal="center" vertical="center"/>
    </xf>
    <xf numFmtId="43" fontId="4" fillId="0" borderId="33" xfId="1" applyFont="1" applyFill="1" applyBorder="1" applyAlignment="1">
      <alignment horizontal="right" vertical="center"/>
    </xf>
    <xf numFmtId="170" fontId="4" fillId="0" borderId="34" xfId="10" applyFont="1" applyFill="1" applyBorder="1" applyAlignment="1">
      <alignment horizontal="right"/>
    </xf>
    <xf numFmtId="10" fontId="9" fillId="3" borderId="3" xfId="2" applyNumberFormat="1" applyFont="1" applyFill="1" applyBorder="1" applyAlignment="1">
      <alignment horizontal="center" vertical="center"/>
    </xf>
    <xf numFmtId="10" fontId="11" fillId="0" borderId="36" xfId="2" applyNumberFormat="1" applyFont="1" applyBorder="1" applyAlignment="1" applyProtection="1">
      <alignment horizontal="center" vertical="center"/>
    </xf>
    <xf numFmtId="2" fontId="11" fillId="0" borderId="36" xfId="0" applyNumberFormat="1" applyFont="1" applyBorder="1" applyAlignment="1">
      <alignment horizontal="right" vertical="center"/>
    </xf>
    <xf numFmtId="10" fontId="11" fillId="0" borderId="36" xfId="2" applyNumberFormat="1" applyFont="1" applyBorder="1" applyAlignment="1">
      <alignment horizontal="center" vertical="center"/>
    </xf>
    <xf numFmtId="43" fontId="4" fillId="0" borderId="36" xfId="1" applyFont="1" applyFill="1" applyBorder="1" applyAlignment="1">
      <alignment horizontal="right" vertical="center"/>
    </xf>
    <xf numFmtId="170" fontId="4" fillId="0" borderId="37" xfId="10" applyFont="1" applyFill="1" applyBorder="1" applyAlignment="1">
      <alignment horizontal="right"/>
    </xf>
    <xf numFmtId="2" fontId="1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3" fontId="4" fillId="0" borderId="0" xfId="1" applyFont="1" applyFill="1" applyBorder="1" applyAlignment="1">
      <alignment horizontal="center" vertical="center" wrapText="1"/>
    </xf>
    <xf numFmtId="181" fontId="9" fillId="2" borderId="4" xfId="1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10" fontId="11" fillId="0" borderId="0" xfId="2" applyNumberFormat="1" applyFont="1" applyAlignment="1" applyProtection="1">
      <alignment horizontal="center" vertical="center"/>
    </xf>
    <xf numFmtId="2" fontId="11" fillId="0" borderId="0" xfId="0" applyNumberFormat="1" applyFont="1" applyAlignment="1">
      <alignment horizontal="right" vertical="center"/>
    </xf>
    <xf numFmtId="10" fontId="11" fillId="0" borderId="0" xfId="2" applyNumberFormat="1" applyFont="1" applyAlignment="1">
      <alignment vertical="center"/>
    </xf>
    <xf numFmtId="181" fontId="9" fillId="0" borderId="0" xfId="2" applyNumberFormat="1" applyFont="1" applyAlignment="1">
      <alignment vertical="center"/>
    </xf>
    <xf numFmtId="181" fontId="9" fillId="0" borderId="0" xfId="2" applyNumberFormat="1" applyFont="1"/>
    <xf numFmtId="9" fontId="11" fillId="0" borderId="1" xfId="2" applyFont="1" applyBorder="1" applyAlignment="1">
      <alignment horizontal="center" vertical="center"/>
    </xf>
    <xf numFmtId="43" fontId="8" fillId="0" borderId="1" xfId="1" applyFont="1" applyFill="1" applyBorder="1" applyAlignment="1">
      <alignment horizontal="right" vertical="center"/>
    </xf>
    <xf numFmtId="2" fontId="11" fillId="0" borderId="0" xfId="0" applyNumberFormat="1" applyFont="1" applyAlignment="1">
      <alignment horizontal="center"/>
    </xf>
    <xf numFmtId="10" fontId="11" fillId="0" borderId="0" xfId="2" applyNumberFormat="1" applyFont="1" applyBorder="1" applyAlignment="1" applyProtection="1">
      <alignment horizontal="center" vertical="center"/>
    </xf>
    <xf numFmtId="9" fontId="11" fillId="0" borderId="0" xfId="2" applyFont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8" fillId="0" borderId="0" xfId="1" applyFont="1" applyFill="1" applyBorder="1" applyAlignment="1">
      <alignment horizontal="right"/>
    </xf>
    <xf numFmtId="2" fontId="9" fillId="0" borderId="0" xfId="0" applyNumberFormat="1" applyFont="1" applyFill="1" applyAlignment="1">
      <alignment horizontal="center" vertical="top"/>
    </xf>
    <xf numFmtId="2" fontId="9" fillId="0" borderId="0" xfId="0" applyNumberFormat="1" applyFont="1" applyAlignment="1">
      <alignment horizontal="center" vertical="top"/>
    </xf>
    <xf numFmtId="183" fontId="11" fillId="0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170" fontId="2" fillId="0" borderId="0" xfId="10" applyFont="1" applyFill="1"/>
    <xf numFmtId="170" fontId="2" fillId="0" borderId="0" xfId="10" applyFont="1"/>
    <xf numFmtId="4" fontId="2" fillId="0" borderId="0" xfId="0" applyNumberFormat="1" applyFont="1" applyFill="1"/>
    <xf numFmtId="0" fontId="8" fillId="0" borderId="0" xfId="0" applyFont="1" applyFill="1" applyAlignment="1">
      <alignment vertical="justify"/>
    </xf>
    <xf numFmtId="182" fontId="9" fillId="0" borderId="0" xfId="1" applyNumberFormat="1" applyFont="1" applyFill="1" applyBorder="1" applyAlignment="1">
      <alignment horizontal="left"/>
    </xf>
    <xf numFmtId="2" fontId="9" fillId="4" borderId="0" xfId="0" applyNumberFormat="1" applyFont="1" applyFill="1" applyAlignment="1">
      <alignment horizontal="center" vertical="top"/>
    </xf>
    <xf numFmtId="0" fontId="8" fillId="4" borderId="0" xfId="0" applyFont="1" applyFill="1" applyAlignment="1">
      <alignment vertical="justify"/>
    </xf>
    <xf numFmtId="4" fontId="4" fillId="4" borderId="0" xfId="4" applyNumberFormat="1" applyFont="1" applyFill="1" applyAlignment="1">
      <alignment horizontal="right" vertical="center"/>
    </xf>
    <xf numFmtId="2" fontId="4" fillId="4" borderId="0" xfId="0" applyNumberFormat="1" applyFont="1" applyFill="1" applyAlignment="1">
      <alignment horizontal="center" vertical="center"/>
    </xf>
    <xf numFmtId="43" fontId="4" fillId="4" borderId="0" xfId="0" applyNumberFormat="1" applyFont="1" applyFill="1" applyAlignment="1">
      <alignment horizontal="right" vertical="center"/>
    </xf>
    <xf numFmtId="43" fontId="4" fillId="4" borderId="0" xfId="1" applyNumberFormat="1" applyFont="1" applyFill="1" applyAlignment="1">
      <alignment horizontal="right" vertical="center"/>
    </xf>
    <xf numFmtId="43" fontId="4" fillId="4" borderId="0" xfId="1" applyNumberFormat="1" applyFont="1" applyFill="1" applyAlignment="1">
      <alignment horizontal="right"/>
    </xf>
    <xf numFmtId="4" fontId="11" fillId="0" borderId="1" xfId="4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top"/>
    </xf>
    <xf numFmtId="183" fontId="11" fillId="4" borderId="1" xfId="0" applyNumberFormat="1" applyFont="1" applyFill="1" applyBorder="1" applyAlignment="1">
      <alignment vertical="center" wrapText="1"/>
    </xf>
    <xf numFmtId="2" fontId="11" fillId="4" borderId="1" xfId="0" applyNumberFormat="1" applyFont="1" applyFill="1" applyBorder="1" applyAlignment="1">
      <alignment horizontal="center" vertical="center"/>
    </xf>
    <xf numFmtId="43" fontId="11" fillId="4" borderId="1" xfId="1" applyNumberFormat="1" applyFont="1" applyFill="1" applyBorder="1" applyAlignment="1">
      <alignment horizontal="right" vertical="center"/>
    </xf>
    <xf numFmtId="4" fontId="11" fillId="4" borderId="1" xfId="4" applyNumberFormat="1" applyFont="1" applyFill="1" applyBorder="1" applyAlignment="1">
      <alignment horizontal="center" vertical="center"/>
    </xf>
    <xf numFmtId="184" fontId="14" fillId="4" borderId="0" xfId="0" applyNumberFormat="1" applyFont="1" applyFill="1" applyBorder="1" applyAlignment="1">
      <alignment vertical="center"/>
    </xf>
    <xf numFmtId="2" fontId="9" fillId="4" borderId="0" xfId="0" applyNumberFormat="1" applyFont="1" applyFill="1" applyBorder="1" applyAlignment="1">
      <alignment vertical="center"/>
    </xf>
    <xf numFmtId="2" fontId="9" fillId="4" borderId="0" xfId="1" applyNumberFormat="1" applyFont="1" applyFill="1" applyBorder="1" applyAlignment="1">
      <alignment horizontal="right" vertical="center"/>
    </xf>
    <xf numFmtId="43" fontId="9" fillId="4" borderId="0" xfId="1" applyFont="1" applyFill="1" applyBorder="1" applyAlignment="1">
      <alignment horizontal="right" vertical="center"/>
    </xf>
    <xf numFmtId="170" fontId="9" fillId="4" borderId="0" xfId="10" applyFont="1" applyFill="1" applyBorder="1" applyAlignment="1">
      <alignment horizontal="right" vertical="center"/>
    </xf>
    <xf numFmtId="2" fontId="8" fillId="4" borderId="0" xfId="0" applyNumberFormat="1" applyFont="1" applyFill="1" applyAlignment="1">
      <alignment horizontal="center"/>
    </xf>
    <xf numFmtId="183" fontId="8" fillId="4" borderId="0" xfId="0" applyNumberFormat="1" applyFont="1" applyFill="1" applyAlignment="1"/>
    <xf numFmtId="183" fontId="8" fillId="4" borderId="0" xfId="0" applyNumberFormat="1" applyFont="1" applyFill="1" applyAlignment="1">
      <alignment horizontal="right" vertical="center"/>
    </xf>
    <xf numFmtId="2" fontId="8" fillId="4" borderId="0" xfId="0" applyNumberFormat="1" applyFont="1" applyFill="1" applyAlignment="1">
      <alignment horizontal="right" vertical="center"/>
    </xf>
    <xf numFmtId="4" fontId="7" fillId="4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/>
    </xf>
    <xf numFmtId="43" fontId="11" fillId="0" borderId="1" xfId="1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84" fontId="14" fillId="2" borderId="28" xfId="0" applyNumberFormat="1" applyFont="1" applyFill="1" applyBorder="1" applyAlignment="1">
      <alignment vertical="center"/>
    </xf>
    <xf numFmtId="2" fontId="9" fillId="2" borderId="29" xfId="0" applyNumberFormat="1" applyFont="1" applyFill="1" applyBorder="1" applyAlignment="1">
      <alignment vertical="center"/>
    </xf>
    <xf numFmtId="2" fontId="11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84" fontId="14" fillId="2" borderId="2" xfId="0" applyNumberFormat="1" applyFont="1" applyFill="1" applyBorder="1" applyAlignment="1">
      <alignment vertical="center"/>
    </xf>
    <xf numFmtId="2" fontId="9" fillId="2" borderId="3" xfId="0" applyNumberFormat="1" applyFont="1" applyFill="1" applyBorder="1" applyAlignment="1">
      <alignment vertical="center"/>
    </xf>
    <xf numFmtId="2" fontId="11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3" fillId="0" borderId="0" xfId="0" applyFont="1" applyFill="1"/>
    <xf numFmtId="184" fontId="14" fillId="2" borderId="38" xfId="0" applyNumberFormat="1" applyFont="1" applyFill="1" applyBorder="1" applyAlignment="1">
      <alignment vertical="center"/>
    </xf>
    <xf numFmtId="2" fontId="9" fillId="2" borderId="39" xfId="0" applyNumberFormat="1" applyFont="1" applyFill="1" applyBorder="1" applyAlignment="1">
      <alignment vertical="center"/>
    </xf>
    <xf numFmtId="2" fontId="9" fillId="2" borderId="39" xfId="1" applyNumberFormat="1" applyFont="1" applyFill="1" applyBorder="1" applyAlignment="1">
      <alignment horizontal="right" vertical="center"/>
    </xf>
    <xf numFmtId="43" fontId="9" fillId="2" borderId="39" xfId="1" applyFont="1" applyFill="1" applyBorder="1" applyAlignment="1">
      <alignment horizontal="right" vertical="center"/>
    </xf>
    <xf numFmtId="40" fontId="15" fillId="3" borderId="39" xfId="1" applyNumberFormat="1" applyFont="1" applyFill="1" applyBorder="1" applyAlignment="1">
      <alignment horizontal="right" vertical="center"/>
    </xf>
    <xf numFmtId="181" fontId="9" fillId="2" borderId="40" xfId="1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43" fontId="11" fillId="0" borderId="1" xfId="1" applyNumberFormat="1" applyFont="1" applyFill="1" applyBorder="1" applyAlignment="1">
      <alignment vertical="center"/>
    </xf>
    <xf numFmtId="40" fontId="15" fillId="3" borderId="6" xfId="1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3" fontId="4" fillId="0" borderId="0" xfId="1" applyNumberFormat="1" applyFont="1" applyFill="1" applyAlignment="1">
      <alignment vertical="center"/>
    </xf>
    <xf numFmtId="43" fontId="11" fillId="4" borderId="1" xfId="1" applyNumberFormat="1" applyFont="1" applyFill="1" applyBorder="1" applyAlignment="1">
      <alignment vertical="center"/>
    </xf>
    <xf numFmtId="43" fontId="4" fillId="4" borderId="0" xfId="1" applyNumberFormat="1" applyFont="1" applyFill="1" applyAlignment="1">
      <alignment vertical="center"/>
    </xf>
    <xf numFmtId="40" fontId="15" fillId="4" borderId="0" xfId="1" applyNumberFormat="1" applyFont="1" applyFill="1" applyBorder="1" applyAlignment="1">
      <alignment vertical="center"/>
    </xf>
    <xf numFmtId="4" fontId="7" fillId="4" borderId="0" xfId="0" applyNumberFormat="1" applyFont="1" applyFill="1" applyBorder="1" applyAlignment="1">
      <alignment vertical="center"/>
    </xf>
    <xf numFmtId="43" fontId="11" fillId="0" borderId="1" xfId="0" applyNumberFormat="1" applyFont="1" applyFill="1" applyBorder="1" applyAlignment="1" applyProtection="1">
      <alignment horizontal="right" vertical="center"/>
      <protection locked="0"/>
    </xf>
    <xf numFmtId="40" fontId="15" fillId="3" borderId="6" xfId="1" applyNumberFormat="1" applyFont="1" applyFill="1" applyBorder="1" applyAlignment="1" applyProtection="1">
      <alignment horizontal="right" vertical="center"/>
      <protection locked="0"/>
    </xf>
    <xf numFmtId="43" fontId="4" fillId="0" borderId="0" xfId="0" applyNumberFormat="1" applyFont="1" applyAlignment="1" applyProtection="1">
      <alignment horizontal="right" vertical="center"/>
      <protection locked="0"/>
    </xf>
    <xf numFmtId="43" fontId="4" fillId="0" borderId="0" xfId="0" applyNumberFormat="1" applyFont="1" applyFill="1" applyAlignment="1" applyProtection="1">
      <alignment horizontal="right" vertical="center"/>
      <protection locked="0"/>
    </xf>
    <xf numFmtId="43" fontId="11" fillId="4" borderId="1" xfId="0" applyNumberFormat="1" applyFont="1" applyFill="1" applyBorder="1" applyAlignment="1" applyProtection="1">
      <alignment horizontal="right" vertical="center"/>
      <protection locked="0"/>
    </xf>
    <xf numFmtId="43" fontId="4" fillId="4" borderId="0" xfId="0" applyNumberFormat="1" applyFont="1" applyFill="1" applyAlignment="1" applyProtection="1">
      <alignment horizontal="right" vertical="center"/>
      <protection locked="0"/>
    </xf>
    <xf numFmtId="40" fontId="15" fillId="4" borderId="0" xfId="1" applyNumberFormat="1" applyFont="1" applyFill="1" applyBorder="1" applyAlignment="1" applyProtection="1">
      <alignment horizontal="right" vertical="center"/>
      <protection locked="0"/>
    </xf>
    <xf numFmtId="4" fontId="11" fillId="0" borderId="1" xfId="0" applyNumberFormat="1" applyFont="1" applyBorder="1" applyAlignment="1" applyProtection="1">
      <alignment horizontal="right"/>
      <protection locked="0"/>
    </xf>
    <xf numFmtId="4" fontId="11" fillId="0" borderId="1" xfId="0" applyNumberFormat="1" applyFont="1" applyBorder="1" applyAlignment="1" applyProtection="1">
      <alignment horizontal="right" vertical="center"/>
      <protection locked="0"/>
    </xf>
    <xf numFmtId="4" fontId="11" fillId="0" borderId="1" xfId="0" applyNumberFormat="1" applyFont="1" applyFill="1" applyBorder="1" applyAlignment="1" applyProtection="1">
      <alignment horizontal="right" vertical="center"/>
      <protection locked="0"/>
    </xf>
    <xf numFmtId="4" fontId="11" fillId="4" borderId="1" xfId="0" applyNumberFormat="1" applyFont="1" applyFill="1" applyBorder="1" applyAlignment="1" applyProtection="1">
      <alignment horizontal="right" vertical="center"/>
      <protection locked="0"/>
    </xf>
    <xf numFmtId="43" fontId="11" fillId="0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3" fontId="4" fillId="0" borderId="0" xfId="1" applyNumberFormat="1" applyFont="1" applyAlignment="1" applyProtection="1">
      <alignment horizontal="right" vertical="center"/>
      <protection locked="0"/>
    </xf>
    <xf numFmtId="182" fontId="4" fillId="0" borderId="0" xfId="1" applyNumberFormat="1" applyFont="1" applyAlignment="1" applyProtection="1">
      <alignment horizontal="right" vertical="center"/>
      <protection locked="0"/>
    </xf>
    <xf numFmtId="182" fontId="4" fillId="0" borderId="0" xfId="1" applyNumberFormat="1" applyFont="1" applyAlignment="1" applyProtection="1">
      <alignment horizontal="right"/>
      <protection locked="0"/>
    </xf>
    <xf numFmtId="2" fontId="8" fillId="0" borderId="0" xfId="0" applyNumberFormat="1" applyFont="1" applyFill="1" applyAlignment="1" applyProtection="1">
      <alignment horizontal="right" vertical="top"/>
      <protection locked="0"/>
    </xf>
    <xf numFmtId="4" fontId="7" fillId="0" borderId="0" xfId="0" applyNumberFormat="1" applyFont="1" applyFill="1" applyAlignment="1" applyProtection="1">
      <alignment vertical="justify"/>
      <protection locked="0"/>
    </xf>
    <xf numFmtId="187" fontId="8" fillId="0" borderId="0" xfId="0" applyNumberFormat="1" applyFont="1" applyFill="1" applyAlignment="1" applyProtection="1">
      <alignment horizontal="left"/>
      <protection locked="0"/>
    </xf>
    <xf numFmtId="2" fontId="2" fillId="0" borderId="0" xfId="0" applyNumberFormat="1" applyFont="1" applyProtection="1">
      <protection locked="0"/>
    </xf>
    <xf numFmtId="43" fontId="2" fillId="0" borderId="0" xfId="0" applyNumberFormat="1" applyFont="1" applyAlignment="1" applyProtection="1">
      <alignment vertical="center"/>
      <protection locked="0"/>
    </xf>
    <xf numFmtId="43" fontId="8" fillId="0" borderId="0" xfId="0" applyNumberFormat="1" applyFont="1" applyFill="1" applyAlignment="1" applyProtection="1">
      <alignment horizontal="right" vertical="center"/>
      <protection locked="0"/>
    </xf>
    <xf numFmtId="186" fontId="4" fillId="0" borderId="0" xfId="1" applyNumberFormat="1" applyFont="1" applyFill="1" applyAlignment="1" applyProtection="1">
      <alignment horizontal="left"/>
      <protection locked="0"/>
    </xf>
    <xf numFmtId="2" fontId="8" fillId="0" borderId="0" xfId="0" applyNumberFormat="1" applyFont="1" applyFill="1" applyAlignment="1" applyProtection="1">
      <alignment horizontal="right" vertical="center"/>
      <protection locked="0"/>
    </xf>
    <xf numFmtId="4" fontId="8" fillId="0" borderId="0" xfId="0" applyNumberFormat="1" applyFont="1" applyFill="1" applyAlignment="1" applyProtection="1">
      <alignment horizontal="left" vertical="center"/>
      <protection locked="0"/>
    </xf>
    <xf numFmtId="4" fontId="8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182" fontId="11" fillId="0" borderId="0" xfId="1" applyNumberFormat="1" applyFont="1" applyFill="1" applyBorder="1" applyAlignment="1" applyProtection="1">
      <alignment horizontal="left"/>
      <protection locked="0"/>
    </xf>
    <xf numFmtId="182" fontId="9" fillId="0" borderId="0" xfId="1" applyNumberFormat="1" applyFont="1" applyFill="1" applyBorder="1" applyAlignment="1" applyProtection="1">
      <alignment horizontal="left"/>
      <protection locked="0"/>
    </xf>
    <xf numFmtId="2" fontId="8" fillId="0" borderId="31" xfId="0" applyNumberFormat="1" applyFont="1" applyBorder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0" xfId="3" applyFont="1" applyAlignment="1" applyProtection="1">
      <alignment horizontal="center"/>
      <protection locked="0"/>
    </xf>
    <xf numFmtId="0" fontId="6" fillId="0" borderId="0" xfId="3" applyFont="1" applyAlignment="1" applyProtection="1">
      <alignment horizontal="center"/>
      <protection locked="0"/>
    </xf>
    <xf numFmtId="4" fontId="7" fillId="0" borderId="0" xfId="0" applyNumberFormat="1" applyFont="1" applyFill="1" applyAlignment="1" applyProtection="1">
      <alignment horizontal="left" vertical="justify"/>
      <protection locked="0"/>
    </xf>
    <xf numFmtId="0" fontId="2" fillId="4" borderId="0" xfId="0" applyFont="1" applyFill="1"/>
  </cellXfs>
  <cellStyles count="9552">
    <cellStyle name="_x000d__x000a_JournalTemplate=C:\COMFO\CTALK\JOURSTD.TPL_x000d__x000a_LbStateAddress=3 3 0 251 1 89 2 311_x000d__x000a_LbStateJou" xfId="12" xr:uid="{00000000-0005-0000-0000-000000000000}"/>
    <cellStyle name="_x000d__x000a_JournalTemplate=C:\COMFO\CTALK\JOURSTD.TPL_x000d__x000a_LbStateAddress=3 3 0 251 1 89 2 311_x000d__x000a_LbStateJou 2" xfId="13" xr:uid="{00000000-0005-0000-0000-000001000000}"/>
    <cellStyle name="_x000d__x000a_JournalTemplate=C:\COMFO\CTALK\JOURSTD.TPL_x000d__x000a_LbStateAddress=3 3 0 251 1 89 2 311_x000d__x000a_LbStateJou 3" xfId="14" xr:uid="{00000000-0005-0000-0000-000002000000}"/>
    <cellStyle name="_x000d__x000a_JournalTemplate=C:\COMFO\CTALK\JOURSTD.TPL_x000d__x000a_LbStateAddress=3 3 0 251 1 89 2 311_x000d__x000a_LbStateJou 4" xfId="15" xr:uid="{00000000-0005-0000-0000-000003000000}"/>
    <cellStyle name="20% - Accent1" xfId="16" xr:uid="{00000000-0005-0000-0000-000004000000}"/>
    <cellStyle name="20% - Accent1 2" xfId="17" xr:uid="{00000000-0005-0000-0000-000005000000}"/>
    <cellStyle name="20% - Accent1 2 2" xfId="18" xr:uid="{00000000-0005-0000-0000-000006000000}"/>
    <cellStyle name="20% - Accent1 2 2 2" xfId="19" xr:uid="{00000000-0005-0000-0000-000007000000}"/>
    <cellStyle name="20% - Accent1 2 2 2 2" xfId="20" xr:uid="{00000000-0005-0000-0000-000008000000}"/>
    <cellStyle name="20% - Accent1 2 2 2 2 2" xfId="21" xr:uid="{00000000-0005-0000-0000-000009000000}"/>
    <cellStyle name="20% - Accent1 2 2 2 2 3" xfId="22" xr:uid="{00000000-0005-0000-0000-00000A000000}"/>
    <cellStyle name="20% - Accent1 2 2 2 2 4" xfId="23" xr:uid="{00000000-0005-0000-0000-00000B000000}"/>
    <cellStyle name="20% - Accent1 2 2 2 3" xfId="24" xr:uid="{00000000-0005-0000-0000-00000C000000}"/>
    <cellStyle name="20% - Accent1 2 2 2 3 2" xfId="25" xr:uid="{00000000-0005-0000-0000-00000D000000}"/>
    <cellStyle name="20% - Accent1 2 2 2 3 3" xfId="26" xr:uid="{00000000-0005-0000-0000-00000E000000}"/>
    <cellStyle name="20% - Accent1 2 2 2 3 4" xfId="27" xr:uid="{00000000-0005-0000-0000-00000F000000}"/>
    <cellStyle name="20% - Accent1 2 2 2 4" xfId="28" xr:uid="{00000000-0005-0000-0000-000010000000}"/>
    <cellStyle name="20% - Accent1 2 2 2 4 2" xfId="29" xr:uid="{00000000-0005-0000-0000-000011000000}"/>
    <cellStyle name="20% - Accent1 2 2 2 4 3" xfId="30" xr:uid="{00000000-0005-0000-0000-000012000000}"/>
    <cellStyle name="20% - Accent1 2 2 2 4 4" xfId="31" xr:uid="{00000000-0005-0000-0000-000013000000}"/>
    <cellStyle name="20% - Accent1 2 2 2 5" xfId="32" xr:uid="{00000000-0005-0000-0000-000014000000}"/>
    <cellStyle name="20% - Accent1 2 2 2 6" xfId="33" xr:uid="{00000000-0005-0000-0000-000015000000}"/>
    <cellStyle name="20% - Accent1 2 2 2 7" xfId="34" xr:uid="{00000000-0005-0000-0000-000016000000}"/>
    <cellStyle name="20% - Accent1 2 2 3" xfId="35" xr:uid="{00000000-0005-0000-0000-000017000000}"/>
    <cellStyle name="20% - Accent1 2 2 3 2" xfId="36" xr:uid="{00000000-0005-0000-0000-000018000000}"/>
    <cellStyle name="20% - Accent1 2 2 3 3" xfId="37" xr:uid="{00000000-0005-0000-0000-000019000000}"/>
    <cellStyle name="20% - Accent1 2 2 3 4" xfId="38" xr:uid="{00000000-0005-0000-0000-00001A000000}"/>
    <cellStyle name="20% - Accent1 2 2 4" xfId="39" xr:uid="{00000000-0005-0000-0000-00001B000000}"/>
    <cellStyle name="20% - Accent1 2 2 4 2" xfId="40" xr:uid="{00000000-0005-0000-0000-00001C000000}"/>
    <cellStyle name="20% - Accent1 2 2 4 3" xfId="41" xr:uid="{00000000-0005-0000-0000-00001D000000}"/>
    <cellStyle name="20% - Accent1 2 2 4 4" xfId="42" xr:uid="{00000000-0005-0000-0000-00001E000000}"/>
    <cellStyle name="20% - Accent1 2 2 5" xfId="43" xr:uid="{00000000-0005-0000-0000-00001F000000}"/>
    <cellStyle name="20% - Accent1 2 2 5 2" xfId="44" xr:uid="{00000000-0005-0000-0000-000020000000}"/>
    <cellStyle name="20% - Accent1 2 2 5 3" xfId="45" xr:uid="{00000000-0005-0000-0000-000021000000}"/>
    <cellStyle name="20% - Accent1 2 2 5 4" xfId="46" xr:uid="{00000000-0005-0000-0000-000022000000}"/>
    <cellStyle name="20% - Accent1 2 2 6" xfId="47" xr:uid="{00000000-0005-0000-0000-000023000000}"/>
    <cellStyle name="20% - Accent1 2 2 7" xfId="48" xr:uid="{00000000-0005-0000-0000-000024000000}"/>
    <cellStyle name="20% - Accent1 2 2 8" xfId="49" xr:uid="{00000000-0005-0000-0000-000025000000}"/>
    <cellStyle name="20% - Accent1 2 3" xfId="50" xr:uid="{00000000-0005-0000-0000-000026000000}"/>
    <cellStyle name="20% - Accent1 2 3 2" xfId="51" xr:uid="{00000000-0005-0000-0000-000027000000}"/>
    <cellStyle name="20% - Accent1 2 3 2 2" xfId="52" xr:uid="{00000000-0005-0000-0000-000028000000}"/>
    <cellStyle name="20% - Accent1 2 3 2 2 2" xfId="53" xr:uid="{00000000-0005-0000-0000-000029000000}"/>
    <cellStyle name="20% - Accent1 2 3 2 2 3" xfId="54" xr:uid="{00000000-0005-0000-0000-00002A000000}"/>
    <cellStyle name="20% - Accent1 2 3 2 2 4" xfId="55" xr:uid="{00000000-0005-0000-0000-00002B000000}"/>
    <cellStyle name="20% - Accent1 2 3 2 3" xfId="56" xr:uid="{00000000-0005-0000-0000-00002C000000}"/>
    <cellStyle name="20% - Accent1 2 3 2 3 2" xfId="57" xr:uid="{00000000-0005-0000-0000-00002D000000}"/>
    <cellStyle name="20% - Accent1 2 3 2 3 3" xfId="58" xr:uid="{00000000-0005-0000-0000-00002E000000}"/>
    <cellStyle name="20% - Accent1 2 3 2 3 4" xfId="59" xr:uid="{00000000-0005-0000-0000-00002F000000}"/>
    <cellStyle name="20% - Accent1 2 3 2 4" xfId="60" xr:uid="{00000000-0005-0000-0000-000030000000}"/>
    <cellStyle name="20% - Accent1 2 3 2 4 2" xfId="61" xr:uid="{00000000-0005-0000-0000-000031000000}"/>
    <cellStyle name="20% - Accent1 2 3 2 4 3" xfId="62" xr:uid="{00000000-0005-0000-0000-000032000000}"/>
    <cellStyle name="20% - Accent1 2 3 2 4 4" xfId="63" xr:uid="{00000000-0005-0000-0000-000033000000}"/>
    <cellStyle name="20% - Accent1 2 3 2 5" xfId="64" xr:uid="{00000000-0005-0000-0000-000034000000}"/>
    <cellStyle name="20% - Accent1 2 3 2 6" xfId="65" xr:uid="{00000000-0005-0000-0000-000035000000}"/>
    <cellStyle name="20% - Accent1 2 3 2 7" xfId="66" xr:uid="{00000000-0005-0000-0000-000036000000}"/>
    <cellStyle name="20% - Accent1 2 3 3" xfId="67" xr:uid="{00000000-0005-0000-0000-000037000000}"/>
    <cellStyle name="20% - Accent1 2 3 3 2" xfId="68" xr:uid="{00000000-0005-0000-0000-000038000000}"/>
    <cellStyle name="20% - Accent1 2 3 3 3" xfId="69" xr:uid="{00000000-0005-0000-0000-000039000000}"/>
    <cellStyle name="20% - Accent1 2 3 3 4" xfId="70" xr:uid="{00000000-0005-0000-0000-00003A000000}"/>
    <cellStyle name="20% - Accent1 2 3 4" xfId="71" xr:uid="{00000000-0005-0000-0000-00003B000000}"/>
    <cellStyle name="20% - Accent1 2 3 4 2" xfId="72" xr:uid="{00000000-0005-0000-0000-00003C000000}"/>
    <cellStyle name="20% - Accent1 2 3 4 3" xfId="73" xr:uid="{00000000-0005-0000-0000-00003D000000}"/>
    <cellStyle name="20% - Accent1 2 3 4 4" xfId="74" xr:uid="{00000000-0005-0000-0000-00003E000000}"/>
    <cellStyle name="20% - Accent1 2 3 5" xfId="75" xr:uid="{00000000-0005-0000-0000-00003F000000}"/>
    <cellStyle name="20% - Accent1 2 3 5 2" xfId="76" xr:uid="{00000000-0005-0000-0000-000040000000}"/>
    <cellStyle name="20% - Accent1 2 3 5 3" xfId="77" xr:uid="{00000000-0005-0000-0000-000041000000}"/>
    <cellStyle name="20% - Accent1 2 3 5 4" xfId="78" xr:uid="{00000000-0005-0000-0000-000042000000}"/>
    <cellStyle name="20% - Accent1 2 3 6" xfId="79" xr:uid="{00000000-0005-0000-0000-000043000000}"/>
    <cellStyle name="20% - Accent1 2 3 7" xfId="80" xr:uid="{00000000-0005-0000-0000-000044000000}"/>
    <cellStyle name="20% - Accent1 2 3 8" xfId="81" xr:uid="{00000000-0005-0000-0000-000045000000}"/>
    <cellStyle name="20% - Accent1 2 4" xfId="82" xr:uid="{00000000-0005-0000-0000-000046000000}"/>
    <cellStyle name="20% - Accent1 2 4 2" xfId="83" xr:uid="{00000000-0005-0000-0000-000047000000}"/>
    <cellStyle name="20% - Accent1 2 4 2 2" xfId="84" xr:uid="{00000000-0005-0000-0000-000048000000}"/>
    <cellStyle name="20% - Accent1 2 4 2 3" xfId="85" xr:uid="{00000000-0005-0000-0000-000049000000}"/>
    <cellStyle name="20% - Accent1 2 4 2 4" xfId="86" xr:uid="{00000000-0005-0000-0000-00004A000000}"/>
    <cellStyle name="20% - Accent1 2 4 3" xfId="87" xr:uid="{00000000-0005-0000-0000-00004B000000}"/>
    <cellStyle name="20% - Accent1 2 4 3 2" xfId="88" xr:uid="{00000000-0005-0000-0000-00004C000000}"/>
    <cellStyle name="20% - Accent1 2 4 3 3" xfId="89" xr:uid="{00000000-0005-0000-0000-00004D000000}"/>
    <cellStyle name="20% - Accent1 2 4 3 4" xfId="90" xr:uid="{00000000-0005-0000-0000-00004E000000}"/>
    <cellStyle name="20% - Accent1 2 4 4" xfId="91" xr:uid="{00000000-0005-0000-0000-00004F000000}"/>
    <cellStyle name="20% - Accent1 2 4 4 2" xfId="92" xr:uid="{00000000-0005-0000-0000-000050000000}"/>
    <cellStyle name="20% - Accent1 2 4 4 3" xfId="93" xr:uid="{00000000-0005-0000-0000-000051000000}"/>
    <cellStyle name="20% - Accent1 2 4 4 4" xfId="94" xr:uid="{00000000-0005-0000-0000-000052000000}"/>
    <cellStyle name="20% - Accent1 2 4 5" xfId="95" xr:uid="{00000000-0005-0000-0000-000053000000}"/>
    <cellStyle name="20% - Accent1 2 4 6" xfId="96" xr:uid="{00000000-0005-0000-0000-000054000000}"/>
    <cellStyle name="20% - Accent1 2 4 7" xfId="97" xr:uid="{00000000-0005-0000-0000-000055000000}"/>
    <cellStyle name="20% - Accent1 2 5" xfId="98" xr:uid="{00000000-0005-0000-0000-000056000000}"/>
    <cellStyle name="20% - Accent1 2 5 2" xfId="99" xr:uid="{00000000-0005-0000-0000-000057000000}"/>
    <cellStyle name="20% - Accent1 2 5 3" xfId="100" xr:uid="{00000000-0005-0000-0000-000058000000}"/>
    <cellStyle name="20% - Accent1 2 5 4" xfId="101" xr:uid="{00000000-0005-0000-0000-000059000000}"/>
    <cellStyle name="20% - Accent1 2 6" xfId="102" xr:uid="{00000000-0005-0000-0000-00005A000000}"/>
    <cellStyle name="20% - Accent1 2 6 2" xfId="103" xr:uid="{00000000-0005-0000-0000-00005B000000}"/>
    <cellStyle name="20% - Accent1 2 6 3" xfId="104" xr:uid="{00000000-0005-0000-0000-00005C000000}"/>
    <cellStyle name="20% - Accent1 2 6 4" xfId="105" xr:uid="{00000000-0005-0000-0000-00005D000000}"/>
    <cellStyle name="20% - Accent1 2 7" xfId="106" xr:uid="{00000000-0005-0000-0000-00005E000000}"/>
    <cellStyle name="20% - Accent1 2 7 2" xfId="107" xr:uid="{00000000-0005-0000-0000-00005F000000}"/>
    <cellStyle name="20% - Accent1 2 7 3" xfId="108" xr:uid="{00000000-0005-0000-0000-000060000000}"/>
    <cellStyle name="20% - Accent1 2 7 4" xfId="109" xr:uid="{00000000-0005-0000-0000-000061000000}"/>
    <cellStyle name="20% - Accent1 3" xfId="110" xr:uid="{00000000-0005-0000-0000-000062000000}"/>
    <cellStyle name="20% - Accent2" xfId="111" xr:uid="{00000000-0005-0000-0000-000063000000}"/>
    <cellStyle name="20% - Accent2 2" xfId="112" xr:uid="{00000000-0005-0000-0000-000064000000}"/>
    <cellStyle name="20% - Accent2 2 2" xfId="113" xr:uid="{00000000-0005-0000-0000-000065000000}"/>
    <cellStyle name="20% - Accent2 3" xfId="114" xr:uid="{00000000-0005-0000-0000-000066000000}"/>
    <cellStyle name="20% - Accent3" xfId="115" xr:uid="{00000000-0005-0000-0000-000067000000}"/>
    <cellStyle name="20% - Accent3 2" xfId="116" xr:uid="{00000000-0005-0000-0000-000068000000}"/>
    <cellStyle name="20% - Accent3 2 2" xfId="117" xr:uid="{00000000-0005-0000-0000-000069000000}"/>
    <cellStyle name="20% - Accent3 3" xfId="118" xr:uid="{00000000-0005-0000-0000-00006A000000}"/>
    <cellStyle name="20% - Accent4" xfId="119" xr:uid="{00000000-0005-0000-0000-00006B000000}"/>
    <cellStyle name="20% - Accent4 2" xfId="120" xr:uid="{00000000-0005-0000-0000-00006C000000}"/>
    <cellStyle name="20% - Accent4 2 2" xfId="121" xr:uid="{00000000-0005-0000-0000-00006D000000}"/>
    <cellStyle name="20% - Accent4 3" xfId="122" xr:uid="{00000000-0005-0000-0000-00006E000000}"/>
    <cellStyle name="20% - Accent5" xfId="123" xr:uid="{00000000-0005-0000-0000-00006F000000}"/>
    <cellStyle name="20% - Accent5 2" xfId="124" xr:uid="{00000000-0005-0000-0000-000070000000}"/>
    <cellStyle name="20% - Accent5 2 2" xfId="125" xr:uid="{00000000-0005-0000-0000-000071000000}"/>
    <cellStyle name="20% - Accent5 3" xfId="126" xr:uid="{00000000-0005-0000-0000-000072000000}"/>
    <cellStyle name="20% - Accent6" xfId="127" xr:uid="{00000000-0005-0000-0000-000073000000}"/>
    <cellStyle name="20% - Accent6 2" xfId="128" xr:uid="{00000000-0005-0000-0000-000074000000}"/>
    <cellStyle name="20% - Accent6 2 2" xfId="129" xr:uid="{00000000-0005-0000-0000-000075000000}"/>
    <cellStyle name="20% - Accent6 3" xfId="130" xr:uid="{00000000-0005-0000-0000-000076000000}"/>
    <cellStyle name="20% - Énfasis1 2" xfId="131" xr:uid="{00000000-0005-0000-0000-000077000000}"/>
    <cellStyle name="20% - Énfasis1 2 2" xfId="132" xr:uid="{00000000-0005-0000-0000-000078000000}"/>
    <cellStyle name="20% - Énfasis1 2 3" xfId="133" xr:uid="{00000000-0005-0000-0000-000079000000}"/>
    <cellStyle name="20% - Énfasis1 2 4" xfId="134" xr:uid="{00000000-0005-0000-0000-00007A000000}"/>
    <cellStyle name="20% - Énfasis1 3" xfId="135" xr:uid="{00000000-0005-0000-0000-00007B000000}"/>
    <cellStyle name="20% - Énfasis1 3 2" xfId="136" xr:uid="{00000000-0005-0000-0000-00007C000000}"/>
    <cellStyle name="20% - Énfasis1 3 3" xfId="137" xr:uid="{00000000-0005-0000-0000-00007D000000}"/>
    <cellStyle name="20% - Énfasis1 4" xfId="138" xr:uid="{00000000-0005-0000-0000-00007E000000}"/>
    <cellStyle name="20% - Énfasis1 4 2" xfId="139" xr:uid="{00000000-0005-0000-0000-00007F000000}"/>
    <cellStyle name="20% - Énfasis1 4 3" xfId="140" xr:uid="{00000000-0005-0000-0000-000080000000}"/>
    <cellStyle name="20% - Énfasis2 2" xfId="141" xr:uid="{00000000-0005-0000-0000-000081000000}"/>
    <cellStyle name="20% - Énfasis2 2 2" xfId="142" xr:uid="{00000000-0005-0000-0000-000082000000}"/>
    <cellStyle name="20% - Énfasis2 2 3" xfId="143" xr:uid="{00000000-0005-0000-0000-000083000000}"/>
    <cellStyle name="20% - Énfasis2 2 4" xfId="144" xr:uid="{00000000-0005-0000-0000-000084000000}"/>
    <cellStyle name="20% - Énfasis2 3" xfId="145" xr:uid="{00000000-0005-0000-0000-000085000000}"/>
    <cellStyle name="20% - Énfasis2 3 2" xfId="146" xr:uid="{00000000-0005-0000-0000-000086000000}"/>
    <cellStyle name="20% - Énfasis2 3 3" xfId="147" xr:uid="{00000000-0005-0000-0000-000087000000}"/>
    <cellStyle name="20% - Énfasis2 4" xfId="148" xr:uid="{00000000-0005-0000-0000-000088000000}"/>
    <cellStyle name="20% - Énfasis2 4 2" xfId="149" xr:uid="{00000000-0005-0000-0000-000089000000}"/>
    <cellStyle name="20% - Énfasis2 4 3" xfId="150" xr:uid="{00000000-0005-0000-0000-00008A000000}"/>
    <cellStyle name="20% - Énfasis3 2" xfId="151" xr:uid="{00000000-0005-0000-0000-00008B000000}"/>
    <cellStyle name="20% - Énfasis3 2 2" xfId="152" xr:uid="{00000000-0005-0000-0000-00008C000000}"/>
    <cellStyle name="20% - Énfasis3 2 3" xfId="153" xr:uid="{00000000-0005-0000-0000-00008D000000}"/>
    <cellStyle name="20% - Énfasis3 2 4" xfId="154" xr:uid="{00000000-0005-0000-0000-00008E000000}"/>
    <cellStyle name="20% - Énfasis3 3" xfId="155" xr:uid="{00000000-0005-0000-0000-00008F000000}"/>
    <cellStyle name="20% - Énfasis3 3 2" xfId="156" xr:uid="{00000000-0005-0000-0000-000090000000}"/>
    <cellStyle name="20% - Énfasis3 3 3" xfId="157" xr:uid="{00000000-0005-0000-0000-000091000000}"/>
    <cellStyle name="20% - Énfasis3 4" xfId="158" xr:uid="{00000000-0005-0000-0000-000092000000}"/>
    <cellStyle name="20% - Énfasis3 4 2" xfId="159" xr:uid="{00000000-0005-0000-0000-000093000000}"/>
    <cellStyle name="20% - Énfasis3 4 3" xfId="160" xr:uid="{00000000-0005-0000-0000-000094000000}"/>
    <cellStyle name="20% - Énfasis4 2" xfId="161" xr:uid="{00000000-0005-0000-0000-000095000000}"/>
    <cellStyle name="20% - Énfasis4 2 2" xfId="162" xr:uid="{00000000-0005-0000-0000-000096000000}"/>
    <cellStyle name="20% - Énfasis4 2 3" xfId="163" xr:uid="{00000000-0005-0000-0000-000097000000}"/>
    <cellStyle name="20% - Énfasis4 2 4" xfId="164" xr:uid="{00000000-0005-0000-0000-000098000000}"/>
    <cellStyle name="20% - Énfasis4 3" xfId="165" xr:uid="{00000000-0005-0000-0000-000099000000}"/>
    <cellStyle name="20% - Énfasis4 3 2" xfId="166" xr:uid="{00000000-0005-0000-0000-00009A000000}"/>
    <cellStyle name="20% - Énfasis4 3 3" xfId="167" xr:uid="{00000000-0005-0000-0000-00009B000000}"/>
    <cellStyle name="20% - Énfasis4 4" xfId="168" xr:uid="{00000000-0005-0000-0000-00009C000000}"/>
    <cellStyle name="20% - Énfasis4 4 2" xfId="169" xr:uid="{00000000-0005-0000-0000-00009D000000}"/>
    <cellStyle name="20% - Énfasis4 4 3" xfId="170" xr:uid="{00000000-0005-0000-0000-00009E000000}"/>
    <cellStyle name="20% - Énfasis5 2" xfId="171" xr:uid="{00000000-0005-0000-0000-00009F000000}"/>
    <cellStyle name="20% - Énfasis5 2 2" xfId="172" xr:uid="{00000000-0005-0000-0000-0000A0000000}"/>
    <cellStyle name="20% - Énfasis5 2 3" xfId="173" xr:uid="{00000000-0005-0000-0000-0000A1000000}"/>
    <cellStyle name="20% - Énfasis5 2 4" xfId="174" xr:uid="{00000000-0005-0000-0000-0000A2000000}"/>
    <cellStyle name="20% - Énfasis5 3" xfId="175" xr:uid="{00000000-0005-0000-0000-0000A3000000}"/>
    <cellStyle name="20% - Énfasis5 3 2" xfId="176" xr:uid="{00000000-0005-0000-0000-0000A4000000}"/>
    <cellStyle name="20% - Énfasis5 3 3" xfId="177" xr:uid="{00000000-0005-0000-0000-0000A5000000}"/>
    <cellStyle name="20% - Énfasis5 4" xfId="178" xr:uid="{00000000-0005-0000-0000-0000A6000000}"/>
    <cellStyle name="20% - Énfasis5 4 2" xfId="179" xr:uid="{00000000-0005-0000-0000-0000A7000000}"/>
    <cellStyle name="20% - Énfasis5 4 3" xfId="180" xr:uid="{00000000-0005-0000-0000-0000A8000000}"/>
    <cellStyle name="20% - Énfasis6 2" xfId="181" xr:uid="{00000000-0005-0000-0000-0000A9000000}"/>
    <cellStyle name="20% - Énfasis6 2 2" xfId="182" xr:uid="{00000000-0005-0000-0000-0000AA000000}"/>
    <cellStyle name="20% - Énfasis6 2 3" xfId="183" xr:uid="{00000000-0005-0000-0000-0000AB000000}"/>
    <cellStyle name="20% - Énfasis6 2 4" xfId="184" xr:uid="{00000000-0005-0000-0000-0000AC000000}"/>
    <cellStyle name="20% - Énfasis6 3" xfId="185" xr:uid="{00000000-0005-0000-0000-0000AD000000}"/>
    <cellStyle name="20% - Énfasis6 3 2" xfId="186" xr:uid="{00000000-0005-0000-0000-0000AE000000}"/>
    <cellStyle name="20% - Énfasis6 3 3" xfId="187" xr:uid="{00000000-0005-0000-0000-0000AF000000}"/>
    <cellStyle name="20% - Énfasis6 4" xfId="188" xr:uid="{00000000-0005-0000-0000-0000B0000000}"/>
    <cellStyle name="20% - Énfasis6 4 2" xfId="189" xr:uid="{00000000-0005-0000-0000-0000B1000000}"/>
    <cellStyle name="20% - Énfasis6 4 3" xfId="190" xr:uid="{00000000-0005-0000-0000-0000B2000000}"/>
    <cellStyle name="40% - Accent1" xfId="191" xr:uid="{00000000-0005-0000-0000-0000B3000000}"/>
    <cellStyle name="40% - Accent1 2" xfId="192" xr:uid="{00000000-0005-0000-0000-0000B4000000}"/>
    <cellStyle name="40% - Accent1 2 2" xfId="193" xr:uid="{00000000-0005-0000-0000-0000B5000000}"/>
    <cellStyle name="40% - Accent1 3" xfId="194" xr:uid="{00000000-0005-0000-0000-0000B6000000}"/>
    <cellStyle name="40% - Accent2" xfId="195" xr:uid="{00000000-0005-0000-0000-0000B7000000}"/>
    <cellStyle name="40% - Accent2 2" xfId="196" xr:uid="{00000000-0005-0000-0000-0000B8000000}"/>
    <cellStyle name="40% - Accent2 2 2" xfId="197" xr:uid="{00000000-0005-0000-0000-0000B9000000}"/>
    <cellStyle name="40% - Accent2 3" xfId="198" xr:uid="{00000000-0005-0000-0000-0000BA000000}"/>
    <cellStyle name="40% - Accent3" xfId="199" xr:uid="{00000000-0005-0000-0000-0000BB000000}"/>
    <cellStyle name="40% - Accent3 2" xfId="200" xr:uid="{00000000-0005-0000-0000-0000BC000000}"/>
    <cellStyle name="40% - Accent3 2 2" xfId="201" xr:uid="{00000000-0005-0000-0000-0000BD000000}"/>
    <cellStyle name="40% - Accent3 3" xfId="202" xr:uid="{00000000-0005-0000-0000-0000BE000000}"/>
    <cellStyle name="40% - Accent4" xfId="203" xr:uid="{00000000-0005-0000-0000-0000BF000000}"/>
    <cellStyle name="40% - Accent4 2" xfId="204" xr:uid="{00000000-0005-0000-0000-0000C0000000}"/>
    <cellStyle name="40% - Accent4 2 2" xfId="205" xr:uid="{00000000-0005-0000-0000-0000C1000000}"/>
    <cellStyle name="40% - Accent4 3" xfId="206" xr:uid="{00000000-0005-0000-0000-0000C2000000}"/>
    <cellStyle name="40% - Accent5" xfId="207" xr:uid="{00000000-0005-0000-0000-0000C3000000}"/>
    <cellStyle name="40% - Accent5 2" xfId="208" xr:uid="{00000000-0005-0000-0000-0000C4000000}"/>
    <cellStyle name="40% - Accent5 2 2" xfId="209" xr:uid="{00000000-0005-0000-0000-0000C5000000}"/>
    <cellStyle name="40% - Accent5 3" xfId="210" xr:uid="{00000000-0005-0000-0000-0000C6000000}"/>
    <cellStyle name="40% - Accent6" xfId="211" xr:uid="{00000000-0005-0000-0000-0000C7000000}"/>
    <cellStyle name="40% - Accent6 2" xfId="212" xr:uid="{00000000-0005-0000-0000-0000C8000000}"/>
    <cellStyle name="40% - Accent6 2 2" xfId="213" xr:uid="{00000000-0005-0000-0000-0000C9000000}"/>
    <cellStyle name="40% - Accent6 3" xfId="214" xr:uid="{00000000-0005-0000-0000-0000CA000000}"/>
    <cellStyle name="40% - Énfasis1 2" xfId="215" xr:uid="{00000000-0005-0000-0000-0000CB000000}"/>
    <cellStyle name="40% - Énfasis1 2 2" xfId="216" xr:uid="{00000000-0005-0000-0000-0000CC000000}"/>
    <cellStyle name="40% - Énfasis1 2 3" xfId="217" xr:uid="{00000000-0005-0000-0000-0000CD000000}"/>
    <cellStyle name="40% - Énfasis1 2 4" xfId="218" xr:uid="{00000000-0005-0000-0000-0000CE000000}"/>
    <cellStyle name="40% - Énfasis1 3" xfId="219" xr:uid="{00000000-0005-0000-0000-0000CF000000}"/>
    <cellStyle name="40% - Énfasis1 3 2" xfId="220" xr:uid="{00000000-0005-0000-0000-0000D0000000}"/>
    <cellStyle name="40% - Énfasis1 3 3" xfId="221" xr:uid="{00000000-0005-0000-0000-0000D1000000}"/>
    <cellStyle name="40% - Énfasis1 4" xfId="222" xr:uid="{00000000-0005-0000-0000-0000D2000000}"/>
    <cellStyle name="40% - Énfasis1 4 2" xfId="223" xr:uid="{00000000-0005-0000-0000-0000D3000000}"/>
    <cellStyle name="40% - Énfasis1 4 3" xfId="224" xr:uid="{00000000-0005-0000-0000-0000D4000000}"/>
    <cellStyle name="40% - Énfasis2 2" xfId="225" xr:uid="{00000000-0005-0000-0000-0000D5000000}"/>
    <cellStyle name="40% - Énfasis2 2 2" xfId="226" xr:uid="{00000000-0005-0000-0000-0000D6000000}"/>
    <cellStyle name="40% - Énfasis2 2 3" xfId="227" xr:uid="{00000000-0005-0000-0000-0000D7000000}"/>
    <cellStyle name="40% - Énfasis2 2 4" xfId="228" xr:uid="{00000000-0005-0000-0000-0000D8000000}"/>
    <cellStyle name="40% - Énfasis2 3" xfId="229" xr:uid="{00000000-0005-0000-0000-0000D9000000}"/>
    <cellStyle name="40% - Énfasis2 3 2" xfId="230" xr:uid="{00000000-0005-0000-0000-0000DA000000}"/>
    <cellStyle name="40% - Énfasis2 3 3" xfId="231" xr:uid="{00000000-0005-0000-0000-0000DB000000}"/>
    <cellStyle name="40% - Énfasis2 4" xfId="232" xr:uid="{00000000-0005-0000-0000-0000DC000000}"/>
    <cellStyle name="40% - Énfasis2 4 2" xfId="233" xr:uid="{00000000-0005-0000-0000-0000DD000000}"/>
    <cellStyle name="40% - Énfasis2 4 3" xfId="234" xr:uid="{00000000-0005-0000-0000-0000DE000000}"/>
    <cellStyle name="40% - Énfasis3 2" xfId="235" xr:uid="{00000000-0005-0000-0000-0000DF000000}"/>
    <cellStyle name="40% - Énfasis3 2 2" xfId="236" xr:uid="{00000000-0005-0000-0000-0000E0000000}"/>
    <cellStyle name="40% - Énfasis3 2 3" xfId="237" xr:uid="{00000000-0005-0000-0000-0000E1000000}"/>
    <cellStyle name="40% - Énfasis3 2 4" xfId="238" xr:uid="{00000000-0005-0000-0000-0000E2000000}"/>
    <cellStyle name="40% - Énfasis3 3" xfId="239" xr:uid="{00000000-0005-0000-0000-0000E3000000}"/>
    <cellStyle name="40% - Énfasis3 3 2" xfId="240" xr:uid="{00000000-0005-0000-0000-0000E4000000}"/>
    <cellStyle name="40% - Énfasis3 3 3" xfId="241" xr:uid="{00000000-0005-0000-0000-0000E5000000}"/>
    <cellStyle name="40% - Énfasis3 4" xfId="242" xr:uid="{00000000-0005-0000-0000-0000E6000000}"/>
    <cellStyle name="40% - Énfasis3 4 2" xfId="243" xr:uid="{00000000-0005-0000-0000-0000E7000000}"/>
    <cellStyle name="40% - Énfasis3 4 3" xfId="244" xr:uid="{00000000-0005-0000-0000-0000E8000000}"/>
    <cellStyle name="40% - Énfasis4 2" xfId="245" xr:uid="{00000000-0005-0000-0000-0000E9000000}"/>
    <cellStyle name="40% - Énfasis4 2 2" xfId="246" xr:uid="{00000000-0005-0000-0000-0000EA000000}"/>
    <cellStyle name="40% - Énfasis4 2 3" xfId="247" xr:uid="{00000000-0005-0000-0000-0000EB000000}"/>
    <cellStyle name="40% - Énfasis4 2 4" xfId="248" xr:uid="{00000000-0005-0000-0000-0000EC000000}"/>
    <cellStyle name="40% - Énfasis4 3" xfId="249" xr:uid="{00000000-0005-0000-0000-0000ED000000}"/>
    <cellStyle name="40% - Énfasis4 3 2" xfId="250" xr:uid="{00000000-0005-0000-0000-0000EE000000}"/>
    <cellStyle name="40% - Énfasis4 3 3" xfId="251" xr:uid="{00000000-0005-0000-0000-0000EF000000}"/>
    <cellStyle name="40% - Énfasis4 4" xfId="252" xr:uid="{00000000-0005-0000-0000-0000F0000000}"/>
    <cellStyle name="40% - Énfasis4 4 2" xfId="253" xr:uid="{00000000-0005-0000-0000-0000F1000000}"/>
    <cellStyle name="40% - Énfasis4 4 3" xfId="254" xr:uid="{00000000-0005-0000-0000-0000F2000000}"/>
    <cellStyle name="40% - Énfasis5 2" xfId="255" xr:uid="{00000000-0005-0000-0000-0000F3000000}"/>
    <cellStyle name="40% - Énfasis5 2 2" xfId="256" xr:uid="{00000000-0005-0000-0000-0000F4000000}"/>
    <cellStyle name="40% - Énfasis5 2 3" xfId="257" xr:uid="{00000000-0005-0000-0000-0000F5000000}"/>
    <cellStyle name="40% - Énfasis5 2 4" xfId="258" xr:uid="{00000000-0005-0000-0000-0000F6000000}"/>
    <cellStyle name="40% - Énfasis5 3" xfId="259" xr:uid="{00000000-0005-0000-0000-0000F7000000}"/>
    <cellStyle name="40% - Énfasis5 3 2" xfId="260" xr:uid="{00000000-0005-0000-0000-0000F8000000}"/>
    <cellStyle name="40% - Énfasis5 3 3" xfId="261" xr:uid="{00000000-0005-0000-0000-0000F9000000}"/>
    <cellStyle name="40% - Énfasis5 4" xfId="262" xr:uid="{00000000-0005-0000-0000-0000FA000000}"/>
    <cellStyle name="40% - Énfasis5 4 2" xfId="263" xr:uid="{00000000-0005-0000-0000-0000FB000000}"/>
    <cellStyle name="40% - Énfasis5 4 3" xfId="264" xr:uid="{00000000-0005-0000-0000-0000FC000000}"/>
    <cellStyle name="40% - Énfasis6 2" xfId="265" xr:uid="{00000000-0005-0000-0000-0000FD000000}"/>
    <cellStyle name="40% - Énfasis6 2 2" xfId="266" xr:uid="{00000000-0005-0000-0000-0000FE000000}"/>
    <cellStyle name="40% - Énfasis6 2 3" xfId="267" xr:uid="{00000000-0005-0000-0000-0000FF000000}"/>
    <cellStyle name="40% - Énfasis6 2 4" xfId="268" xr:uid="{00000000-0005-0000-0000-000000010000}"/>
    <cellStyle name="40% - Énfasis6 3" xfId="269" xr:uid="{00000000-0005-0000-0000-000001010000}"/>
    <cellStyle name="40% - Énfasis6 3 2" xfId="270" xr:uid="{00000000-0005-0000-0000-000002010000}"/>
    <cellStyle name="40% - Énfasis6 3 3" xfId="271" xr:uid="{00000000-0005-0000-0000-000003010000}"/>
    <cellStyle name="40% - Énfasis6 4" xfId="272" xr:uid="{00000000-0005-0000-0000-000004010000}"/>
    <cellStyle name="40% - Énfasis6 4 2" xfId="273" xr:uid="{00000000-0005-0000-0000-000005010000}"/>
    <cellStyle name="40% - Énfasis6 4 3" xfId="274" xr:uid="{00000000-0005-0000-0000-000006010000}"/>
    <cellStyle name="60% - Accent1" xfId="275" xr:uid="{00000000-0005-0000-0000-000007010000}"/>
    <cellStyle name="60% - Accent1 2" xfId="276" xr:uid="{00000000-0005-0000-0000-000008010000}"/>
    <cellStyle name="60% - Accent2" xfId="277" xr:uid="{00000000-0005-0000-0000-000009010000}"/>
    <cellStyle name="60% - Accent2 2" xfId="278" xr:uid="{00000000-0005-0000-0000-00000A010000}"/>
    <cellStyle name="60% - Accent3" xfId="279" xr:uid="{00000000-0005-0000-0000-00000B010000}"/>
    <cellStyle name="60% - Accent3 2" xfId="280" xr:uid="{00000000-0005-0000-0000-00000C010000}"/>
    <cellStyle name="60% - Accent4" xfId="281" xr:uid="{00000000-0005-0000-0000-00000D010000}"/>
    <cellStyle name="60% - Accent4 2" xfId="282" xr:uid="{00000000-0005-0000-0000-00000E010000}"/>
    <cellStyle name="60% - Accent5" xfId="283" xr:uid="{00000000-0005-0000-0000-00000F010000}"/>
    <cellStyle name="60% - Accent5 2" xfId="284" xr:uid="{00000000-0005-0000-0000-000010010000}"/>
    <cellStyle name="60% - Accent6" xfId="285" xr:uid="{00000000-0005-0000-0000-000011010000}"/>
    <cellStyle name="60% - Accent6 2" xfId="286" xr:uid="{00000000-0005-0000-0000-000012010000}"/>
    <cellStyle name="60% - Énfasis1 2" xfId="287" xr:uid="{00000000-0005-0000-0000-000013010000}"/>
    <cellStyle name="60% - Énfasis1 2 2" xfId="288" xr:uid="{00000000-0005-0000-0000-000014010000}"/>
    <cellStyle name="60% - Énfasis1 3" xfId="289" xr:uid="{00000000-0005-0000-0000-000015010000}"/>
    <cellStyle name="60% - Énfasis1 4" xfId="290" xr:uid="{00000000-0005-0000-0000-000016010000}"/>
    <cellStyle name="60% - Énfasis2 2" xfId="291" xr:uid="{00000000-0005-0000-0000-000017010000}"/>
    <cellStyle name="60% - Énfasis2 2 2" xfId="292" xr:uid="{00000000-0005-0000-0000-000018010000}"/>
    <cellStyle name="60% - Énfasis2 3" xfId="293" xr:uid="{00000000-0005-0000-0000-000019010000}"/>
    <cellStyle name="60% - Énfasis2 4" xfId="294" xr:uid="{00000000-0005-0000-0000-00001A010000}"/>
    <cellStyle name="60% - Énfasis3 2" xfId="295" xr:uid="{00000000-0005-0000-0000-00001B010000}"/>
    <cellStyle name="60% - Énfasis3 2 2" xfId="296" xr:uid="{00000000-0005-0000-0000-00001C010000}"/>
    <cellStyle name="60% - Énfasis3 3" xfId="297" xr:uid="{00000000-0005-0000-0000-00001D010000}"/>
    <cellStyle name="60% - Énfasis3 4" xfId="298" xr:uid="{00000000-0005-0000-0000-00001E010000}"/>
    <cellStyle name="60% - Énfasis4 2" xfId="299" xr:uid="{00000000-0005-0000-0000-00001F010000}"/>
    <cellStyle name="60% - Énfasis4 2 2" xfId="300" xr:uid="{00000000-0005-0000-0000-000020010000}"/>
    <cellStyle name="60% - Énfasis4 3" xfId="301" xr:uid="{00000000-0005-0000-0000-000021010000}"/>
    <cellStyle name="60% - Énfasis4 4" xfId="302" xr:uid="{00000000-0005-0000-0000-000022010000}"/>
    <cellStyle name="60% - Énfasis5 2" xfId="303" xr:uid="{00000000-0005-0000-0000-000023010000}"/>
    <cellStyle name="60% - Énfasis5 2 2" xfId="304" xr:uid="{00000000-0005-0000-0000-000024010000}"/>
    <cellStyle name="60% - Énfasis5 3" xfId="305" xr:uid="{00000000-0005-0000-0000-000025010000}"/>
    <cellStyle name="60% - Énfasis5 4" xfId="306" xr:uid="{00000000-0005-0000-0000-000026010000}"/>
    <cellStyle name="60% - Énfasis6 2" xfId="307" xr:uid="{00000000-0005-0000-0000-000027010000}"/>
    <cellStyle name="60% - Énfasis6 2 2" xfId="308" xr:uid="{00000000-0005-0000-0000-000028010000}"/>
    <cellStyle name="60% - Énfasis6 3" xfId="309" xr:uid="{00000000-0005-0000-0000-000029010000}"/>
    <cellStyle name="60% - Énfasis6 4" xfId="310" xr:uid="{00000000-0005-0000-0000-00002A010000}"/>
    <cellStyle name="A4 Small 210 x 297 mm" xfId="311" xr:uid="{00000000-0005-0000-0000-00002B010000}"/>
    <cellStyle name="A4 Small 210 x 297 mm 2" xfId="312" xr:uid="{00000000-0005-0000-0000-00002C010000}"/>
    <cellStyle name="Accent1" xfId="313" xr:uid="{00000000-0005-0000-0000-00002D010000}"/>
    <cellStyle name="Accent1 - 20%" xfId="314" xr:uid="{00000000-0005-0000-0000-00002E010000}"/>
    <cellStyle name="Accent1 - 20% 2" xfId="315" xr:uid="{00000000-0005-0000-0000-00002F010000}"/>
    <cellStyle name="Accent1 - 20% 3" xfId="316" xr:uid="{00000000-0005-0000-0000-000030010000}"/>
    <cellStyle name="Accent1 - 20% 4" xfId="317" xr:uid="{00000000-0005-0000-0000-000031010000}"/>
    <cellStyle name="Accent1 - 20% 4 2" xfId="318" xr:uid="{00000000-0005-0000-0000-000032010000}"/>
    <cellStyle name="Accent1 - 20% 4 3" xfId="319" xr:uid="{00000000-0005-0000-0000-000033010000}"/>
    <cellStyle name="Accent1 - 20% 5" xfId="320" xr:uid="{00000000-0005-0000-0000-000034010000}"/>
    <cellStyle name="Accent1 - 20% 6" xfId="321" xr:uid="{00000000-0005-0000-0000-000035010000}"/>
    <cellStyle name="Accent1 - 40%" xfId="322" xr:uid="{00000000-0005-0000-0000-000036010000}"/>
    <cellStyle name="Accent1 - 40% 2" xfId="323" xr:uid="{00000000-0005-0000-0000-000037010000}"/>
    <cellStyle name="Accent1 - 40% 3" xfId="324" xr:uid="{00000000-0005-0000-0000-000038010000}"/>
    <cellStyle name="Accent1 - 40% 4" xfId="325" xr:uid="{00000000-0005-0000-0000-000039010000}"/>
    <cellStyle name="Accent1 - 40% 4 2" xfId="326" xr:uid="{00000000-0005-0000-0000-00003A010000}"/>
    <cellStyle name="Accent1 - 40% 4 3" xfId="327" xr:uid="{00000000-0005-0000-0000-00003B010000}"/>
    <cellStyle name="Accent1 - 60%" xfId="328" xr:uid="{00000000-0005-0000-0000-00003C010000}"/>
    <cellStyle name="Accent1 - 60% 2" xfId="329" xr:uid="{00000000-0005-0000-0000-00003D010000}"/>
    <cellStyle name="Accent1 - 60% 3" xfId="330" xr:uid="{00000000-0005-0000-0000-00003E010000}"/>
    <cellStyle name="Accent1 - 60% 4" xfId="331" xr:uid="{00000000-0005-0000-0000-00003F010000}"/>
    <cellStyle name="Accent1 - 60% 5" xfId="332" xr:uid="{00000000-0005-0000-0000-000040010000}"/>
    <cellStyle name="Accent1 10" xfId="333" xr:uid="{00000000-0005-0000-0000-000041010000}"/>
    <cellStyle name="Accent1 11" xfId="334" xr:uid="{00000000-0005-0000-0000-000042010000}"/>
    <cellStyle name="Accent1 12" xfId="335" xr:uid="{00000000-0005-0000-0000-000043010000}"/>
    <cellStyle name="Accent1 13" xfId="336" xr:uid="{00000000-0005-0000-0000-000044010000}"/>
    <cellStyle name="Accent1 14" xfId="337" xr:uid="{00000000-0005-0000-0000-000045010000}"/>
    <cellStyle name="Accent1 15" xfId="338" xr:uid="{00000000-0005-0000-0000-000046010000}"/>
    <cellStyle name="Accent1 16" xfId="339" xr:uid="{00000000-0005-0000-0000-000047010000}"/>
    <cellStyle name="Accent1 17" xfId="340" xr:uid="{00000000-0005-0000-0000-000048010000}"/>
    <cellStyle name="Accent1 18" xfId="341" xr:uid="{00000000-0005-0000-0000-000049010000}"/>
    <cellStyle name="Accent1 19" xfId="342" xr:uid="{00000000-0005-0000-0000-00004A010000}"/>
    <cellStyle name="Accent1 2" xfId="343" xr:uid="{00000000-0005-0000-0000-00004B010000}"/>
    <cellStyle name="Accent1 2 2" xfId="344" xr:uid="{00000000-0005-0000-0000-00004C010000}"/>
    <cellStyle name="Accent1 20" xfId="345" xr:uid="{00000000-0005-0000-0000-00004D010000}"/>
    <cellStyle name="Accent1 21" xfId="346" xr:uid="{00000000-0005-0000-0000-00004E010000}"/>
    <cellStyle name="Accent1 22" xfId="347" xr:uid="{00000000-0005-0000-0000-00004F010000}"/>
    <cellStyle name="Accent1 23" xfId="348" xr:uid="{00000000-0005-0000-0000-000050010000}"/>
    <cellStyle name="Accent1 24" xfId="349" xr:uid="{00000000-0005-0000-0000-000051010000}"/>
    <cellStyle name="Accent1 25" xfId="350" xr:uid="{00000000-0005-0000-0000-000052010000}"/>
    <cellStyle name="Accent1 26" xfId="351" xr:uid="{00000000-0005-0000-0000-000053010000}"/>
    <cellStyle name="Accent1 27" xfId="352" xr:uid="{00000000-0005-0000-0000-000054010000}"/>
    <cellStyle name="Accent1 3" xfId="353" xr:uid="{00000000-0005-0000-0000-000055010000}"/>
    <cellStyle name="Accent1 4" xfId="354" xr:uid="{00000000-0005-0000-0000-000056010000}"/>
    <cellStyle name="Accent1 5" xfId="355" xr:uid="{00000000-0005-0000-0000-000057010000}"/>
    <cellStyle name="Accent1 6" xfId="356" xr:uid="{00000000-0005-0000-0000-000058010000}"/>
    <cellStyle name="Accent1 7" xfId="357" xr:uid="{00000000-0005-0000-0000-000059010000}"/>
    <cellStyle name="Accent1 8" xfId="358" xr:uid="{00000000-0005-0000-0000-00005A010000}"/>
    <cellStyle name="Accent1 9" xfId="359" xr:uid="{00000000-0005-0000-0000-00005B010000}"/>
    <cellStyle name="Accent1_ANALISIS PARA PRESENTAR OPRET" xfId="360" xr:uid="{00000000-0005-0000-0000-00005C010000}"/>
    <cellStyle name="Accent2" xfId="361" xr:uid="{00000000-0005-0000-0000-00005D010000}"/>
    <cellStyle name="Accent2 - 20%" xfId="362" xr:uid="{00000000-0005-0000-0000-00005E010000}"/>
    <cellStyle name="Accent2 - 20% 2" xfId="363" xr:uid="{00000000-0005-0000-0000-00005F010000}"/>
    <cellStyle name="Accent2 - 20% 3" xfId="364" xr:uid="{00000000-0005-0000-0000-000060010000}"/>
    <cellStyle name="Accent2 - 20% 4" xfId="365" xr:uid="{00000000-0005-0000-0000-000061010000}"/>
    <cellStyle name="Accent2 - 20% 4 2" xfId="366" xr:uid="{00000000-0005-0000-0000-000062010000}"/>
    <cellStyle name="Accent2 - 20% 4 3" xfId="367" xr:uid="{00000000-0005-0000-0000-000063010000}"/>
    <cellStyle name="Accent2 - 20% 5" xfId="368" xr:uid="{00000000-0005-0000-0000-000064010000}"/>
    <cellStyle name="Accent2 - 20% 6" xfId="369" xr:uid="{00000000-0005-0000-0000-000065010000}"/>
    <cellStyle name="Accent2 - 40%" xfId="370" xr:uid="{00000000-0005-0000-0000-000066010000}"/>
    <cellStyle name="Accent2 - 40% 2" xfId="371" xr:uid="{00000000-0005-0000-0000-000067010000}"/>
    <cellStyle name="Accent2 - 40% 3" xfId="372" xr:uid="{00000000-0005-0000-0000-000068010000}"/>
    <cellStyle name="Accent2 - 40% 4" xfId="373" xr:uid="{00000000-0005-0000-0000-000069010000}"/>
    <cellStyle name="Accent2 - 40% 4 2" xfId="374" xr:uid="{00000000-0005-0000-0000-00006A010000}"/>
    <cellStyle name="Accent2 - 40% 4 3" xfId="375" xr:uid="{00000000-0005-0000-0000-00006B010000}"/>
    <cellStyle name="Accent2 - 40% 5" xfId="376" xr:uid="{00000000-0005-0000-0000-00006C010000}"/>
    <cellStyle name="Accent2 - 40% 6" xfId="377" xr:uid="{00000000-0005-0000-0000-00006D010000}"/>
    <cellStyle name="Accent2 - 60%" xfId="378" xr:uid="{00000000-0005-0000-0000-00006E010000}"/>
    <cellStyle name="Accent2 - 60% 2" xfId="379" xr:uid="{00000000-0005-0000-0000-00006F010000}"/>
    <cellStyle name="Accent2 - 60% 3" xfId="380" xr:uid="{00000000-0005-0000-0000-000070010000}"/>
    <cellStyle name="Accent2 - 60% 4" xfId="381" xr:uid="{00000000-0005-0000-0000-000071010000}"/>
    <cellStyle name="Accent2 - 60% 5" xfId="382" xr:uid="{00000000-0005-0000-0000-000072010000}"/>
    <cellStyle name="Accent2 10" xfId="383" xr:uid="{00000000-0005-0000-0000-000073010000}"/>
    <cellStyle name="Accent2 11" xfId="384" xr:uid="{00000000-0005-0000-0000-000074010000}"/>
    <cellStyle name="Accent2 12" xfId="385" xr:uid="{00000000-0005-0000-0000-000075010000}"/>
    <cellStyle name="Accent2 13" xfId="386" xr:uid="{00000000-0005-0000-0000-000076010000}"/>
    <cellStyle name="Accent2 14" xfId="387" xr:uid="{00000000-0005-0000-0000-000077010000}"/>
    <cellStyle name="Accent2 15" xfId="388" xr:uid="{00000000-0005-0000-0000-000078010000}"/>
    <cellStyle name="Accent2 16" xfId="389" xr:uid="{00000000-0005-0000-0000-000079010000}"/>
    <cellStyle name="Accent2 17" xfId="390" xr:uid="{00000000-0005-0000-0000-00007A010000}"/>
    <cellStyle name="Accent2 18" xfId="391" xr:uid="{00000000-0005-0000-0000-00007B010000}"/>
    <cellStyle name="Accent2 19" xfId="392" xr:uid="{00000000-0005-0000-0000-00007C010000}"/>
    <cellStyle name="Accent2 2" xfId="393" xr:uid="{00000000-0005-0000-0000-00007D010000}"/>
    <cellStyle name="Accent2 2 2" xfId="394" xr:uid="{00000000-0005-0000-0000-00007E010000}"/>
    <cellStyle name="Accent2 20" xfId="395" xr:uid="{00000000-0005-0000-0000-00007F010000}"/>
    <cellStyle name="Accent2 21" xfId="396" xr:uid="{00000000-0005-0000-0000-000080010000}"/>
    <cellStyle name="Accent2 22" xfId="397" xr:uid="{00000000-0005-0000-0000-000081010000}"/>
    <cellStyle name="Accent2 23" xfId="398" xr:uid="{00000000-0005-0000-0000-000082010000}"/>
    <cellStyle name="Accent2 24" xfId="399" xr:uid="{00000000-0005-0000-0000-000083010000}"/>
    <cellStyle name="Accent2 25" xfId="400" xr:uid="{00000000-0005-0000-0000-000084010000}"/>
    <cellStyle name="Accent2 26" xfId="401" xr:uid="{00000000-0005-0000-0000-000085010000}"/>
    <cellStyle name="Accent2 3" xfId="402" xr:uid="{00000000-0005-0000-0000-000086010000}"/>
    <cellStyle name="Accent2 4" xfId="403" xr:uid="{00000000-0005-0000-0000-000087010000}"/>
    <cellStyle name="Accent2 5" xfId="404" xr:uid="{00000000-0005-0000-0000-000088010000}"/>
    <cellStyle name="Accent2 6" xfId="405" xr:uid="{00000000-0005-0000-0000-000089010000}"/>
    <cellStyle name="Accent2 7" xfId="406" xr:uid="{00000000-0005-0000-0000-00008A010000}"/>
    <cellStyle name="Accent2 8" xfId="407" xr:uid="{00000000-0005-0000-0000-00008B010000}"/>
    <cellStyle name="Accent2 9" xfId="408" xr:uid="{00000000-0005-0000-0000-00008C010000}"/>
    <cellStyle name="Accent2_ANALISIS PARA PRESENTAR OPRET" xfId="409" xr:uid="{00000000-0005-0000-0000-00008D010000}"/>
    <cellStyle name="Accent3" xfId="410" xr:uid="{00000000-0005-0000-0000-00008E010000}"/>
    <cellStyle name="Accent3 - 20%" xfId="411" xr:uid="{00000000-0005-0000-0000-00008F010000}"/>
    <cellStyle name="Accent3 - 20% 2" xfId="412" xr:uid="{00000000-0005-0000-0000-000090010000}"/>
    <cellStyle name="Accent3 - 20% 3" xfId="413" xr:uid="{00000000-0005-0000-0000-000091010000}"/>
    <cellStyle name="Accent3 - 20% 4" xfId="414" xr:uid="{00000000-0005-0000-0000-000092010000}"/>
    <cellStyle name="Accent3 - 20% 4 2" xfId="415" xr:uid="{00000000-0005-0000-0000-000093010000}"/>
    <cellStyle name="Accent3 - 20% 4 3" xfId="416" xr:uid="{00000000-0005-0000-0000-000094010000}"/>
    <cellStyle name="Accent3 - 20% 5" xfId="417" xr:uid="{00000000-0005-0000-0000-000095010000}"/>
    <cellStyle name="Accent3 - 20% 6" xfId="418" xr:uid="{00000000-0005-0000-0000-000096010000}"/>
    <cellStyle name="Accent3 - 40%" xfId="419" xr:uid="{00000000-0005-0000-0000-000097010000}"/>
    <cellStyle name="Accent3 - 40% 2" xfId="420" xr:uid="{00000000-0005-0000-0000-000098010000}"/>
    <cellStyle name="Accent3 - 40% 3" xfId="421" xr:uid="{00000000-0005-0000-0000-000099010000}"/>
    <cellStyle name="Accent3 - 40% 4" xfId="422" xr:uid="{00000000-0005-0000-0000-00009A010000}"/>
    <cellStyle name="Accent3 - 40% 4 2" xfId="423" xr:uid="{00000000-0005-0000-0000-00009B010000}"/>
    <cellStyle name="Accent3 - 40% 4 3" xfId="424" xr:uid="{00000000-0005-0000-0000-00009C010000}"/>
    <cellStyle name="Accent3 - 40% 5" xfId="425" xr:uid="{00000000-0005-0000-0000-00009D010000}"/>
    <cellStyle name="Accent3 - 40% 6" xfId="426" xr:uid="{00000000-0005-0000-0000-00009E010000}"/>
    <cellStyle name="Accent3 - 60%" xfId="427" xr:uid="{00000000-0005-0000-0000-00009F010000}"/>
    <cellStyle name="Accent3 - 60% 2" xfId="428" xr:uid="{00000000-0005-0000-0000-0000A0010000}"/>
    <cellStyle name="Accent3 - 60% 3" xfId="429" xr:uid="{00000000-0005-0000-0000-0000A1010000}"/>
    <cellStyle name="Accent3 - 60% 4" xfId="430" xr:uid="{00000000-0005-0000-0000-0000A2010000}"/>
    <cellStyle name="Accent3 - 60% 5" xfId="431" xr:uid="{00000000-0005-0000-0000-0000A3010000}"/>
    <cellStyle name="Accent3 10" xfId="432" xr:uid="{00000000-0005-0000-0000-0000A4010000}"/>
    <cellStyle name="Accent3 11" xfId="433" xr:uid="{00000000-0005-0000-0000-0000A5010000}"/>
    <cellStyle name="Accent3 12" xfId="434" xr:uid="{00000000-0005-0000-0000-0000A6010000}"/>
    <cellStyle name="Accent3 13" xfId="435" xr:uid="{00000000-0005-0000-0000-0000A7010000}"/>
    <cellStyle name="Accent3 14" xfId="436" xr:uid="{00000000-0005-0000-0000-0000A8010000}"/>
    <cellStyle name="Accent3 15" xfId="437" xr:uid="{00000000-0005-0000-0000-0000A9010000}"/>
    <cellStyle name="Accent3 16" xfId="438" xr:uid="{00000000-0005-0000-0000-0000AA010000}"/>
    <cellStyle name="Accent3 17" xfId="439" xr:uid="{00000000-0005-0000-0000-0000AB010000}"/>
    <cellStyle name="Accent3 18" xfId="440" xr:uid="{00000000-0005-0000-0000-0000AC010000}"/>
    <cellStyle name="Accent3 19" xfId="441" xr:uid="{00000000-0005-0000-0000-0000AD010000}"/>
    <cellStyle name="Accent3 2" xfId="442" xr:uid="{00000000-0005-0000-0000-0000AE010000}"/>
    <cellStyle name="Accent3 2 2" xfId="443" xr:uid="{00000000-0005-0000-0000-0000AF010000}"/>
    <cellStyle name="Accent3 20" xfId="444" xr:uid="{00000000-0005-0000-0000-0000B0010000}"/>
    <cellStyle name="Accent3 21" xfId="445" xr:uid="{00000000-0005-0000-0000-0000B1010000}"/>
    <cellStyle name="Accent3 22" xfId="446" xr:uid="{00000000-0005-0000-0000-0000B2010000}"/>
    <cellStyle name="Accent3 23" xfId="447" xr:uid="{00000000-0005-0000-0000-0000B3010000}"/>
    <cellStyle name="Accent3 24" xfId="448" xr:uid="{00000000-0005-0000-0000-0000B4010000}"/>
    <cellStyle name="Accent3 25" xfId="449" xr:uid="{00000000-0005-0000-0000-0000B5010000}"/>
    <cellStyle name="Accent3 26" xfId="450" xr:uid="{00000000-0005-0000-0000-0000B6010000}"/>
    <cellStyle name="Accent3 3" xfId="451" xr:uid="{00000000-0005-0000-0000-0000B7010000}"/>
    <cellStyle name="Accent3 4" xfId="452" xr:uid="{00000000-0005-0000-0000-0000B8010000}"/>
    <cellStyle name="Accent3 5" xfId="453" xr:uid="{00000000-0005-0000-0000-0000B9010000}"/>
    <cellStyle name="Accent3 6" xfId="454" xr:uid="{00000000-0005-0000-0000-0000BA010000}"/>
    <cellStyle name="Accent3 7" xfId="455" xr:uid="{00000000-0005-0000-0000-0000BB010000}"/>
    <cellStyle name="Accent3 8" xfId="456" xr:uid="{00000000-0005-0000-0000-0000BC010000}"/>
    <cellStyle name="Accent3 9" xfId="457" xr:uid="{00000000-0005-0000-0000-0000BD010000}"/>
    <cellStyle name="Accent3_ANALISIS PARA PRESENTAR OPRET" xfId="458" xr:uid="{00000000-0005-0000-0000-0000BE010000}"/>
    <cellStyle name="Accent4" xfId="459" xr:uid="{00000000-0005-0000-0000-0000BF010000}"/>
    <cellStyle name="Accent4 - 20%" xfId="460" xr:uid="{00000000-0005-0000-0000-0000C0010000}"/>
    <cellStyle name="Accent4 - 20% 2" xfId="461" xr:uid="{00000000-0005-0000-0000-0000C1010000}"/>
    <cellStyle name="Accent4 - 20% 3" xfId="462" xr:uid="{00000000-0005-0000-0000-0000C2010000}"/>
    <cellStyle name="Accent4 - 20% 4" xfId="463" xr:uid="{00000000-0005-0000-0000-0000C3010000}"/>
    <cellStyle name="Accent4 - 20% 4 2" xfId="464" xr:uid="{00000000-0005-0000-0000-0000C4010000}"/>
    <cellStyle name="Accent4 - 20% 4 3" xfId="465" xr:uid="{00000000-0005-0000-0000-0000C5010000}"/>
    <cellStyle name="Accent4 - 20% 5" xfId="466" xr:uid="{00000000-0005-0000-0000-0000C6010000}"/>
    <cellStyle name="Accent4 - 20% 6" xfId="467" xr:uid="{00000000-0005-0000-0000-0000C7010000}"/>
    <cellStyle name="Accent4 - 40%" xfId="468" xr:uid="{00000000-0005-0000-0000-0000C8010000}"/>
    <cellStyle name="Accent4 - 40% 2" xfId="469" xr:uid="{00000000-0005-0000-0000-0000C9010000}"/>
    <cellStyle name="Accent4 - 40% 3" xfId="470" xr:uid="{00000000-0005-0000-0000-0000CA010000}"/>
    <cellStyle name="Accent4 - 40% 4" xfId="471" xr:uid="{00000000-0005-0000-0000-0000CB010000}"/>
    <cellStyle name="Accent4 - 40% 4 2" xfId="472" xr:uid="{00000000-0005-0000-0000-0000CC010000}"/>
    <cellStyle name="Accent4 - 40% 4 3" xfId="473" xr:uid="{00000000-0005-0000-0000-0000CD010000}"/>
    <cellStyle name="Accent4 - 40% 5" xfId="474" xr:uid="{00000000-0005-0000-0000-0000CE010000}"/>
    <cellStyle name="Accent4 - 40% 6" xfId="475" xr:uid="{00000000-0005-0000-0000-0000CF010000}"/>
    <cellStyle name="Accent4 - 60%" xfId="476" xr:uid="{00000000-0005-0000-0000-0000D0010000}"/>
    <cellStyle name="Accent4 - 60% 2" xfId="477" xr:uid="{00000000-0005-0000-0000-0000D1010000}"/>
    <cellStyle name="Accent4 - 60% 3" xfId="478" xr:uid="{00000000-0005-0000-0000-0000D2010000}"/>
    <cellStyle name="Accent4 - 60% 4" xfId="479" xr:uid="{00000000-0005-0000-0000-0000D3010000}"/>
    <cellStyle name="Accent4 - 60% 5" xfId="480" xr:uid="{00000000-0005-0000-0000-0000D4010000}"/>
    <cellStyle name="Accent4 10" xfId="481" xr:uid="{00000000-0005-0000-0000-0000D5010000}"/>
    <cellStyle name="Accent4 11" xfId="482" xr:uid="{00000000-0005-0000-0000-0000D6010000}"/>
    <cellStyle name="Accent4 12" xfId="483" xr:uid="{00000000-0005-0000-0000-0000D7010000}"/>
    <cellStyle name="Accent4 13" xfId="484" xr:uid="{00000000-0005-0000-0000-0000D8010000}"/>
    <cellStyle name="Accent4 14" xfId="485" xr:uid="{00000000-0005-0000-0000-0000D9010000}"/>
    <cellStyle name="Accent4 15" xfId="486" xr:uid="{00000000-0005-0000-0000-0000DA010000}"/>
    <cellStyle name="Accent4 16" xfId="487" xr:uid="{00000000-0005-0000-0000-0000DB010000}"/>
    <cellStyle name="Accent4 17" xfId="488" xr:uid="{00000000-0005-0000-0000-0000DC010000}"/>
    <cellStyle name="Accent4 18" xfId="489" xr:uid="{00000000-0005-0000-0000-0000DD010000}"/>
    <cellStyle name="Accent4 19" xfId="490" xr:uid="{00000000-0005-0000-0000-0000DE010000}"/>
    <cellStyle name="Accent4 2" xfId="491" xr:uid="{00000000-0005-0000-0000-0000DF010000}"/>
    <cellStyle name="Accent4 2 2" xfId="492" xr:uid="{00000000-0005-0000-0000-0000E0010000}"/>
    <cellStyle name="Accent4 20" xfId="493" xr:uid="{00000000-0005-0000-0000-0000E1010000}"/>
    <cellStyle name="Accent4 21" xfId="494" xr:uid="{00000000-0005-0000-0000-0000E2010000}"/>
    <cellStyle name="Accent4 22" xfId="495" xr:uid="{00000000-0005-0000-0000-0000E3010000}"/>
    <cellStyle name="Accent4 23" xfId="496" xr:uid="{00000000-0005-0000-0000-0000E4010000}"/>
    <cellStyle name="Accent4 24" xfId="497" xr:uid="{00000000-0005-0000-0000-0000E5010000}"/>
    <cellStyle name="Accent4 25" xfId="498" xr:uid="{00000000-0005-0000-0000-0000E6010000}"/>
    <cellStyle name="Accent4 26" xfId="499" xr:uid="{00000000-0005-0000-0000-0000E7010000}"/>
    <cellStyle name="Accent4 3" xfId="500" xr:uid="{00000000-0005-0000-0000-0000E8010000}"/>
    <cellStyle name="Accent4 4" xfId="501" xr:uid="{00000000-0005-0000-0000-0000E9010000}"/>
    <cellStyle name="Accent4 5" xfId="502" xr:uid="{00000000-0005-0000-0000-0000EA010000}"/>
    <cellStyle name="Accent4 6" xfId="503" xr:uid="{00000000-0005-0000-0000-0000EB010000}"/>
    <cellStyle name="Accent4 7" xfId="504" xr:uid="{00000000-0005-0000-0000-0000EC010000}"/>
    <cellStyle name="Accent4 8" xfId="505" xr:uid="{00000000-0005-0000-0000-0000ED010000}"/>
    <cellStyle name="Accent4 9" xfId="506" xr:uid="{00000000-0005-0000-0000-0000EE010000}"/>
    <cellStyle name="Accent4_ANALISIS PARA PRESENTAR OPRET" xfId="507" xr:uid="{00000000-0005-0000-0000-0000EF010000}"/>
    <cellStyle name="Accent5" xfId="508" xr:uid="{00000000-0005-0000-0000-0000F0010000}"/>
    <cellStyle name="Accent5 - 20%" xfId="509" xr:uid="{00000000-0005-0000-0000-0000F1010000}"/>
    <cellStyle name="Accent5 - 20% 2" xfId="510" xr:uid="{00000000-0005-0000-0000-0000F2010000}"/>
    <cellStyle name="Accent5 - 20% 3" xfId="511" xr:uid="{00000000-0005-0000-0000-0000F3010000}"/>
    <cellStyle name="Accent5 - 20% 4" xfId="512" xr:uid="{00000000-0005-0000-0000-0000F4010000}"/>
    <cellStyle name="Accent5 - 20% 4 2" xfId="513" xr:uid="{00000000-0005-0000-0000-0000F5010000}"/>
    <cellStyle name="Accent5 - 20% 4 3" xfId="514" xr:uid="{00000000-0005-0000-0000-0000F6010000}"/>
    <cellStyle name="Accent5 - 20% 5" xfId="515" xr:uid="{00000000-0005-0000-0000-0000F7010000}"/>
    <cellStyle name="Accent5 - 20% 6" xfId="516" xr:uid="{00000000-0005-0000-0000-0000F8010000}"/>
    <cellStyle name="Accent5 - 40%" xfId="517" xr:uid="{00000000-0005-0000-0000-0000F9010000}"/>
    <cellStyle name="Accent5 - 40% 2" xfId="518" xr:uid="{00000000-0005-0000-0000-0000FA010000}"/>
    <cellStyle name="Accent5 - 40% 3" xfId="519" xr:uid="{00000000-0005-0000-0000-0000FB010000}"/>
    <cellStyle name="Accent5 - 40% 4" xfId="520" xr:uid="{00000000-0005-0000-0000-0000FC010000}"/>
    <cellStyle name="Accent5 - 40% 4 2" xfId="521" xr:uid="{00000000-0005-0000-0000-0000FD010000}"/>
    <cellStyle name="Accent5 - 40% 4 3" xfId="522" xr:uid="{00000000-0005-0000-0000-0000FE010000}"/>
    <cellStyle name="Accent5 - 40% 5" xfId="523" xr:uid="{00000000-0005-0000-0000-0000FF010000}"/>
    <cellStyle name="Accent5 - 40% 6" xfId="524" xr:uid="{00000000-0005-0000-0000-000000020000}"/>
    <cellStyle name="Accent5 - 60%" xfId="525" xr:uid="{00000000-0005-0000-0000-000001020000}"/>
    <cellStyle name="Accent5 - 60% 2" xfId="526" xr:uid="{00000000-0005-0000-0000-000002020000}"/>
    <cellStyle name="Accent5 - 60% 3" xfId="527" xr:uid="{00000000-0005-0000-0000-000003020000}"/>
    <cellStyle name="Accent5 - 60% 4" xfId="528" xr:uid="{00000000-0005-0000-0000-000004020000}"/>
    <cellStyle name="Accent5 - 60% 5" xfId="529" xr:uid="{00000000-0005-0000-0000-000005020000}"/>
    <cellStyle name="Accent5 10" xfId="530" xr:uid="{00000000-0005-0000-0000-000006020000}"/>
    <cellStyle name="Accent5 11" xfId="531" xr:uid="{00000000-0005-0000-0000-000007020000}"/>
    <cellStyle name="Accent5 12" xfId="532" xr:uid="{00000000-0005-0000-0000-000008020000}"/>
    <cellStyle name="Accent5 13" xfId="533" xr:uid="{00000000-0005-0000-0000-000009020000}"/>
    <cellStyle name="Accent5 14" xfId="534" xr:uid="{00000000-0005-0000-0000-00000A020000}"/>
    <cellStyle name="Accent5 15" xfId="535" xr:uid="{00000000-0005-0000-0000-00000B020000}"/>
    <cellStyle name="Accent5 16" xfId="536" xr:uid="{00000000-0005-0000-0000-00000C020000}"/>
    <cellStyle name="Accent5 17" xfId="537" xr:uid="{00000000-0005-0000-0000-00000D020000}"/>
    <cellStyle name="Accent5 18" xfId="538" xr:uid="{00000000-0005-0000-0000-00000E020000}"/>
    <cellStyle name="Accent5 19" xfId="539" xr:uid="{00000000-0005-0000-0000-00000F020000}"/>
    <cellStyle name="Accent5 2" xfId="540" xr:uid="{00000000-0005-0000-0000-000010020000}"/>
    <cellStyle name="Accent5 2 2" xfId="541" xr:uid="{00000000-0005-0000-0000-000011020000}"/>
    <cellStyle name="Accent5 20" xfId="542" xr:uid="{00000000-0005-0000-0000-000012020000}"/>
    <cellStyle name="Accent5 21" xfId="543" xr:uid="{00000000-0005-0000-0000-000013020000}"/>
    <cellStyle name="Accent5 22" xfId="544" xr:uid="{00000000-0005-0000-0000-000014020000}"/>
    <cellStyle name="Accent5 23" xfId="545" xr:uid="{00000000-0005-0000-0000-000015020000}"/>
    <cellStyle name="Accent5 24" xfId="546" xr:uid="{00000000-0005-0000-0000-000016020000}"/>
    <cellStyle name="Accent5 25" xfId="547" xr:uid="{00000000-0005-0000-0000-000017020000}"/>
    <cellStyle name="Accent5 26" xfId="548" xr:uid="{00000000-0005-0000-0000-000018020000}"/>
    <cellStyle name="Accent5 3" xfId="549" xr:uid="{00000000-0005-0000-0000-000019020000}"/>
    <cellStyle name="Accent5 4" xfId="550" xr:uid="{00000000-0005-0000-0000-00001A020000}"/>
    <cellStyle name="Accent5 5" xfId="551" xr:uid="{00000000-0005-0000-0000-00001B020000}"/>
    <cellStyle name="Accent5 6" xfId="552" xr:uid="{00000000-0005-0000-0000-00001C020000}"/>
    <cellStyle name="Accent5 7" xfId="553" xr:uid="{00000000-0005-0000-0000-00001D020000}"/>
    <cellStyle name="Accent5 8" xfId="554" xr:uid="{00000000-0005-0000-0000-00001E020000}"/>
    <cellStyle name="Accent5 9" xfId="555" xr:uid="{00000000-0005-0000-0000-00001F020000}"/>
    <cellStyle name="Accent5_ANALISIS PARA PRESENTAR OPRET" xfId="556" xr:uid="{00000000-0005-0000-0000-000020020000}"/>
    <cellStyle name="Accent6" xfId="557" xr:uid="{00000000-0005-0000-0000-000021020000}"/>
    <cellStyle name="Accent6 - 20%" xfId="558" xr:uid="{00000000-0005-0000-0000-000022020000}"/>
    <cellStyle name="Accent6 - 20% 2" xfId="559" xr:uid="{00000000-0005-0000-0000-000023020000}"/>
    <cellStyle name="Accent6 - 20% 3" xfId="560" xr:uid="{00000000-0005-0000-0000-000024020000}"/>
    <cellStyle name="Accent6 - 20% 4" xfId="561" xr:uid="{00000000-0005-0000-0000-000025020000}"/>
    <cellStyle name="Accent6 - 20% 4 2" xfId="562" xr:uid="{00000000-0005-0000-0000-000026020000}"/>
    <cellStyle name="Accent6 - 20% 4 3" xfId="563" xr:uid="{00000000-0005-0000-0000-000027020000}"/>
    <cellStyle name="Accent6 - 40%" xfId="564" xr:uid="{00000000-0005-0000-0000-000028020000}"/>
    <cellStyle name="Accent6 - 40% 2" xfId="565" xr:uid="{00000000-0005-0000-0000-000029020000}"/>
    <cellStyle name="Accent6 - 40% 3" xfId="566" xr:uid="{00000000-0005-0000-0000-00002A020000}"/>
    <cellStyle name="Accent6 - 40% 4" xfId="567" xr:uid="{00000000-0005-0000-0000-00002B020000}"/>
    <cellStyle name="Accent6 - 40% 4 2" xfId="568" xr:uid="{00000000-0005-0000-0000-00002C020000}"/>
    <cellStyle name="Accent6 - 40% 4 3" xfId="569" xr:uid="{00000000-0005-0000-0000-00002D020000}"/>
    <cellStyle name="Accent6 - 40% 5" xfId="570" xr:uid="{00000000-0005-0000-0000-00002E020000}"/>
    <cellStyle name="Accent6 - 40% 6" xfId="571" xr:uid="{00000000-0005-0000-0000-00002F020000}"/>
    <cellStyle name="Accent6 - 60%" xfId="572" xr:uid="{00000000-0005-0000-0000-000030020000}"/>
    <cellStyle name="Accent6 - 60% 2" xfId="573" xr:uid="{00000000-0005-0000-0000-000031020000}"/>
    <cellStyle name="Accent6 - 60% 3" xfId="574" xr:uid="{00000000-0005-0000-0000-000032020000}"/>
    <cellStyle name="Accent6 - 60% 4" xfId="575" xr:uid="{00000000-0005-0000-0000-000033020000}"/>
    <cellStyle name="Accent6 - 60% 5" xfId="576" xr:uid="{00000000-0005-0000-0000-000034020000}"/>
    <cellStyle name="Accent6 10" xfId="577" xr:uid="{00000000-0005-0000-0000-000035020000}"/>
    <cellStyle name="Accent6 11" xfId="578" xr:uid="{00000000-0005-0000-0000-000036020000}"/>
    <cellStyle name="Accent6 12" xfId="579" xr:uid="{00000000-0005-0000-0000-000037020000}"/>
    <cellStyle name="Accent6 13" xfId="580" xr:uid="{00000000-0005-0000-0000-000038020000}"/>
    <cellStyle name="Accent6 14" xfId="581" xr:uid="{00000000-0005-0000-0000-000039020000}"/>
    <cellStyle name="Accent6 15" xfId="582" xr:uid="{00000000-0005-0000-0000-00003A020000}"/>
    <cellStyle name="Accent6 16" xfId="583" xr:uid="{00000000-0005-0000-0000-00003B020000}"/>
    <cellStyle name="Accent6 17" xfId="584" xr:uid="{00000000-0005-0000-0000-00003C020000}"/>
    <cellStyle name="Accent6 18" xfId="585" xr:uid="{00000000-0005-0000-0000-00003D020000}"/>
    <cellStyle name="Accent6 19" xfId="586" xr:uid="{00000000-0005-0000-0000-00003E020000}"/>
    <cellStyle name="Accent6 2" xfId="587" xr:uid="{00000000-0005-0000-0000-00003F020000}"/>
    <cellStyle name="Accent6 2 2" xfId="588" xr:uid="{00000000-0005-0000-0000-000040020000}"/>
    <cellStyle name="Accent6 20" xfId="589" xr:uid="{00000000-0005-0000-0000-000041020000}"/>
    <cellStyle name="Accent6 21" xfId="590" xr:uid="{00000000-0005-0000-0000-000042020000}"/>
    <cellStyle name="Accent6 22" xfId="591" xr:uid="{00000000-0005-0000-0000-000043020000}"/>
    <cellStyle name="Accent6 23" xfId="592" xr:uid="{00000000-0005-0000-0000-000044020000}"/>
    <cellStyle name="Accent6 24" xfId="593" xr:uid="{00000000-0005-0000-0000-000045020000}"/>
    <cellStyle name="Accent6 25" xfId="594" xr:uid="{00000000-0005-0000-0000-000046020000}"/>
    <cellStyle name="Accent6 26" xfId="595" xr:uid="{00000000-0005-0000-0000-000047020000}"/>
    <cellStyle name="Accent6 3" xfId="596" xr:uid="{00000000-0005-0000-0000-000048020000}"/>
    <cellStyle name="Accent6 4" xfId="597" xr:uid="{00000000-0005-0000-0000-000049020000}"/>
    <cellStyle name="Accent6 5" xfId="598" xr:uid="{00000000-0005-0000-0000-00004A020000}"/>
    <cellStyle name="Accent6 6" xfId="599" xr:uid="{00000000-0005-0000-0000-00004B020000}"/>
    <cellStyle name="Accent6 7" xfId="600" xr:uid="{00000000-0005-0000-0000-00004C020000}"/>
    <cellStyle name="Accent6 8" xfId="601" xr:uid="{00000000-0005-0000-0000-00004D020000}"/>
    <cellStyle name="Accent6 9" xfId="602" xr:uid="{00000000-0005-0000-0000-00004E020000}"/>
    <cellStyle name="Accent6_ANALISIS PARA PRESENTAR OPRET" xfId="603" xr:uid="{00000000-0005-0000-0000-00004F020000}"/>
    <cellStyle name="Bad" xfId="604" xr:uid="{00000000-0005-0000-0000-000050020000}"/>
    <cellStyle name="Bad 2" xfId="605" xr:uid="{00000000-0005-0000-0000-000051020000}"/>
    <cellStyle name="Bad 2 2" xfId="606" xr:uid="{00000000-0005-0000-0000-000052020000}"/>
    <cellStyle name="Bad 3" xfId="607" xr:uid="{00000000-0005-0000-0000-000053020000}"/>
    <cellStyle name="Buena 2" xfId="608" xr:uid="{00000000-0005-0000-0000-000054020000}"/>
    <cellStyle name="Buena 2 2" xfId="609" xr:uid="{00000000-0005-0000-0000-000055020000}"/>
    <cellStyle name="Buena 3" xfId="610" xr:uid="{00000000-0005-0000-0000-000056020000}"/>
    <cellStyle name="Buena 4" xfId="611" xr:uid="{00000000-0005-0000-0000-000057020000}"/>
    <cellStyle name="Calculation" xfId="612" xr:uid="{00000000-0005-0000-0000-000058020000}"/>
    <cellStyle name="Calculation 10" xfId="613" xr:uid="{00000000-0005-0000-0000-000059020000}"/>
    <cellStyle name="Calculation 11" xfId="614" xr:uid="{00000000-0005-0000-0000-00005A020000}"/>
    <cellStyle name="Calculation 12" xfId="615" xr:uid="{00000000-0005-0000-0000-00005B020000}"/>
    <cellStyle name="Calculation 2" xfId="616" xr:uid="{00000000-0005-0000-0000-00005C020000}"/>
    <cellStyle name="Calculation 2 10" xfId="617" xr:uid="{00000000-0005-0000-0000-00005D020000}"/>
    <cellStyle name="Calculation 2 11" xfId="618" xr:uid="{00000000-0005-0000-0000-00005E020000}"/>
    <cellStyle name="Calculation 2 2" xfId="619" xr:uid="{00000000-0005-0000-0000-00005F020000}"/>
    <cellStyle name="Calculation 2 2 2" xfId="620" xr:uid="{00000000-0005-0000-0000-000060020000}"/>
    <cellStyle name="Calculation 2 2 3" xfId="621" xr:uid="{00000000-0005-0000-0000-000061020000}"/>
    <cellStyle name="Calculation 2 3" xfId="622" xr:uid="{00000000-0005-0000-0000-000062020000}"/>
    <cellStyle name="Calculation 2 4" xfId="623" xr:uid="{00000000-0005-0000-0000-000063020000}"/>
    <cellStyle name="Calculation 2 5" xfId="624" xr:uid="{00000000-0005-0000-0000-000064020000}"/>
    <cellStyle name="Calculation 2 6" xfId="625" xr:uid="{00000000-0005-0000-0000-000065020000}"/>
    <cellStyle name="Calculation 2 7" xfId="626" xr:uid="{00000000-0005-0000-0000-000066020000}"/>
    <cellStyle name="Calculation 2 8" xfId="627" xr:uid="{00000000-0005-0000-0000-000067020000}"/>
    <cellStyle name="Calculation 2 9" xfId="628" xr:uid="{00000000-0005-0000-0000-000068020000}"/>
    <cellStyle name="Calculation 3" xfId="629" xr:uid="{00000000-0005-0000-0000-000069020000}"/>
    <cellStyle name="Calculation 3 2" xfId="630" xr:uid="{00000000-0005-0000-0000-00006A020000}"/>
    <cellStyle name="Calculation 3 2 2" xfId="631" xr:uid="{00000000-0005-0000-0000-00006B020000}"/>
    <cellStyle name="Calculation 3 2 3" xfId="632" xr:uid="{00000000-0005-0000-0000-00006C020000}"/>
    <cellStyle name="Calculation 3 3" xfId="633" xr:uid="{00000000-0005-0000-0000-00006D020000}"/>
    <cellStyle name="Calculation 3 4" xfId="634" xr:uid="{00000000-0005-0000-0000-00006E020000}"/>
    <cellStyle name="Calculation 3 5" xfId="635" xr:uid="{00000000-0005-0000-0000-00006F020000}"/>
    <cellStyle name="Calculation 3 6" xfId="636" xr:uid="{00000000-0005-0000-0000-000070020000}"/>
    <cellStyle name="Calculation 3 7" xfId="637" xr:uid="{00000000-0005-0000-0000-000071020000}"/>
    <cellStyle name="Calculation 3 8" xfId="638" xr:uid="{00000000-0005-0000-0000-000072020000}"/>
    <cellStyle name="Calculation 4" xfId="639" xr:uid="{00000000-0005-0000-0000-000073020000}"/>
    <cellStyle name="Calculation 4 2" xfId="640" xr:uid="{00000000-0005-0000-0000-000074020000}"/>
    <cellStyle name="Calculation 4 3" xfId="641" xr:uid="{00000000-0005-0000-0000-000075020000}"/>
    <cellStyle name="Calculation 5" xfId="642" xr:uid="{00000000-0005-0000-0000-000076020000}"/>
    <cellStyle name="Calculation 6" xfId="643" xr:uid="{00000000-0005-0000-0000-000077020000}"/>
    <cellStyle name="Calculation 7" xfId="644" xr:uid="{00000000-0005-0000-0000-000078020000}"/>
    <cellStyle name="Calculation 8" xfId="645" xr:uid="{00000000-0005-0000-0000-000079020000}"/>
    <cellStyle name="Calculation 9" xfId="646" xr:uid="{00000000-0005-0000-0000-00007A020000}"/>
    <cellStyle name="Cálculo 2" xfId="647" xr:uid="{00000000-0005-0000-0000-00007B020000}"/>
    <cellStyle name="Cálculo 2 10" xfId="648" xr:uid="{00000000-0005-0000-0000-00007C020000}"/>
    <cellStyle name="Cálculo 2 11" xfId="649" xr:uid="{00000000-0005-0000-0000-00007D020000}"/>
    <cellStyle name="Cálculo 2 2" xfId="650" xr:uid="{00000000-0005-0000-0000-00007E020000}"/>
    <cellStyle name="Cálculo 2 2 2" xfId="651" xr:uid="{00000000-0005-0000-0000-00007F020000}"/>
    <cellStyle name="Cálculo 2 2 3" xfId="652" xr:uid="{00000000-0005-0000-0000-000080020000}"/>
    <cellStyle name="Cálculo 2 3" xfId="653" xr:uid="{00000000-0005-0000-0000-000081020000}"/>
    <cellStyle name="Cálculo 2 4" xfId="654" xr:uid="{00000000-0005-0000-0000-000082020000}"/>
    <cellStyle name="Cálculo 2 5" xfId="655" xr:uid="{00000000-0005-0000-0000-000083020000}"/>
    <cellStyle name="Cálculo 2 6" xfId="656" xr:uid="{00000000-0005-0000-0000-000084020000}"/>
    <cellStyle name="Cálculo 2 7" xfId="657" xr:uid="{00000000-0005-0000-0000-000085020000}"/>
    <cellStyle name="Cálculo 2 8" xfId="658" xr:uid="{00000000-0005-0000-0000-000086020000}"/>
    <cellStyle name="Cálculo 2 9" xfId="659" xr:uid="{00000000-0005-0000-0000-000087020000}"/>
    <cellStyle name="Cálculo 3" xfId="660" xr:uid="{00000000-0005-0000-0000-000088020000}"/>
    <cellStyle name="Cálculo 3 10" xfId="661" xr:uid="{00000000-0005-0000-0000-000089020000}"/>
    <cellStyle name="Cálculo 3 2" xfId="662" xr:uid="{00000000-0005-0000-0000-00008A020000}"/>
    <cellStyle name="Cálculo 3 2 2" xfId="663" xr:uid="{00000000-0005-0000-0000-00008B020000}"/>
    <cellStyle name="Cálculo 3 2 3" xfId="664" xr:uid="{00000000-0005-0000-0000-00008C020000}"/>
    <cellStyle name="Cálculo 3 3" xfId="665" xr:uid="{00000000-0005-0000-0000-00008D020000}"/>
    <cellStyle name="Cálculo 3 4" xfId="666" xr:uid="{00000000-0005-0000-0000-00008E020000}"/>
    <cellStyle name="Cálculo 3 5" xfId="667" xr:uid="{00000000-0005-0000-0000-00008F020000}"/>
    <cellStyle name="Cálculo 3 6" xfId="668" xr:uid="{00000000-0005-0000-0000-000090020000}"/>
    <cellStyle name="Cálculo 3 7" xfId="669" xr:uid="{00000000-0005-0000-0000-000091020000}"/>
    <cellStyle name="Cálculo 3 8" xfId="670" xr:uid="{00000000-0005-0000-0000-000092020000}"/>
    <cellStyle name="Cálculo 3 9" xfId="671" xr:uid="{00000000-0005-0000-0000-000093020000}"/>
    <cellStyle name="Cálculo 4" xfId="672" xr:uid="{00000000-0005-0000-0000-000094020000}"/>
    <cellStyle name="Cálculo 4 10" xfId="673" xr:uid="{00000000-0005-0000-0000-000095020000}"/>
    <cellStyle name="Cálculo 4 2" xfId="674" xr:uid="{00000000-0005-0000-0000-000096020000}"/>
    <cellStyle name="Cálculo 4 2 2" xfId="675" xr:uid="{00000000-0005-0000-0000-000097020000}"/>
    <cellStyle name="Cálculo 4 2 3" xfId="676" xr:uid="{00000000-0005-0000-0000-000098020000}"/>
    <cellStyle name="Cálculo 4 3" xfId="677" xr:uid="{00000000-0005-0000-0000-000099020000}"/>
    <cellStyle name="Cálculo 4 4" xfId="678" xr:uid="{00000000-0005-0000-0000-00009A020000}"/>
    <cellStyle name="Cálculo 4 5" xfId="679" xr:uid="{00000000-0005-0000-0000-00009B020000}"/>
    <cellStyle name="Cálculo 4 6" xfId="680" xr:uid="{00000000-0005-0000-0000-00009C020000}"/>
    <cellStyle name="Cálculo 4 7" xfId="681" xr:uid="{00000000-0005-0000-0000-00009D020000}"/>
    <cellStyle name="Cálculo 4 8" xfId="682" xr:uid="{00000000-0005-0000-0000-00009E020000}"/>
    <cellStyle name="Cálculo 4 9" xfId="683" xr:uid="{00000000-0005-0000-0000-00009F020000}"/>
    <cellStyle name="Celda de comprobación 2" xfId="684" xr:uid="{00000000-0005-0000-0000-0000A0020000}"/>
    <cellStyle name="Celda de comprobación 2 2" xfId="685" xr:uid="{00000000-0005-0000-0000-0000A1020000}"/>
    <cellStyle name="Celda de comprobación 2 3" xfId="686" xr:uid="{00000000-0005-0000-0000-0000A2020000}"/>
    <cellStyle name="Celda de comprobación 2 4" xfId="687" xr:uid="{00000000-0005-0000-0000-0000A3020000}"/>
    <cellStyle name="Celda de comprobación 3" xfId="688" xr:uid="{00000000-0005-0000-0000-0000A4020000}"/>
    <cellStyle name="Celda de comprobación 4" xfId="689" xr:uid="{00000000-0005-0000-0000-0000A5020000}"/>
    <cellStyle name="Celda vinculada 2" xfId="690" xr:uid="{00000000-0005-0000-0000-0000A6020000}"/>
    <cellStyle name="Celda vinculada 2 2" xfId="691" xr:uid="{00000000-0005-0000-0000-0000A7020000}"/>
    <cellStyle name="Celda vinculada 3" xfId="692" xr:uid="{00000000-0005-0000-0000-0000A8020000}"/>
    <cellStyle name="Celda vinculada 4" xfId="693" xr:uid="{00000000-0005-0000-0000-0000A9020000}"/>
    <cellStyle name="Check Cell" xfId="694" xr:uid="{00000000-0005-0000-0000-0000AA020000}"/>
    <cellStyle name="Check Cell 2" xfId="695" xr:uid="{00000000-0005-0000-0000-0000AB020000}"/>
    <cellStyle name="Coma 2" xfId="696" xr:uid="{00000000-0005-0000-0000-0000AC020000}"/>
    <cellStyle name="Coma 2 2" xfId="697" xr:uid="{00000000-0005-0000-0000-0000AD020000}"/>
    <cellStyle name="Coma 3" xfId="698" xr:uid="{00000000-0005-0000-0000-0000AE020000}"/>
    <cellStyle name="Coma 3 2" xfId="699" xr:uid="{00000000-0005-0000-0000-0000AF020000}"/>
    <cellStyle name="Coma 3 2 2" xfId="700" xr:uid="{00000000-0005-0000-0000-0000B0020000}"/>
    <cellStyle name="Coma 3 3" xfId="701" xr:uid="{00000000-0005-0000-0000-0000B1020000}"/>
    <cellStyle name="Comma" xfId="1" builtinId="3"/>
    <cellStyle name="Comma 10" xfId="702" xr:uid="{00000000-0005-0000-0000-0000B2020000}"/>
    <cellStyle name="Comma 10 2" xfId="703" xr:uid="{00000000-0005-0000-0000-0000B3020000}"/>
    <cellStyle name="Comma 10 2 2" xfId="704" xr:uid="{00000000-0005-0000-0000-0000B4020000}"/>
    <cellStyle name="Comma 10 2 3" xfId="705" xr:uid="{00000000-0005-0000-0000-0000B5020000}"/>
    <cellStyle name="Comma 10 3" xfId="706" xr:uid="{00000000-0005-0000-0000-0000B6020000}"/>
    <cellStyle name="Comma 10 4" xfId="707" xr:uid="{00000000-0005-0000-0000-0000B7020000}"/>
    <cellStyle name="Comma 11" xfId="708" xr:uid="{00000000-0005-0000-0000-0000B8020000}"/>
    <cellStyle name="Comma 11 2" xfId="709" xr:uid="{00000000-0005-0000-0000-0000B9020000}"/>
    <cellStyle name="Comma 11 3" xfId="710" xr:uid="{00000000-0005-0000-0000-0000BA020000}"/>
    <cellStyle name="Comma 11 4" xfId="711" xr:uid="{00000000-0005-0000-0000-0000BB020000}"/>
    <cellStyle name="Comma 12" xfId="712" xr:uid="{00000000-0005-0000-0000-0000BC020000}"/>
    <cellStyle name="Comma 12 2" xfId="713" xr:uid="{00000000-0005-0000-0000-0000BD020000}"/>
    <cellStyle name="Comma 12 3" xfId="714" xr:uid="{00000000-0005-0000-0000-0000BE020000}"/>
    <cellStyle name="Comma 12 4" xfId="715" xr:uid="{00000000-0005-0000-0000-0000BF020000}"/>
    <cellStyle name="Comma 13" xfId="716" xr:uid="{00000000-0005-0000-0000-0000C0020000}"/>
    <cellStyle name="Comma 13 2" xfId="717" xr:uid="{00000000-0005-0000-0000-0000C1020000}"/>
    <cellStyle name="Comma 13 2 2" xfId="718" xr:uid="{00000000-0005-0000-0000-0000C2020000}"/>
    <cellStyle name="Comma 13 2 2 2" xfId="719" xr:uid="{00000000-0005-0000-0000-0000C3020000}"/>
    <cellStyle name="Comma 13 2 3" xfId="720" xr:uid="{00000000-0005-0000-0000-0000C4020000}"/>
    <cellStyle name="Comma 13 2 4" xfId="721" xr:uid="{00000000-0005-0000-0000-0000C5020000}"/>
    <cellStyle name="Comma 13 2 5" xfId="722" xr:uid="{00000000-0005-0000-0000-0000C6020000}"/>
    <cellStyle name="Comma 13 3" xfId="723" xr:uid="{00000000-0005-0000-0000-0000C7020000}"/>
    <cellStyle name="Comma 13 3 2" xfId="724" xr:uid="{00000000-0005-0000-0000-0000C8020000}"/>
    <cellStyle name="Comma 13 3 2 2" xfId="725" xr:uid="{00000000-0005-0000-0000-0000C9020000}"/>
    <cellStyle name="Comma 13 3 2 2 2" xfId="726" xr:uid="{00000000-0005-0000-0000-0000CA020000}"/>
    <cellStyle name="Comma 13 3 2 3" xfId="727" xr:uid="{00000000-0005-0000-0000-0000CB020000}"/>
    <cellStyle name="Comma 13 3 2 4" xfId="728" xr:uid="{00000000-0005-0000-0000-0000CC020000}"/>
    <cellStyle name="Comma 13 3 2 5" xfId="729" xr:uid="{00000000-0005-0000-0000-0000CD020000}"/>
    <cellStyle name="Comma 13 3 3" xfId="730" xr:uid="{00000000-0005-0000-0000-0000CE020000}"/>
    <cellStyle name="Comma 13 3 3 2" xfId="731" xr:uid="{00000000-0005-0000-0000-0000CF020000}"/>
    <cellStyle name="Comma 13 3 4" xfId="732" xr:uid="{00000000-0005-0000-0000-0000D0020000}"/>
    <cellStyle name="Comma 13 3 5" xfId="733" xr:uid="{00000000-0005-0000-0000-0000D1020000}"/>
    <cellStyle name="Comma 13 3 6" xfId="734" xr:uid="{00000000-0005-0000-0000-0000D2020000}"/>
    <cellStyle name="Comma 13 4" xfId="735" xr:uid="{00000000-0005-0000-0000-0000D3020000}"/>
    <cellStyle name="Comma 13 4 2" xfId="736" xr:uid="{00000000-0005-0000-0000-0000D4020000}"/>
    <cellStyle name="Comma 13 4 2 2" xfId="737" xr:uid="{00000000-0005-0000-0000-0000D5020000}"/>
    <cellStyle name="Comma 13 4 3" xfId="738" xr:uid="{00000000-0005-0000-0000-0000D6020000}"/>
    <cellStyle name="Comma 13 4 4" xfId="739" xr:uid="{00000000-0005-0000-0000-0000D7020000}"/>
    <cellStyle name="Comma 13 4 5" xfId="740" xr:uid="{00000000-0005-0000-0000-0000D8020000}"/>
    <cellStyle name="Comma 13 5" xfId="741" xr:uid="{00000000-0005-0000-0000-0000D9020000}"/>
    <cellStyle name="Comma 13 5 2" xfId="742" xr:uid="{00000000-0005-0000-0000-0000DA020000}"/>
    <cellStyle name="Comma 13 5 3" xfId="743" xr:uid="{00000000-0005-0000-0000-0000DB020000}"/>
    <cellStyle name="Comma 13 5 4" xfId="744" xr:uid="{00000000-0005-0000-0000-0000DC020000}"/>
    <cellStyle name="Comma 13 6" xfId="745" xr:uid="{00000000-0005-0000-0000-0000DD020000}"/>
    <cellStyle name="Comma 13 7" xfId="746" xr:uid="{00000000-0005-0000-0000-0000DE020000}"/>
    <cellStyle name="Comma 13 8" xfId="747" xr:uid="{00000000-0005-0000-0000-0000DF020000}"/>
    <cellStyle name="Comma 14" xfId="748" xr:uid="{00000000-0005-0000-0000-0000E0020000}"/>
    <cellStyle name="Comma 14 2" xfId="749" xr:uid="{00000000-0005-0000-0000-0000E1020000}"/>
    <cellStyle name="Comma 14 2 2" xfId="750" xr:uid="{00000000-0005-0000-0000-0000E2020000}"/>
    <cellStyle name="Comma 14 2 2 2" xfId="751" xr:uid="{00000000-0005-0000-0000-0000E3020000}"/>
    <cellStyle name="Comma 14 2 3" xfId="752" xr:uid="{00000000-0005-0000-0000-0000E4020000}"/>
    <cellStyle name="Comma 14 2 4" xfId="753" xr:uid="{00000000-0005-0000-0000-0000E5020000}"/>
    <cellStyle name="Comma 14 2 5" xfId="754" xr:uid="{00000000-0005-0000-0000-0000E6020000}"/>
    <cellStyle name="Comma 14 3" xfId="755" xr:uid="{00000000-0005-0000-0000-0000E7020000}"/>
    <cellStyle name="Comma 14 3 2" xfId="756" xr:uid="{00000000-0005-0000-0000-0000E8020000}"/>
    <cellStyle name="Comma 14 3 2 2" xfId="757" xr:uid="{00000000-0005-0000-0000-0000E9020000}"/>
    <cellStyle name="Comma 14 3 2 2 2" xfId="758" xr:uid="{00000000-0005-0000-0000-0000EA020000}"/>
    <cellStyle name="Comma 14 3 2 3" xfId="759" xr:uid="{00000000-0005-0000-0000-0000EB020000}"/>
    <cellStyle name="Comma 14 3 2 4" xfId="760" xr:uid="{00000000-0005-0000-0000-0000EC020000}"/>
    <cellStyle name="Comma 14 3 2 5" xfId="761" xr:uid="{00000000-0005-0000-0000-0000ED020000}"/>
    <cellStyle name="Comma 14 3 3" xfId="762" xr:uid="{00000000-0005-0000-0000-0000EE020000}"/>
    <cellStyle name="Comma 14 3 3 2" xfId="763" xr:uid="{00000000-0005-0000-0000-0000EF020000}"/>
    <cellStyle name="Comma 14 3 4" xfId="764" xr:uid="{00000000-0005-0000-0000-0000F0020000}"/>
    <cellStyle name="Comma 14 3 5" xfId="765" xr:uid="{00000000-0005-0000-0000-0000F1020000}"/>
    <cellStyle name="Comma 14 3 6" xfId="766" xr:uid="{00000000-0005-0000-0000-0000F2020000}"/>
    <cellStyle name="Comma 14 4" xfId="767" xr:uid="{00000000-0005-0000-0000-0000F3020000}"/>
    <cellStyle name="Comma 14 4 2" xfId="768" xr:uid="{00000000-0005-0000-0000-0000F4020000}"/>
    <cellStyle name="Comma 14 4 2 2" xfId="769" xr:uid="{00000000-0005-0000-0000-0000F5020000}"/>
    <cellStyle name="Comma 14 4 3" xfId="770" xr:uid="{00000000-0005-0000-0000-0000F6020000}"/>
    <cellStyle name="Comma 14 4 4" xfId="771" xr:uid="{00000000-0005-0000-0000-0000F7020000}"/>
    <cellStyle name="Comma 14 4 5" xfId="772" xr:uid="{00000000-0005-0000-0000-0000F8020000}"/>
    <cellStyle name="Comma 14 5" xfId="773" xr:uid="{00000000-0005-0000-0000-0000F9020000}"/>
    <cellStyle name="Comma 14 5 2" xfId="774" xr:uid="{00000000-0005-0000-0000-0000FA020000}"/>
    <cellStyle name="Comma 14 6" xfId="775" xr:uid="{00000000-0005-0000-0000-0000FB020000}"/>
    <cellStyle name="Comma 14 7" xfId="776" xr:uid="{00000000-0005-0000-0000-0000FC020000}"/>
    <cellStyle name="Comma 14 8" xfId="777" xr:uid="{00000000-0005-0000-0000-0000FD020000}"/>
    <cellStyle name="Comma 15" xfId="778" xr:uid="{00000000-0005-0000-0000-0000FE020000}"/>
    <cellStyle name="Comma 16" xfId="779" xr:uid="{00000000-0005-0000-0000-0000FF020000}"/>
    <cellStyle name="Comma 19" xfId="780" xr:uid="{00000000-0005-0000-0000-000000030000}"/>
    <cellStyle name="Comma 2" xfId="781" xr:uid="{00000000-0005-0000-0000-000001030000}"/>
    <cellStyle name="Comma 2 10" xfId="782" xr:uid="{00000000-0005-0000-0000-000002030000}"/>
    <cellStyle name="Comma 2 11" xfId="783" xr:uid="{00000000-0005-0000-0000-000003030000}"/>
    <cellStyle name="Comma 2 2" xfId="784" xr:uid="{00000000-0005-0000-0000-000004030000}"/>
    <cellStyle name="Comma 2 2 2" xfId="785" xr:uid="{00000000-0005-0000-0000-000005030000}"/>
    <cellStyle name="Comma 2 2 2 2" xfId="786" xr:uid="{00000000-0005-0000-0000-000006030000}"/>
    <cellStyle name="Comma 2 2 2 3" xfId="787" xr:uid="{00000000-0005-0000-0000-000007030000}"/>
    <cellStyle name="Comma 2 2 2 4" xfId="788" xr:uid="{00000000-0005-0000-0000-000008030000}"/>
    <cellStyle name="Comma 2 2 2 5" xfId="789" xr:uid="{00000000-0005-0000-0000-000009030000}"/>
    <cellStyle name="Comma 2 2 3" xfId="790" xr:uid="{00000000-0005-0000-0000-00000A030000}"/>
    <cellStyle name="Comma 2 2 3 2" xfId="791" xr:uid="{00000000-0005-0000-0000-00000B030000}"/>
    <cellStyle name="Comma 2 2 3 2 2" xfId="792" xr:uid="{00000000-0005-0000-0000-00000C030000}"/>
    <cellStyle name="Comma 2 2 3 3" xfId="793" xr:uid="{00000000-0005-0000-0000-00000D030000}"/>
    <cellStyle name="Comma 2 2 3 4" xfId="794" xr:uid="{00000000-0005-0000-0000-00000E030000}"/>
    <cellStyle name="Comma 2 2 3 5" xfId="795" xr:uid="{00000000-0005-0000-0000-00000F030000}"/>
    <cellStyle name="Comma 2 2 3 6" xfId="796" xr:uid="{00000000-0005-0000-0000-000010030000}"/>
    <cellStyle name="Comma 2 2 4" xfId="797" xr:uid="{00000000-0005-0000-0000-000011030000}"/>
    <cellStyle name="Comma 2 2 5" xfId="798" xr:uid="{00000000-0005-0000-0000-000012030000}"/>
    <cellStyle name="Comma 2 2 6" xfId="799" xr:uid="{00000000-0005-0000-0000-000013030000}"/>
    <cellStyle name="Comma 2 2 7" xfId="800" xr:uid="{00000000-0005-0000-0000-000014030000}"/>
    <cellStyle name="Comma 2 2 8" xfId="801" xr:uid="{00000000-0005-0000-0000-000015030000}"/>
    <cellStyle name="Comma 2 3" xfId="802" xr:uid="{00000000-0005-0000-0000-000016030000}"/>
    <cellStyle name="Comma 2 3 2" xfId="803" xr:uid="{00000000-0005-0000-0000-000017030000}"/>
    <cellStyle name="Comma 2 3 2 2" xfId="804" xr:uid="{00000000-0005-0000-0000-000018030000}"/>
    <cellStyle name="Comma 2 3 2 3" xfId="805" xr:uid="{00000000-0005-0000-0000-000019030000}"/>
    <cellStyle name="Comma 2 3 2 4" xfId="806" xr:uid="{00000000-0005-0000-0000-00001A030000}"/>
    <cellStyle name="Comma 2 3 3" xfId="807" xr:uid="{00000000-0005-0000-0000-00001B030000}"/>
    <cellStyle name="Comma 2 3 3 2" xfId="808" xr:uid="{00000000-0005-0000-0000-00001C030000}"/>
    <cellStyle name="Comma 2 3 3 3" xfId="809" xr:uid="{00000000-0005-0000-0000-00001D030000}"/>
    <cellStyle name="Comma 2 3 3 4" xfId="810" xr:uid="{00000000-0005-0000-0000-00001E030000}"/>
    <cellStyle name="Comma 2 3 4" xfId="811" xr:uid="{00000000-0005-0000-0000-00001F030000}"/>
    <cellStyle name="Comma 2 3 4 2" xfId="812" xr:uid="{00000000-0005-0000-0000-000020030000}"/>
    <cellStyle name="Comma 2 3 4 3" xfId="813" xr:uid="{00000000-0005-0000-0000-000021030000}"/>
    <cellStyle name="Comma 2 3 5" xfId="814" xr:uid="{00000000-0005-0000-0000-000022030000}"/>
    <cellStyle name="Comma 2 3 6" xfId="815" xr:uid="{00000000-0005-0000-0000-000023030000}"/>
    <cellStyle name="Comma 2 3 7" xfId="816" xr:uid="{00000000-0005-0000-0000-000024030000}"/>
    <cellStyle name="Comma 2 4" xfId="817" xr:uid="{00000000-0005-0000-0000-000025030000}"/>
    <cellStyle name="Comma 2 4 2" xfId="818" xr:uid="{00000000-0005-0000-0000-000026030000}"/>
    <cellStyle name="Comma 2 4 2 2" xfId="819" xr:uid="{00000000-0005-0000-0000-000027030000}"/>
    <cellStyle name="Comma 2 4 3" xfId="820" xr:uid="{00000000-0005-0000-0000-000028030000}"/>
    <cellStyle name="Comma 2 4 3 2" xfId="821" xr:uid="{00000000-0005-0000-0000-000029030000}"/>
    <cellStyle name="Comma 2 4 4" xfId="822" xr:uid="{00000000-0005-0000-0000-00002A030000}"/>
    <cellStyle name="Comma 2 4 5" xfId="823" xr:uid="{00000000-0005-0000-0000-00002B030000}"/>
    <cellStyle name="Comma 2 4 6" xfId="824" xr:uid="{00000000-0005-0000-0000-00002C030000}"/>
    <cellStyle name="Comma 2 5" xfId="825" xr:uid="{00000000-0005-0000-0000-00002D030000}"/>
    <cellStyle name="Comma 2 5 10" xfId="826" xr:uid="{00000000-0005-0000-0000-00002E030000}"/>
    <cellStyle name="Comma 2 5 11" xfId="827" xr:uid="{00000000-0005-0000-0000-00002F030000}"/>
    <cellStyle name="Comma 2 5 2" xfId="828" xr:uid="{00000000-0005-0000-0000-000030030000}"/>
    <cellStyle name="Comma 2 5 2 2" xfId="829" xr:uid="{00000000-0005-0000-0000-000031030000}"/>
    <cellStyle name="Comma 2 5 2 2 2" xfId="830" xr:uid="{00000000-0005-0000-0000-000032030000}"/>
    <cellStyle name="Comma 2 5 2 2 2 2" xfId="831" xr:uid="{00000000-0005-0000-0000-000033030000}"/>
    <cellStyle name="Comma 2 5 2 2 2 2 2" xfId="832" xr:uid="{00000000-0005-0000-0000-000034030000}"/>
    <cellStyle name="Comma 2 5 2 2 2 3" xfId="833" xr:uid="{00000000-0005-0000-0000-000035030000}"/>
    <cellStyle name="Comma 2 5 2 2 2 4" xfId="834" xr:uid="{00000000-0005-0000-0000-000036030000}"/>
    <cellStyle name="Comma 2 5 2 2 2 5" xfId="835" xr:uid="{00000000-0005-0000-0000-000037030000}"/>
    <cellStyle name="Comma 2 5 2 2 3" xfId="836" xr:uid="{00000000-0005-0000-0000-000038030000}"/>
    <cellStyle name="Comma 2 5 2 2 3 2" xfId="837" xr:uid="{00000000-0005-0000-0000-000039030000}"/>
    <cellStyle name="Comma 2 5 2 2 3 2 2" xfId="838" xr:uid="{00000000-0005-0000-0000-00003A030000}"/>
    <cellStyle name="Comma 2 5 2 2 3 3" xfId="839" xr:uid="{00000000-0005-0000-0000-00003B030000}"/>
    <cellStyle name="Comma 2 5 2 2 3 4" xfId="840" xr:uid="{00000000-0005-0000-0000-00003C030000}"/>
    <cellStyle name="Comma 2 5 2 2 3 5" xfId="841" xr:uid="{00000000-0005-0000-0000-00003D030000}"/>
    <cellStyle name="Comma 2 5 2 2 4" xfId="842" xr:uid="{00000000-0005-0000-0000-00003E030000}"/>
    <cellStyle name="Comma 2 5 2 2 4 2" xfId="843" xr:uid="{00000000-0005-0000-0000-00003F030000}"/>
    <cellStyle name="Comma 2 5 2 2 4 2 2" xfId="844" xr:uid="{00000000-0005-0000-0000-000040030000}"/>
    <cellStyle name="Comma 2 5 2 2 4 3" xfId="845" xr:uid="{00000000-0005-0000-0000-000041030000}"/>
    <cellStyle name="Comma 2 5 2 2 4 4" xfId="846" xr:uid="{00000000-0005-0000-0000-000042030000}"/>
    <cellStyle name="Comma 2 5 2 2 4 5" xfId="847" xr:uid="{00000000-0005-0000-0000-000043030000}"/>
    <cellStyle name="Comma 2 5 2 2 5" xfId="848" xr:uid="{00000000-0005-0000-0000-000044030000}"/>
    <cellStyle name="Comma 2 5 2 2 5 2" xfId="849" xr:uid="{00000000-0005-0000-0000-000045030000}"/>
    <cellStyle name="Comma 2 5 2 2 6" xfId="850" xr:uid="{00000000-0005-0000-0000-000046030000}"/>
    <cellStyle name="Comma 2 5 2 2 7" xfId="851" xr:uid="{00000000-0005-0000-0000-000047030000}"/>
    <cellStyle name="Comma 2 5 2 2 8" xfId="852" xr:uid="{00000000-0005-0000-0000-000048030000}"/>
    <cellStyle name="Comma 2 5 2 3" xfId="853" xr:uid="{00000000-0005-0000-0000-000049030000}"/>
    <cellStyle name="Comma 2 5 2 3 2" xfId="854" xr:uid="{00000000-0005-0000-0000-00004A030000}"/>
    <cellStyle name="Comma 2 5 2 3 2 2" xfId="855" xr:uid="{00000000-0005-0000-0000-00004B030000}"/>
    <cellStyle name="Comma 2 5 2 3 3" xfId="856" xr:uid="{00000000-0005-0000-0000-00004C030000}"/>
    <cellStyle name="Comma 2 5 2 3 4" xfId="857" xr:uid="{00000000-0005-0000-0000-00004D030000}"/>
    <cellStyle name="Comma 2 5 2 3 5" xfId="858" xr:uid="{00000000-0005-0000-0000-00004E030000}"/>
    <cellStyle name="Comma 2 5 2 4" xfId="859" xr:uid="{00000000-0005-0000-0000-00004F030000}"/>
    <cellStyle name="Comma 2 5 2 4 2" xfId="860" xr:uid="{00000000-0005-0000-0000-000050030000}"/>
    <cellStyle name="Comma 2 5 2 4 2 2" xfId="861" xr:uid="{00000000-0005-0000-0000-000051030000}"/>
    <cellStyle name="Comma 2 5 2 4 3" xfId="862" xr:uid="{00000000-0005-0000-0000-000052030000}"/>
    <cellStyle name="Comma 2 5 2 4 4" xfId="863" xr:uid="{00000000-0005-0000-0000-000053030000}"/>
    <cellStyle name="Comma 2 5 2 4 5" xfId="864" xr:uid="{00000000-0005-0000-0000-000054030000}"/>
    <cellStyle name="Comma 2 5 2 5" xfId="865" xr:uid="{00000000-0005-0000-0000-000055030000}"/>
    <cellStyle name="Comma 2 5 2 5 2" xfId="866" xr:uid="{00000000-0005-0000-0000-000056030000}"/>
    <cellStyle name="Comma 2 5 2 5 2 2" xfId="867" xr:uid="{00000000-0005-0000-0000-000057030000}"/>
    <cellStyle name="Comma 2 5 2 5 3" xfId="868" xr:uid="{00000000-0005-0000-0000-000058030000}"/>
    <cellStyle name="Comma 2 5 2 5 4" xfId="869" xr:uid="{00000000-0005-0000-0000-000059030000}"/>
    <cellStyle name="Comma 2 5 2 5 5" xfId="870" xr:uid="{00000000-0005-0000-0000-00005A030000}"/>
    <cellStyle name="Comma 2 5 2 6" xfId="871" xr:uid="{00000000-0005-0000-0000-00005B030000}"/>
    <cellStyle name="Comma 2 5 2 6 2" xfId="872" xr:uid="{00000000-0005-0000-0000-00005C030000}"/>
    <cellStyle name="Comma 2 5 2 7" xfId="873" xr:uid="{00000000-0005-0000-0000-00005D030000}"/>
    <cellStyle name="Comma 2 5 2 8" xfId="874" xr:uid="{00000000-0005-0000-0000-00005E030000}"/>
    <cellStyle name="Comma 2 5 2 9" xfId="875" xr:uid="{00000000-0005-0000-0000-00005F030000}"/>
    <cellStyle name="Comma 2 5 3" xfId="876" xr:uid="{00000000-0005-0000-0000-000060030000}"/>
    <cellStyle name="Comma 2 5 3 2" xfId="877" xr:uid="{00000000-0005-0000-0000-000061030000}"/>
    <cellStyle name="Comma 2 5 3 2 2" xfId="878" xr:uid="{00000000-0005-0000-0000-000062030000}"/>
    <cellStyle name="Comma 2 5 3 2 2 2" xfId="879" xr:uid="{00000000-0005-0000-0000-000063030000}"/>
    <cellStyle name="Comma 2 5 3 2 2 2 2" xfId="880" xr:uid="{00000000-0005-0000-0000-000064030000}"/>
    <cellStyle name="Comma 2 5 3 2 2 3" xfId="881" xr:uid="{00000000-0005-0000-0000-000065030000}"/>
    <cellStyle name="Comma 2 5 3 2 2 4" xfId="882" xr:uid="{00000000-0005-0000-0000-000066030000}"/>
    <cellStyle name="Comma 2 5 3 2 2 5" xfId="883" xr:uid="{00000000-0005-0000-0000-000067030000}"/>
    <cellStyle name="Comma 2 5 3 2 3" xfId="884" xr:uid="{00000000-0005-0000-0000-000068030000}"/>
    <cellStyle name="Comma 2 5 3 2 3 2" xfId="885" xr:uid="{00000000-0005-0000-0000-000069030000}"/>
    <cellStyle name="Comma 2 5 3 2 3 2 2" xfId="886" xr:uid="{00000000-0005-0000-0000-00006A030000}"/>
    <cellStyle name="Comma 2 5 3 2 3 3" xfId="887" xr:uid="{00000000-0005-0000-0000-00006B030000}"/>
    <cellStyle name="Comma 2 5 3 2 3 4" xfId="888" xr:uid="{00000000-0005-0000-0000-00006C030000}"/>
    <cellStyle name="Comma 2 5 3 2 3 5" xfId="889" xr:uid="{00000000-0005-0000-0000-00006D030000}"/>
    <cellStyle name="Comma 2 5 3 2 4" xfId="890" xr:uid="{00000000-0005-0000-0000-00006E030000}"/>
    <cellStyle name="Comma 2 5 3 2 4 2" xfId="891" xr:uid="{00000000-0005-0000-0000-00006F030000}"/>
    <cellStyle name="Comma 2 5 3 2 4 2 2" xfId="892" xr:uid="{00000000-0005-0000-0000-000070030000}"/>
    <cellStyle name="Comma 2 5 3 2 4 3" xfId="893" xr:uid="{00000000-0005-0000-0000-000071030000}"/>
    <cellStyle name="Comma 2 5 3 2 4 4" xfId="894" xr:uid="{00000000-0005-0000-0000-000072030000}"/>
    <cellStyle name="Comma 2 5 3 2 4 5" xfId="895" xr:uid="{00000000-0005-0000-0000-000073030000}"/>
    <cellStyle name="Comma 2 5 3 2 5" xfId="896" xr:uid="{00000000-0005-0000-0000-000074030000}"/>
    <cellStyle name="Comma 2 5 3 2 5 2" xfId="897" xr:uid="{00000000-0005-0000-0000-000075030000}"/>
    <cellStyle name="Comma 2 5 3 2 6" xfId="898" xr:uid="{00000000-0005-0000-0000-000076030000}"/>
    <cellStyle name="Comma 2 5 3 2 7" xfId="899" xr:uid="{00000000-0005-0000-0000-000077030000}"/>
    <cellStyle name="Comma 2 5 3 2 8" xfId="900" xr:uid="{00000000-0005-0000-0000-000078030000}"/>
    <cellStyle name="Comma 2 5 3 3" xfId="901" xr:uid="{00000000-0005-0000-0000-000079030000}"/>
    <cellStyle name="Comma 2 5 3 3 2" xfId="902" xr:uid="{00000000-0005-0000-0000-00007A030000}"/>
    <cellStyle name="Comma 2 5 3 3 2 2" xfId="903" xr:uid="{00000000-0005-0000-0000-00007B030000}"/>
    <cellStyle name="Comma 2 5 3 3 3" xfId="904" xr:uid="{00000000-0005-0000-0000-00007C030000}"/>
    <cellStyle name="Comma 2 5 3 3 4" xfId="905" xr:uid="{00000000-0005-0000-0000-00007D030000}"/>
    <cellStyle name="Comma 2 5 3 3 5" xfId="906" xr:uid="{00000000-0005-0000-0000-00007E030000}"/>
    <cellStyle name="Comma 2 5 3 4" xfId="907" xr:uid="{00000000-0005-0000-0000-00007F030000}"/>
    <cellStyle name="Comma 2 5 3 4 2" xfId="908" xr:uid="{00000000-0005-0000-0000-000080030000}"/>
    <cellStyle name="Comma 2 5 3 4 2 2" xfId="909" xr:uid="{00000000-0005-0000-0000-000081030000}"/>
    <cellStyle name="Comma 2 5 3 4 3" xfId="910" xr:uid="{00000000-0005-0000-0000-000082030000}"/>
    <cellStyle name="Comma 2 5 3 4 4" xfId="911" xr:uid="{00000000-0005-0000-0000-000083030000}"/>
    <cellStyle name="Comma 2 5 3 4 5" xfId="912" xr:uid="{00000000-0005-0000-0000-000084030000}"/>
    <cellStyle name="Comma 2 5 3 5" xfId="913" xr:uid="{00000000-0005-0000-0000-000085030000}"/>
    <cellStyle name="Comma 2 5 3 5 2" xfId="914" xr:uid="{00000000-0005-0000-0000-000086030000}"/>
    <cellStyle name="Comma 2 5 3 5 2 2" xfId="915" xr:uid="{00000000-0005-0000-0000-000087030000}"/>
    <cellStyle name="Comma 2 5 3 5 3" xfId="916" xr:uid="{00000000-0005-0000-0000-000088030000}"/>
    <cellStyle name="Comma 2 5 3 5 4" xfId="917" xr:uid="{00000000-0005-0000-0000-000089030000}"/>
    <cellStyle name="Comma 2 5 3 5 5" xfId="918" xr:uid="{00000000-0005-0000-0000-00008A030000}"/>
    <cellStyle name="Comma 2 5 3 6" xfId="919" xr:uid="{00000000-0005-0000-0000-00008B030000}"/>
    <cellStyle name="Comma 2 5 3 6 2" xfId="920" xr:uid="{00000000-0005-0000-0000-00008C030000}"/>
    <cellStyle name="Comma 2 5 3 7" xfId="921" xr:uid="{00000000-0005-0000-0000-00008D030000}"/>
    <cellStyle name="Comma 2 5 3 8" xfId="922" xr:uid="{00000000-0005-0000-0000-00008E030000}"/>
    <cellStyle name="Comma 2 5 3 9" xfId="923" xr:uid="{00000000-0005-0000-0000-00008F030000}"/>
    <cellStyle name="Comma 2 5 4" xfId="924" xr:uid="{00000000-0005-0000-0000-000090030000}"/>
    <cellStyle name="Comma 2 5 4 2" xfId="925" xr:uid="{00000000-0005-0000-0000-000091030000}"/>
    <cellStyle name="Comma 2 5 4 2 2" xfId="926" xr:uid="{00000000-0005-0000-0000-000092030000}"/>
    <cellStyle name="Comma 2 5 4 2 2 2" xfId="927" xr:uid="{00000000-0005-0000-0000-000093030000}"/>
    <cellStyle name="Comma 2 5 4 2 3" xfId="928" xr:uid="{00000000-0005-0000-0000-000094030000}"/>
    <cellStyle name="Comma 2 5 4 2 4" xfId="929" xr:uid="{00000000-0005-0000-0000-000095030000}"/>
    <cellStyle name="Comma 2 5 4 2 5" xfId="930" xr:uid="{00000000-0005-0000-0000-000096030000}"/>
    <cellStyle name="Comma 2 5 4 3" xfId="931" xr:uid="{00000000-0005-0000-0000-000097030000}"/>
    <cellStyle name="Comma 2 5 4 3 2" xfId="932" xr:uid="{00000000-0005-0000-0000-000098030000}"/>
    <cellStyle name="Comma 2 5 4 3 2 2" xfId="933" xr:uid="{00000000-0005-0000-0000-000099030000}"/>
    <cellStyle name="Comma 2 5 4 3 3" xfId="934" xr:uid="{00000000-0005-0000-0000-00009A030000}"/>
    <cellStyle name="Comma 2 5 4 3 4" xfId="935" xr:uid="{00000000-0005-0000-0000-00009B030000}"/>
    <cellStyle name="Comma 2 5 4 3 5" xfId="936" xr:uid="{00000000-0005-0000-0000-00009C030000}"/>
    <cellStyle name="Comma 2 5 4 4" xfId="937" xr:uid="{00000000-0005-0000-0000-00009D030000}"/>
    <cellStyle name="Comma 2 5 4 4 2" xfId="938" xr:uid="{00000000-0005-0000-0000-00009E030000}"/>
    <cellStyle name="Comma 2 5 4 4 2 2" xfId="939" xr:uid="{00000000-0005-0000-0000-00009F030000}"/>
    <cellStyle name="Comma 2 5 4 4 3" xfId="940" xr:uid="{00000000-0005-0000-0000-0000A0030000}"/>
    <cellStyle name="Comma 2 5 4 4 4" xfId="941" xr:uid="{00000000-0005-0000-0000-0000A1030000}"/>
    <cellStyle name="Comma 2 5 4 4 5" xfId="942" xr:uid="{00000000-0005-0000-0000-0000A2030000}"/>
    <cellStyle name="Comma 2 5 4 5" xfId="943" xr:uid="{00000000-0005-0000-0000-0000A3030000}"/>
    <cellStyle name="Comma 2 5 4 5 2" xfId="944" xr:uid="{00000000-0005-0000-0000-0000A4030000}"/>
    <cellStyle name="Comma 2 5 4 6" xfId="945" xr:uid="{00000000-0005-0000-0000-0000A5030000}"/>
    <cellStyle name="Comma 2 5 4 7" xfId="946" xr:uid="{00000000-0005-0000-0000-0000A6030000}"/>
    <cellStyle name="Comma 2 5 4 8" xfId="947" xr:uid="{00000000-0005-0000-0000-0000A7030000}"/>
    <cellStyle name="Comma 2 5 5" xfId="948" xr:uid="{00000000-0005-0000-0000-0000A8030000}"/>
    <cellStyle name="Comma 2 5 5 2" xfId="949" xr:uid="{00000000-0005-0000-0000-0000A9030000}"/>
    <cellStyle name="Comma 2 5 5 2 2" xfId="950" xr:uid="{00000000-0005-0000-0000-0000AA030000}"/>
    <cellStyle name="Comma 2 5 5 3" xfId="951" xr:uid="{00000000-0005-0000-0000-0000AB030000}"/>
    <cellStyle name="Comma 2 5 5 4" xfId="952" xr:uid="{00000000-0005-0000-0000-0000AC030000}"/>
    <cellStyle name="Comma 2 5 5 5" xfId="953" xr:uid="{00000000-0005-0000-0000-0000AD030000}"/>
    <cellStyle name="Comma 2 5 6" xfId="954" xr:uid="{00000000-0005-0000-0000-0000AE030000}"/>
    <cellStyle name="Comma 2 5 6 2" xfId="955" xr:uid="{00000000-0005-0000-0000-0000AF030000}"/>
    <cellStyle name="Comma 2 5 6 2 2" xfId="956" xr:uid="{00000000-0005-0000-0000-0000B0030000}"/>
    <cellStyle name="Comma 2 5 6 3" xfId="957" xr:uid="{00000000-0005-0000-0000-0000B1030000}"/>
    <cellStyle name="Comma 2 5 6 4" xfId="958" xr:uid="{00000000-0005-0000-0000-0000B2030000}"/>
    <cellStyle name="Comma 2 5 6 5" xfId="959" xr:uid="{00000000-0005-0000-0000-0000B3030000}"/>
    <cellStyle name="Comma 2 5 7" xfId="960" xr:uid="{00000000-0005-0000-0000-0000B4030000}"/>
    <cellStyle name="Comma 2 5 7 2" xfId="961" xr:uid="{00000000-0005-0000-0000-0000B5030000}"/>
    <cellStyle name="Comma 2 5 7 2 2" xfId="962" xr:uid="{00000000-0005-0000-0000-0000B6030000}"/>
    <cellStyle name="Comma 2 5 7 3" xfId="963" xr:uid="{00000000-0005-0000-0000-0000B7030000}"/>
    <cellStyle name="Comma 2 5 7 4" xfId="964" xr:uid="{00000000-0005-0000-0000-0000B8030000}"/>
    <cellStyle name="Comma 2 5 7 5" xfId="965" xr:uid="{00000000-0005-0000-0000-0000B9030000}"/>
    <cellStyle name="Comma 2 5 8" xfId="966" xr:uid="{00000000-0005-0000-0000-0000BA030000}"/>
    <cellStyle name="Comma 2 5 8 2" xfId="967" xr:uid="{00000000-0005-0000-0000-0000BB030000}"/>
    <cellStyle name="Comma 2 5 9" xfId="968" xr:uid="{00000000-0005-0000-0000-0000BC030000}"/>
    <cellStyle name="Comma 2 6" xfId="969" xr:uid="{00000000-0005-0000-0000-0000BD030000}"/>
    <cellStyle name="Comma 2 6 10" xfId="970" xr:uid="{00000000-0005-0000-0000-0000BE030000}"/>
    <cellStyle name="Comma 2 6 11" xfId="971" xr:uid="{00000000-0005-0000-0000-0000BF030000}"/>
    <cellStyle name="Comma 2 6 2" xfId="972" xr:uid="{00000000-0005-0000-0000-0000C0030000}"/>
    <cellStyle name="Comma 2 6 2 2" xfId="973" xr:uid="{00000000-0005-0000-0000-0000C1030000}"/>
    <cellStyle name="Comma 2 6 2 2 2" xfId="974" xr:uid="{00000000-0005-0000-0000-0000C2030000}"/>
    <cellStyle name="Comma 2 6 2 2 2 2" xfId="975" xr:uid="{00000000-0005-0000-0000-0000C3030000}"/>
    <cellStyle name="Comma 2 6 2 2 2 2 2" xfId="976" xr:uid="{00000000-0005-0000-0000-0000C4030000}"/>
    <cellStyle name="Comma 2 6 2 2 2 3" xfId="977" xr:uid="{00000000-0005-0000-0000-0000C5030000}"/>
    <cellStyle name="Comma 2 6 2 2 2 4" xfId="978" xr:uid="{00000000-0005-0000-0000-0000C6030000}"/>
    <cellStyle name="Comma 2 6 2 2 2 5" xfId="979" xr:uid="{00000000-0005-0000-0000-0000C7030000}"/>
    <cellStyle name="Comma 2 6 2 2 3" xfId="980" xr:uid="{00000000-0005-0000-0000-0000C8030000}"/>
    <cellStyle name="Comma 2 6 2 2 3 2" xfId="981" xr:uid="{00000000-0005-0000-0000-0000C9030000}"/>
    <cellStyle name="Comma 2 6 2 2 3 2 2" xfId="982" xr:uid="{00000000-0005-0000-0000-0000CA030000}"/>
    <cellStyle name="Comma 2 6 2 2 3 3" xfId="983" xr:uid="{00000000-0005-0000-0000-0000CB030000}"/>
    <cellStyle name="Comma 2 6 2 2 3 4" xfId="984" xr:uid="{00000000-0005-0000-0000-0000CC030000}"/>
    <cellStyle name="Comma 2 6 2 2 3 5" xfId="985" xr:uid="{00000000-0005-0000-0000-0000CD030000}"/>
    <cellStyle name="Comma 2 6 2 2 4" xfId="986" xr:uid="{00000000-0005-0000-0000-0000CE030000}"/>
    <cellStyle name="Comma 2 6 2 2 4 2" xfId="987" xr:uid="{00000000-0005-0000-0000-0000CF030000}"/>
    <cellStyle name="Comma 2 6 2 2 4 2 2" xfId="988" xr:uid="{00000000-0005-0000-0000-0000D0030000}"/>
    <cellStyle name="Comma 2 6 2 2 4 3" xfId="989" xr:uid="{00000000-0005-0000-0000-0000D1030000}"/>
    <cellStyle name="Comma 2 6 2 2 4 4" xfId="990" xr:uid="{00000000-0005-0000-0000-0000D2030000}"/>
    <cellStyle name="Comma 2 6 2 2 4 5" xfId="991" xr:uid="{00000000-0005-0000-0000-0000D3030000}"/>
    <cellStyle name="Comma 2 6 2 2 5" xfId="992" xr:uid="{00000000-0005-0000-0000-0000D4030000}"/>
    <cellStyle name="Comma 2 6 2 2 5 2" xfId="993" xr:uid="{00000000-0005-0000-0000-0000D5030000}"/>
    <cellStyle name="Comma 2 6 2 2 6" xfId="994" xr:uid="{00000000-0005-0000-0000-0000D6030000}"/>
    <cellStyle name="Comma 2 6 2 2 7" xfId="995" xr:uid="{00000000-0005-0000-0000-0000D7030000}"/>
    <cellStyle name="Comma 2 6 2 2 8" xfId="996" xr:uid="{00000000-0005-0000-0000-0000D8030000}"/>
    <cellStyle name="Comma 2 6 2 3" xfId="997" xr:uid="{00000000-0005-0000-0000-0000D9030000}"/>
    <cellStyle name="Comma 2 6 2 3 2" xfId="998" xr:uid="{00000000-0005-0000-0000-0000DA030000}"/>
    <cellStyle name="Comma 2 6 2 3 2 2" xfId="999" xr:uid="{00000000-0005-0000-0000-0000DB030000}"/>
    <cellStyle name="Comma 2 6 2 3 3" xfId="1000" xr:uid="{00000000-0005-0000-0000-0000DC030000}"/>
    <cellStyle name="Comma 2 6 2 3 4" xfId="1001" xr:uid="{00000000-0005-0000-0000-0000DD030000}"/>
    <cellStyle name="Comma 2 6 2 3 5" xfId="1002" xr:uid="{00000000-0005-0000-0000-0000DE030000}"/>
    <cellStyle name="Comma 2 6 2 4" xfId="1003" xr:uid="{00000000-0005-0000-0000-0000DF030000}"/>
    <cellStyle name="Comma 2 6 2 4 2" xfId="1004" xr:uid="{00000000-0005-0000-0000-0000E0030000}"/>
    <cellStyle name="Comma 2 6 2 4 2 2" xfId="1005" xr:uid="{00000000-0005-0000-0000-0000E1030000}"/>
    <cellStyle name="Comma 2 6 2 4 3" xfId="1006" xr:uid="{00000000-0005-0000-0000-0000E2030000}"/>
    <cellStyle name="Comma 2 6 2 4 4" xfId="1007" xr:uid="{00000000-0005-0000-0000-0000E3030000}"/>
    <cellStyle name="Comma 2 6 2 4 5" xfId="1008" xr:uid="{00000000-0005-0000-0000-0000E4030000}"/>
    <cellStyle name="Comma 2 6 2 5" xfId="1009" xr:uid="{00000000-0005-0000-0000-0000E5030000}"/>
    <cellStyle name="Comma 2 6 2 5 2" xfId="1010" xr:uid="{00000000-0005-0000-0000-0000E6030000}"/>
    <cellStyle name="Comma 2 6 2 5 2 2" xfId="1011" xr:uid="{00000000-0005-0000-0000-0000E7030000}"/>
    <cellStyle name="Comma 2 6 2 5 3" xfId="1012" xr:uid="{00000000-0005-0000-0000-0000E8030000}"/>
    <cellStyle name="Comma 2 6 2 5 4" xfId="1013" xr:uid="{00000000-0005-0000-0000-0000E9030000}"/>
    <cellStyle name="Comma 2 6 2 5 5" xfId="1014" xr:uid="{00000000-0005-0000-0000-0000EA030000}"/>
    <cellStyle name="Comma 2 6 2 6" xfId="1015" xr:uid="{00000000-0005-0000-0000-0000EB030000}"/>
    <cellStyle name="Comma 2 6 2 6 2" xfId="1016" xr:uid="{00000000-0005-0000-0000-0000EC030000}"/>
    <cellStyle name="Comma 2 6 2 7" xfId="1017" xr:uid="{00000000-0005-0000-0000-0000ED030000}"/>
    <cellStyle name="Comma 2 6 2 8" xfId="1018" xr:uid="{00000000-0005-0000-0000-0000EE030000}"/>
    <cellStyle name="Comma 2 6 2 9" xfId="1019" xr:uid="{00000000-0005-0000-0000-0000EF030000}"/>
    <cellStyle name="Comma 2 6 3" xfId="1020" xr:uid="{00000000-0005-0000-0000-0000F0030000}"/>
    <cellStyle name="Comma 2 6 3 2" xfId="1021" xr:uid="{00000000-0005-0000-0000-0000F1030000}"/>
    <cellStyle name="Comma 2 6 3 2 2" xfId="1022" xr:uid="{00000000-0005-0000-0000-0000F2030000}"/>
    <cellStyle name="Comma 2 6 3 2 2 2" xfId="1023" xr:uid="{00000000-0005-0000-0000-0000F3030000}"/>
    <cellStyle name="Comma 2 6 3 2 2 2 2" xfId="1024" xr:uid="{00000000-0005-0000-0000-0000F4030000}"/>
    <cellStyle name="Comma 2 6 3 2 2 3" xfId="1025" xr:uid="{00000000-0005-0000-0000-0000F5030000}"/>
    <cellStyle name="Comma 2 6 3 2 2 4" xfId="1026" xr:uid="{00000000-0005-0000-0000-0000F6030000}"/>
    <cellStyle name="Comma 2 6 3 2 2 5" xfId="1027" xr:uid="{00000000-0005-0000-0000-0000F7030000}"/>
    <cellStyle name="Comma 2 6 3 2 3" xfId="1028" xr:uid="{00000000-0005-0000-0000-0000F8030000}"/>
    <cellStyle name="Comma 2 6 3 2 3 2" xfId="1029" xr:uid="{00000000-0005-0000-0000-0000F9030000}"/>
    <cellStyle name="Comma 2 6 3 2 3 2 2" xfId="1030" xr:uid="{00000000-0005-0000-0000-0000FA030000}"/>
    <cellStyle name="Comma 2 6 3 2 3 3" xfId="1031" xr:uid="{00000000-0005-0000-0000-0000FB030000}"/>
    <cellStyle name="Comma 2 6 3 2 3 4" xfId="1032" xr:uid="{00000000-0005-0000-0000-0000FC030000}"/>
    <cellStyle name="Comma 2 6 3 2 3 5" xfId="1033" xr:uid="{00000000-0005-0000-0000-0000FD030000}"/>
    <cellStyle name="Comma 2 6 3 2 4" xfId="1034" xr:uid="{00000000-0005-0000-0000-0000FE030000}"/>
    <cellStyle name="Comma 2 6 3 2 4 2" xfId="1035" xr:uid="{00000000-0005-0000-0000-0000FF030000}"/>
    <cellStyle name="Comma 2 6 3 2 4 2 2" xfId="1036" xr:uid="{00000000-0005-0000-0000-000000040000}"/>
    <cellStyle name="Comma 2 6 3 2 4 3" xfId="1037" xr:uid="{00000000-0005-0000-0000-000001040000}"/>
    <cellStyle name="Comma 2 6 3 2 4 4" xfId="1038" xr:uid="{00000000-0005-0000-0000-000002040000}"/>
    <cellStyle name="Comma 2 6 3 2 4 5" xfId="1039" xr:uid="{00000000-0005-0000-0000-000003040000}"/>
    <cellStyle name="Comma 2 6 3 2 5" xfId="1040" xr:uid="{00000000-0005-0000-0000-000004040000}"/>
    <cellStyle name="Comma 2 6 3 2 5 2" xfId="1041" xr:uid="{00000000-0005-0000-0000-000005040000}"/>
    <cellStyle name="Comma 2 6 3 2 6" xfId="1042" xr:uid="{00000000-0005-0000-0000-000006040000}"/>
    <cellStyle name="Comma 2 6 3 2 7" xfId="1043" xr:uid="{00000000-0005-0000-0000-000007040000}"/>
    <cellStyle name="Comma 2 6 3 2 8" xfId="1044" xr:uid="{00000000-0005-0000-0000-000008040000}"/>
    <cellStyle name="Comma 2 6 3 3" xfId="1045" xr:uid="{00000000-0005-0000-0000-000009040000}"/>
    <cellStyle name="Comma 2 6 3 3 2" xfId="1046" xr:uid="{00000000-0005-0000-0000-00000A040000}"/>
    <cellStyle name="Comma 2 6 3 3 2 2" xfId="1047" xr:uid="{00000000-0005-0000-0000-00000B040000}"/>
    <cellStyle name="Comma 2 6 3 3 3" xfId="1048" xr:uid="{00000000-0005-0000-0000-00000C040000}"/>
    <cellStyle name="Comma 2 6 3 3 4" xfId="1049" xr:uid="{00000000-0005-0000-0000-00000D040000}"/>
    <cellStyle name="Comma 2 6 3 3 5" xfId="1050" xr:uid="{00000000-0005-0000-0000-00000E040000}"/>
    <cellStyle name="Comma 2 6 3 4" xfId="1051" xr:uid="{00000000-0005-0000-0000-00000F040000}"/>
    <cellStyle name="Comma 2 6 3 4 2" xfId="1052" xr:uid="{00000000-0005-0000-0000-000010040000}"/>
    <cellStyle name="Comma 2 6 3 4 2 2" xfId="1053" xr:uid="{00000000-0005-0000-0000-000011040000}"/>
    <cellStyle name="Comma 2 6 3 4 3" xfId="1054" xr:uid="{00000000-0005-0000-0000-000012040000}"/>
    <cellStyle name="Comma 2 6 3 4 4" xfId="1055" xr:uid="{00000000-0005-0000-0000-000013040000}"/>
    <cellStyle name="Comma 2 6 3 4 5" xfId="1056" xr:uid="{00000000-0005-0000-0000-000014040000}"/>
    <cellStyle name="Comma 2 6 3 5" xfId="1057" xr:uid="{00000000-0005-0000-0000-000015040000}"/>
    <cellStyle name="Comma 2 6 3 5 2" xfId="1058" xr:uid="{00000000-0005-0000-0000-000016040000}"/>
    <cellStyle name="Comma 2 6 3 5 2 2" xfId="1059" xr:uid="{00000000-0005-0000-0000-000017040000}"/>
    <cellStyle name="Comma 2 6 3 5 3" xfId="1060" xr:uid="{00000000-0005-0000-0000-000018040000}"/>
    <cellStyle name="Comma 2 6 3 5 4" xfId="1061" xr:uid="{00000000-0005-0000-0000-000019040000}"/>
    <cellStyle name="Comma 2 6 3 5 5" xfId="1062" xr:uid="{00000000-0005-0000-0000-00001A040000}"/>
    <cellStyle name="Comma 2 6 3 6" xfId="1063" xr:uid="{00000000-0005-0000-0000-00001B040000}"/>
    <cellStyle name="Comma 2 6 3 6 2" xfId="1064" xr:uid="{00000000-0005-0000-0000-00001C040000}"/>
    <cellStyle name="Comma 2 6 3 7" xfId="1065" xr:uid="{00000000-0005-0000-0000-00001D040000}"/>
    <cellStyle name="Comma 2 6 3 8" xfId="1066" xr:uid="{00000000-0005-0000-0000-00001E040000}"/>
    <cellStyle name="Comma 2 6 3 9" xfId="1067" xr:uid="{00000000-0005-0000-0000-00001F040000}"/>
    <cellStyle name="Comma 2 6 4" xfId="1068" xr:uid="{00000000-0005-0000-0000-000020040000}"/>
    <cellStyle name="Comma 2 6 4 2" xfId="1069" xr:uid="{00000000-0005-0000-0000-000021040000}"/>
    <cellStyle name="Comma 2 6 4 2 2" xfId="1070" xr:uid="{00000000-0005-0000-0000-000022040000}"/>
    <cellStyle name="Comma 2 6 4 2 2 2" xfId="1071" xr:uid="{00000000-0005-0000-0000-000023040000}"/>
    <cellStyle name="Comma 2 6 4 2 3" xfId="1072" xr:uid="{00000000-0005-0000-0000-000024040000}"/>
    <cellStyle name="Comma 2 6 4 2 4" xfId="1073" xr:uid="{00000000-0005-0000-0000-000025040000}"/>
    <cellStyle name="Comma 2 6 4 2 5" xfId="1074" xr:uid="{00000000-0005-0000-0000-000026040000}"/>
    <cellStyle name="Comma 2 6 4 3" xfId="1075" xr:uid="{00000000-0005-0000-0000-000027040000}"/>
    <cellStyle name="Comma 2 6 4 3 2" xfId="1076" xr:uid="{00000000-0005-0000-0000-000028040000}"/>
    <cellStyle name="Comma 2 6 4 3 2 2" xfId="1077" xr:uid="{00000000-0005-0000-0000-000029040000}"/>
    <cellStyle name="Comma 2 6 4 3 3" xfId="1078" xr:uid="{00000000-0005-0000-0000-00002A040000}"/>
    <cellStyle name="Comma 2 6 4 3 4" xfId="1079" xr:uid="{00000000-0005-0000-0000-00002B040000}"/>
    <cellStyle name="Comma 2 6 4 3 5" xfId="1080" xr:uid="{00000000-0005-0000-0000-00002C040000}"/>
    <cellStyle name="Comma 2 6 4 4" xfId="1081" xr:uid="{00000000-0005-0000-0000-00002D040000}"/>
    <cellStyle name="Comma 2 6 4 4 2" xfId="1082" xr:uid="{00000000-0005-0000-0000-00002E040000}"/>
    <cellStyle name="Comma 2 6 4 4 2 2" xfId="1083" xr:uid="{00000000-0005-0000-0000-00002F040000}"/>
    <cellStyle name="Comma 2 6 4 4 3" xfId="1084" xr:uid="{00000000-0005-0000-0000-000030040000}"/>
    <cellStyle name="Comma 2 6 4 4 4" xfId="1085" xr:uid="{00000000-0005-0000-0000-000031040000}"/>
    <cellStyle name="Comma 2 6 4 4 5" xfId="1086" xr:uid="{00000000-0005-0000-0000-000032040000}"/>
    <cellStyle name="Comma 2 6 4 5" xfId="1087" xr:uid="{00000000-0005-0000-0000-000033040000}"/>
    <cellStyle name="Comma 2 6 4 5 2" xfId="1088" xr:uid="{00000000-0005-0000-0000-000034040000}"/>
    <cellStyle name="Comma 2 6 4 6" xfId="1089" xr:uid="{00000000-0005-0000-0000-000035040000}"/>
    <cellStyle name="Comma 2 6 4 7" xfId="1090" xr:uid="{00000000-0005-0000-0000-000036040000}"/>
    <cellStyle name="Comma 2 6 4 8" xfId="1091" xr:uid="{00000000-0005-0000-0000-000037040000}"/>
    <cellStyle name="Comma 2 6 5" xfId="1092" xr:uid="{00000000-0005-0000-0000-000038040000}"/>
    <cellStyle name="Comma 2 6 5 2" xfId="1093" xr:uid="{00000000-0005-0000-0000-000039040000}"/>
    <cellStyle name="Comma 2 6 5 2 2" xfId="1094" xr:uid="{00000000-0005-0000-0000-00003A040000}"/>
    <cellStyle name="Comma 2 6 5 3" xfId="1095" xr:uid="{00000000-0005-0000-0000-00003B040000}"/>
    <cellStyle name="Comma 2 6 5 4" xfId="1096" xr:uid="{00000000-0005-0000-0000-00003C040000}"/>
    <cellStyle name="Comma 2 6 5 5" xfId="1097" xr:uid="{00000000-0005-0000-0000-00003D040000}"/>
    <cellStyle name="Comma 2 6 6" xfId="1098" xr:uid="{00000000-0005-0000-0000-00003E040000}"/>
    <cellStyle name="Comma 2 6 6 2" xfId="1099" xr:uid="{00000000-0005-0000-0000-00003F040000}"/>
    <cellStyle name="Comma 2 6 6 2 2" xfId="1100" xr:uid="{00000000-0005-0000-0000-000040040000}"/>
    <cellStyle name="Comma 2 6 6 3" xfId="1101" xr:uid="{00000000-0005-0000-0000-000041040000}"/>
    <cellStyle name="Comma 2 6 6 4" xfId="1102" xr:uid="{00000000-0005-0000-0000-000042040000}"/>
    <cellStyle name="Comma 2 6 6 5" xfId="1103" xr:uid="{00000000-0005-0000-0000-000043040000}"/>
    <cellStyle name="Comma 2 6 7" xfId="1104" xr:uid="{00000000-0005-0000-0000-000044040000}"/>
    <cellStyle name="Comma 2 6 7 2" xfId="1105" xr:uid="{00000000-0005-0000-0000-000045040000}"/>
    <cellStyle name="Comma 2 6 7 2 2" xfId="1106" xr:uid="{00000000-0005-0000-0000-000046040000}"/>
    <cellStyle name="Comma 2 6 7 3" xfId="1107" xr:uid="{00000000-0005-0000-0000-000047040000}"/>
    <cellStyle name="Comma 2 6 7 4" xfId="1108" xr:uid="{00000000-0005-0000-0000-000048040000}"/>
    <cellStyle name="Comma 2 6 7 5" xfId="1109" xr:uid="{00000000-0005-0000-0000-000049040000}"/>
    <cellStyle name="Comma 2 6 8" xfId="1110" xr:uid="{00000000-0005-0000-0000-00004A040000}"/>
    <cellStyle name="Comma 2 6 8 2" xfId="1111" xr:uid="{00000000-0005-0000-0000-00004B040000}"/>
    <cellStyle name="Comma 2 6 9" xfId="1112" xr:uid="{00000000-0005-0000-0000-00004C040000}"/>
    <cellStyle name="Comma 2 7" xfId="1113" xr:uid="{00000000-0005-0000-0000-00004D040000}"/>
    <cellStyle name="Comma 2 7 2" xfId="1114" xr:uid="{00000000-0005-0000-0000-00004E040000}"/>
    <cellStyle name="Comma 2 7 3" xfId="1115" xr:uid="{00000000-0005-0000-0000-00004F040000}"/>
    <cellStyle name="Comma 2 7 4" xfId="1116" xr:uid="{00000000-0005-0000-0000-000050040000}"/>
    <cellStyle name="Comma 2 8" xfId="1117" xr:uid="{00000000-0005-0000-0000-000051040000}"/>
    <cellStyle name="Comma 2 9" xfId="1118" xr:uid="{00000000-0005-0000-0000-000052040000}"/>
    <cellStyle name="Comma 2_Cubicacion No. 2 Calles Barrio Benjamin La Romana" xfId="1119" xr:uid="{00000000-0005-0000-0000-000053040000}"/>
    <cellStyle name="Comma 3" xfId="1120" xr:uid="{00000000-0005-0000-0000-000054040000}"/>
    <cellStyle name="Comma 3 2" xfId="1121" xr:uid="{00000000-0005-0000-0000-000055040000}"/>
    <cellStyle name="Comma 3 2 2" xfId="1122" xr:uid="{00000000-0005-0000-0000-000056040000}"/>
    <cellStyle name="Comma 3 2 2 2" xfId="1123" xr:uid="{00000000-0005-0000-0000-000057040000}"/>
    <cellStyle name="Comma 3 2 2 2 2" xfId="1124" xr:uid="{00000000-0005-0000-0000-000058040000}"/>
    <cellStyle name="Comma 3 2 2 3" xfId="1125" xr:uid="{00000000-0005-0000-0000-000059040000}"/>
    <cellStyle name="Comma 3 2 2 4" xfId="1126" xr:uid="{00000000-0005-0000-0000-00005A040000}"/>
    <cellStyle name="Comma 3 2 2 5" xfId="1127" xr:uid="{00000000-0005-0000-0000-00005B040000}"/>
    <cellStyle name="Comma 3 2 2 6" xfId="1128" xr:uid="{00000000-0005-0000-0000-00005C040000}"/>
    <cellStyle name="Comma 3 2 3" xfId="1129" xr:uid="{00000000-0005-0000-0000-00005D040000}"/>
    <cellStyle name="Comma 3 2 3 2" xfId="1130" xr:uid="{00000000-0005-0000-0000-00005E040000}"/>
    <cellStyle name="Comma 3 2 3 3" xfId="1131" xr:uid="{00000000-0005-0000-0000-00005F040000}"/>
    <cellStyle name="Comma 3 2 3 4" xfId="1132" xr:uid="{00000000-0005-0000-0000-000060040000}"/>
    <cellStyle name="Comma 3 2 4" xfId="1133" xr:uid="{00000000-0005-0000-0000-000061040000}"/>
    <cellStyle name="Comma 3 2 5" xfId="1134" xr:uid="{00000000-0005-0000-0000-000062040000}"/>
    <cellStyle name="Comma 3 2 6" xfId="1135" xr:uid="{00000000-0005-0000-0000-000063040000}"/>
    <cellStyle name="Comma 3 2 7" xfId="1136" xr:uid="{00000000-0005-0000-0000-000064040000}"/>
    <cellStyle name="Comma 3 3" xfId="1137" xr:uid="{00000000-0005-0000-0000-000065040000}"/>
    <cellStyle name="Comma 3 3 2" xfId="1138" xr:uid="{00000000-0005-0000-0000-000066040000}"/>
    <cellStyle name="Comma 3 3 2 2" xfId="1139" xr:uid="{00000000-0005-0000-0000-000067040000}"/>
    <cellStyle name="Comma 3 3 3" xfId="1140" xr:uid="{00000000-0005-0000-0000-000068040000}"/>
    <cellStyle name="Comma 3 3 3 2" xfId="1141" xr:uid="{00000000-0005-0000-0000-000069040000}"/>
    <cellStyle name="Comma 3 3 4" xfId="1142" xr:uid="{00000000-0005-0000-0000-00006A040000}"/>
    <cellStyle name="Comma 3 3 4 2" xfId="1143" xr:uid="{00000000-0005-0000-0000-00006B040000}"/>
    <cellStyle name="Comma 3 3 5" xfId="1144" xr:uid="{00000000-0005-0000-0000-00006C040000}"/>
    <cellStyle name="Comma 3 3 6" xfId="1145" xr:uid="{00000000-0005-0000-0000-00006D040000}"/>
    <cellStyle name="Comma 3 3 7" xfId="1146" xr:uid="{00000000-0005-0000-0000-00006E040000}"/>
    <cellStyle name="Comma 3 4" xfId="1147" xr:uid="{00000000-0005-0000-0000-00006F040000}"/>
    <cellStyle name="Comma 3 4 2" xfId="1148" xr:uid="{00000000-0005-0000-0000-000070040000}"/>
    <cellStyle name="Comma 3 4 3" xfId="1149" xr:uid="{00000000-0005-0000-0000-000071040000}"/>
    <cellStyle name="Comma 3 4 4" xfId="1150" xr:uid="{00000000-0005-0000-0000-000072040000}"/>
    <cellStyle name="Comma 3 5" xfId="1151" xr:uid="{00000000-0005-0000-0000-000073040000}"/>
    <cellStyle name="Comma 3 6" xfId="1152" xr:uid="{00000000-0005-0000-0000-000074040000}"/>
    <cellStyle name="Comma 3 6 2" xfId="1153" xr:uid="{00000000-0005-0000-0000-000075040000}"/>
    <cellStyle name="Comma 3 7" xfId="1154" xr:uid="{00000000-0005-0000-0000-000076040000}"/>
    <cellStyle name="Comma 3 8" xfId="1155" xr:uid="{00000000-0005-0000-0000-000077040000}"/>
    <cellStyle name="Comma 3_Adicional No. 1  Edificio Biblioteca y Verja y parqueos  Universidad ITECO" xfId="1156" xr:uid="{00000000-0005-0000-0000-000078040000}"/>
    <cellStyle name="Comma 4" xfId="1157" xr:uid="{00000000-0005-0000-0000-000079040000}"/>
    <cellStyle name="Comma 4 2" xfId="1158" xr:uid="{00000000-0005-0000-0000-00007A040000}"/>
    <cellStyle name="Comma 4 2 2" xfId="1159" xr:uid="{00000000-0005-0000-0000-00007B040000}"/>
    <cellStyle name="Comma 4 2 2 10" xfId="1160" xr:uid="{00000000-0005-0000-0000-00007C040000}"/>
    <cellStyle name="Comma 4 2 2 11" xfId="1161" xr:uid="{00000000-0005-0000-0000-00007D040000}"/>
    <cellStyle name="Comma 4 2 2 2" xfId="1162" xr:uid="{00000000-0005-0000-0000-00007E040000}"/>
    <cellStyle name="Comma 4 2 2 2 2" xfId="1163" xr:uid="{00000000-0005-0000-0000-00007F040000}"/>
    <cellStyle name="Comma 4 2 2 2 2 2" xfId="1164" xr:uid="{00000000-0005-0000-0000-000080040000}"/>
    <cellStyle name="Comma 4 2 2 2 2 2 2" xfId="1165" xr:uid="{00000000-0005-0000-0000-000081040000}"/>
    <cellStyle name="Comma 4 2 2 2 2 2 2 2" xfId="1166" xr:uid="{00000000-0005-0000-0000-000082040000}"/>
    <cellStyle name="Comma 4 2 2 2 2 2 3" xfId="1167" xr:uid="{00000000-0005-0000-0000-000083040000}"/>
    <cellStyle name="Comma 4 2 2 2 2 2 4" xfId="1168" xr:uid="{00000000-0005-0000-0000-000084040000}"/>
    <cellStyle name="Comma 4 2 2 2 2 2 5" xfId="1169" xr:uid="{00000000-0005-0000-0000-000085040000}"/>
    <cellStyle name="Comma 4 2 2 2 2 3" xfId="1170" xr:uid="{00000000-0005-0000-0000-000086040000}"/>
    <cellStyle name="Comma 4 2 2 2 2 3 2" xfId="1171" xr:uid="{00000000-0005-0000-0000-000087040000}"/>
    <cellStyle name="Comma 4 2 2 2 2 3 2 2" xfId="1172" xr:uid="{00000000-0005-0000-0000-000088040000}"/>
    <cellStyle name="Comma 4 2 2 2 2 3 3" xfId="1173" xr:uid="{00000000-0005-0000-0000-000089040000}"/>
    <cellStyle name="Comma 4 2 2 2 2 3 4" xfId="1174" xr:uid="{00000000-0005-0000-0000-00008A040000}"/>
    <cellStyle name="Comma 4 2 2 2 2 3 5" xfId="1175" xr:uid="{00000000-0005-0000-0000-00008B040000}"/>
    <cellStyle name="Comma 4 2 2 2 2 4" xfId="1176" xr:uid="{00000000-0005-0000-0000-00008C040000}"/>
    <cellStyle name="Comma 4 2 2 2 2 4 2" xfId="1177" xr:uid="{00000000-0005-0000-0000-00008D040000}"/>
    <cellStyle name="Comma 4 2 2 2 2 4 2 2" xfId="1178" xr:uid="{00000000-0005-0000-0000-00008E040000}"/>
    <cellStyle name="Comma 4 2 2 2 2 4 3" xfId="1179" xr:uid="{00000000-0005-0000-0000-00008F040000}"/>
    <cellStyle name="Comma 4 2 2 2 2 4 4" xfId="1180" xr:uid="{00000000-0005-0000-0000-000090040000}"/>
    <cellStyle name="Comma 4 2 2 2 2 4 5" xfId="1181" xr:uid="{00000000-0005-0000-0000-000091040000}"/>
    <cellStyle name="Comma 4 2 2 2 2 5" xfId="1182" xr:uid="{00000000-0005-0000-0000-000092040000}"/>
    <cellStyle name="Comma 4 2 2 2 2 5 2" xfId="1183" xr:uid="{00000000-0005-0000-0000-000093040000}"/>
    <cellStyle name="Comma 4 2 2 2 2 6" xfId="1184" xr:uid="{00000000-0005-0000-0000-000094040000}"/>
    <cellStyle name="Comma 4 2 2 2 2 7" xfId="1185" xr:uid="{00000000-0005-0000-0000-000095040000}"/>
    <cellStyle name="Comma 4 2 2 2 2 8" xfId="1186" xr:uid="{00000000-0005-0000-0000-000096040000}"/>
    <cellStyle name="Comma 4 2 2 2 3" xfId="1187" xr:uid="{00000000-0005-0000-0000-000097040000}"/>
    <cellStyle name="Comma 4 2 2 2 3 2" xfId="1188" xr:uid="{00000000-0005-0000-0000-000098040000}"/>
    <cellStyle name="Comma 4 2 2 2 3 2 2" xfId="1189" xr:uid="{00000000-0005-0000-0000-000099040000}"/>
    <cellStyle name="Comma 4 2 2 2 3 3" xfId="1190" xr:uid="{00000000-0005-0000-0000-00009A040000}"/>
    <cellStyle name="Comma 4 2 2 2 3 4" xfId="1191" xr:uid="{00000000-0005-0000-0000-00009B040000}"/>
    <cellStyle name="Comma 4 2 2 2 3 5" xfId="1192" xr:uid="{00000000-0005-0000-0000-00009C040000}"/>
    <cellStyle name="Comma 4 2 2 2 4" xfId="1193" xr:uid="{00000000-0005-0000-0000-00009D040000}"/>
    <cellStyle name="Comma 4 2 2 2 4 2" xfId="1194" xr:uid="{00000000-0005-0000-0000-00009E040000}"/>
    <cellStyle name="Comma 4 2 2 2 4 2 2" xfId="1195" xr:uid="{00000000-0005-0000-0000-00009F040000}"/>
    <cellStyle name="Comma 4 2 2 2 4 3" xfId="1196" xr:uid="{00000000-0005-0000-0000-0000A0040000}"/>
    <cellStyle name="Comma 4 2 2 2 4 4" xfId="1197" xr:uid="{00000000-0005-0000-0000-0000A1040000}"/>
    <cellStyle name="Comma 4 2 2 2 4 5" xfId="1198" xr:uid="{00000000-0005-0000-0000-0000A2040000}"/>
    <cellStyle name="Comma 4 2 2 2 5" xfId="1199" xr:uid="{00000000-0005-0000-0000-0000A3040000}"/>
    <cellStyle name="Comma 4 2 2 2 5 2" xfId="1200" xr:uid="{00000000-0005-0000-0000-0000A4040000}"/>
    <cellStyle name="Comma 4 2 2 2 5 2 2" xfId="1201" xr:uid="{00000000-0005-0000-0000-0000A5040000}"/>
    <cellStyle name="Comma 4 2 2 2 5 3" xfId="1202" xr:uid="{00000000-0005-0000-0000-0000A6040000}"/>
    <cellStyle name="Comma 4 2 2 2 5 4" xfId="1203" xr:uid="{00000000-0005-0000-0000-0000A7040000}"/>
    <cellStyle name="Comma 4 2 2 2 5 5" xfId="1204" xr:uid="{00000000-0005-0000-0000-0000A8040000}"/>
    <cellStyle name="Comma 4 2 2 2 6" xfId="1205" xr:uid="{00000000-0005-0000-0000-0000A9040000}"/>
    <cellStyle name="Comma 4 2 2 2 6 2" xfId="1206" xr:uid="{00000000-0005-0000-0000-0000AA040000}"/>
    <cellStyle name="Comma 4 2 2 2 7" xfId="1207" xr:uid="{00000000-0005-0000-0000-0000AB040000}"/>
    <cellStyle name="Comma 4 2 2 2 8" xfId="1208" xr:uid="{00000000-0005-0000-0000-0000AC040000}"/>
    <cellStyle name="Comma 4 2 2 2 9" xfId="1209" xr:uid="{00000000-0005-0000-0000-0000AD040000}"/>
    <cellStyle name="Comma 4 2 2 3" xfId="1210" xr:uid="{00000000-0005-0000-0000-0000AE040000}"/>
    <cellStyle name="Comma 4 2 2 3 2" xfId="1211" xr:uid="{00000000-0005-0000-0000-0000AF040000}"/>
    <cellStyle name="Comma 4 2 2 3 2 2" xfId="1212" xr:uid="{00000000-0005-0000-0000-0000B0040000}"/>
    <cellStyle name="Comma 4 2 2 3 2 2 2" xfId="1213" xr:uid="{00000000-0005-0000-0000-0000B1040000}"/>
    <cellStyle name="Comma 4 2 2 3 2 2 2 2" xfId="1214" xr:uid="{00000000-0005-0000-0000-0000B2040000}"/>
    <cellStyle name="Comma 4 2 2 3 2 2 3" xfId="1215" xr:uid="{00000000-0005-0000-0000-0000B3040000}"/>
    <cellStyle name="Comma 4 2 2 3 2 2 4" xfId="1216" xr:uid="{00000000-0005-0000-0000-0000B4040000}"/>
    <cellStyle name="Comma 4 2 2 3 2 2 5" xfId="1217" xr:uid="{00000000-0005-0000-0000-0000B5040000}"/>
    <cellStyle name="Comma 4 2 2 3 2 3" xfId="1218" xr:uid="{00000000-0005-0000-0000-0000B6040000}"/>
    <cellStyle name="Comma 4 2 2 3 2 3 2" xfId="1219" xr:uid="{00000000-0005-0000-0000-0000B7040000}"/>
    <cellStyle name="Comma 4 2 2 3 2 3 2 2" xfId="1220" xr:uid="{00000000-0005-0000-0000-0000B8040000}"/>
    <cellStyle name="Comma 4 2 2 3 2 3 3" xfId="1221" xr:uid="{00000000-0005-0000-0000-0000B9040000}"/>
    <cellStyle name="Comma 4 2 2 3 2 3 4" xfId="1222" xr:uid="{00000000-0005-0000-0000-0000BA040000}"/>
    <cellStyle name="Comma 4 2 2 3 2 3 5" xfId="1223" xr:uid="{00000000-0005-0000-0000-0000BB040000}"/>
    <cellStyle name="Comma 4 2 2 3 2 4" xfId="1224" xr:uid="{00000000-0005-0000-0000-0000BC040000}"/>
    <cellStyle name="Comma 4 2 2 3 2 4 2" xfId="1225" xr:uid="{00000000-0005-0000-0000-0000BD040000}"/>
    <cellStyle name="Comma 4 2 2 3 2 4 2 2" xfId="1226" xr:uid="{00000000-0005-0000-0000-0000BE040000}"/>
    <cellStyle name="Comma 4 2 2 3 2 4 3" xfId="1227" xr:uid="{00000000-0005-0000-0000-0000BF040000}"/>
    <cellStyle name="Comma 4 2 2 3 2 4 4" xfId="1228" xr:uid="{00000000-0005-0000-0000-0000C0040000}"/>
    <cellStyle name="Comma 4 2 2 3 2 4 5" xfId="1229" xr:uid="{00000000-0005-0000-0000-0000C1040000}"/>
    <cellStyle name="Comma 4 2 2 3 2 5" xfId="1230" xr:uid="{00000000-0005-0000-0000-0000C2040000}"/>
    <cellStyle name="Comma 4 2 2 3 2 5 2" xfId="1231" xr:uid="{00000000-0005-0000-0000-0000C3040000}"/>
    <cellStyle name="Comma 4 2 2 3 2 6" xfId="1232" xr:uid="{00000000-0005-0000-0000-0000C4040000}"/>
    <cellStyle name="Comma 4 2 2 3 2 7" xfId="1233" xr:uid="{00000000-0005-0000-0000-0000C5040000}"/>
    <cellStyle name="Comma 4 2 2 3 2 8" xfId="1234" xr:uid="{00000000-0005-0000-0000-0000C6040000}"/>
    <cellStyle name="Comma 4 2 2 3 3" xfId="1235" xr:uid="{00000000-0005-0000-0000-0000C7040000}"/>
    <cellStyle name="Comma 4 2 2 3 3 2" xfId="1236" xr:uid="{00000000-0005-0000-0000-0000C8040000}"/>
    <cellStyle name="Comma 4 2 2 3 3 2 2" xfId="1237" xr:uid="{00000000-0005-0000-0000-0000C9040000}"/>
    <cellStyle name="Comma 4 2 2 3 3 3" xfId="1238" xr:uid="{00000000-0005-0000-0000-0000CA040000}"/>
    <cellStyle name="Comma 4 2 2 3 3 4" xfId="1239" xr:uid="{00000000-0005-0000-0000-0000CB040000}"/>
    <cellStyle name="Comma 4 2 2 3 3 5" xfId="1240" xr:uid="{00000000-0005-0000-0000-0000CC040000}"/>
    <cellStyle name="Comma 4 2 2 3 4" xfId="1241" xr:uid="{00000000-0005-0000-0000-0000CD040000}"/>
    <cellStyle name="Comma 4 2 2 3 4 2" xfId="1242" xr:uid="{00000000-0005-0000-0000-0000CE040000}"/>
    <cellStyle name="Comma 4 2 2 3 4 2 2" xfId="1243" xr:uid="{00000000-0005-0000-0000-0000CF040000}"/>
    <cellStyle name="Comma 4 2 2 3 4 3" xfId="1244" xr:uid="{00000000-0005-0000-0000-0000D0040000}"/>
    <cellStyle name="Comma 4 2 2 3 4 4" xfId="1245" xr:uid="{00000000-0005-0000-0000-0000D1040000}"/>
    <cellStyle name="Comma 4 2 2 3 4 5" xfId="1246" xr:uid="{00000000-0005-0000-0000-0000D2040000}"/>
    <cellStyle name="Comma 4 2 2 3 5" xfId="1247" xr:uid="{00000000-0005-0000-0000-0000D3040000}"/>
    <cellStyle name="Comma 4 2 2 3 5 2" xfId="1248" xr:uid="{00000000-0005-0000-0000-0000D4040000}"/>
    <cellStyle name="Comma 4 2 2 3 5 2 2" xfId="1249" xr:uid="{00000000-0005-0000-0000-0000D5040000}"/>
    <cellStyle name="Comma 4 2 2 3 5 3" xfId="1250" xr:uid="{00000000-0005-0000-0000-0000D6040000}"/>
    <cellStyle name="Comma 4 2 2 3 5 4" xfId="1251" xr:uid="{00000000-0005-0000-0000-0000D7040000}"/>
    <cellStyle name="Comma 4 2 2 3 5 5" xfId="1252" xr:uid="{00000000-0005-0000-0000-0000D8040000}"/>
    <cellStyle name="Comma 4 2 2 3 6" xfId="1253" xr:uid="{00000000-0005-0000-0000-0000D9040000}"/>
    <cellStyle name="Comma 4 2 2 3 6 2" xfId="1254" xr:uid="{00000000-0005-0000-0000-0000DA040000}"/>
    <cellStyle name="Comma 4 2 2 3 7" xfId="1255" xr:uid="{00000000-0005-0000-0000-0000DB040000}"/>
    <cellStyle name="Comma 4 2 2 3 8" xfId="1256" xr:uid="{00000000-0005-0000-0000-0000DC040000}"/>
    <cellStyle name="Comma 4 2 2 3 9" xfId="1257" xr:uid="{00000000-0005-0000-0000-0000DD040000}"/>
    <cellStyle name="Comma 4 2 2 4" xfId="1258" xr:uid="{00000000-0005-0000-0000-0000DE040000}"/>
    <cellStyle name="Comma 4 2 2 4 2" xfId="1259" xr:uid="{00000000-0005-0000-0000-0000DF040000}"/>
    <cellStyle name="Comma 4 2 2 4 2 2" xfId="1260" xr:uid="{00000000-0005-0000-0000-0000E0040000}"/>
    <cellStyle name="Comma 4 2 2 4 2 2 2" xfId="1261" xr:uid="{00000000-0005-0000-0000-0000E1040000}"/>
    <cellStyle name="Comma 4 2 2 4 2 3" xfId="1262" xr:uid="{00000000-0005-0000-0000-0000E2040000}"/>
    <cellStyle name="Comma 4 2 2 4 2 4" xfId="1263" xr:uid="{00000000-0005-0000-0000-0000E3040000}"/>
    <cellStyle name="Comma 4 2 2 4 2 5" xfId="1264" xr:uid="{00000000-0005-0000-0000-0000E4040000}"/>
    <cellStyle name="Comma 4 2 2 4 3" xfId="1265" xr:uid="{00000000-0005-0000-0000-0000E5040000}"/>
    <cellStyle name="Comma 4 2 2 4 3 2" xfId="1266" xr:uid="{00000000-0005-0000-0000-0000E6040000}"/>
    <cellStyle name="Comma 4 2 2 4 3 2 2" xfId="1267" xr:uid="{00000000-0005-0000-0000-0000E7040000}"/>
    <cellStyle name="Comma 4 2 2 4 3 3" xfId="1268" xr:uid="{00000000-0005-0000-0000-0000E8040000}"/>
    <cellStyle name="Comma 4 2 2 4 3 4" xfId="1269" xr:uid="{00000000-0005-0000-0000-0000E9040000}"/>
    <cellStyle name="Comma 4 2 2 4 3 5" xfId="1270" xr:uid="{00000000-0005-0000-0000-0000EA040000}"/>
    <cellStyle name="Comma 4 2 2 4 4" xfId="1271" xr:uid="{00000000-0005-0000-0000-0000EB040000}"/>
    <cellStyle name="Comma 4 2 2 4 4 2" xfId="1272" xr:uid="{00000000-0005-0000-0000-0000EC040000}"/>
    <cellStyle name="Comma 4 2 2 4 4 2 2" xfId="1273" xr:uid="{00000000-0005-0000-0000-0000ED040000}"/>
    <cellStyle name="Comma 4 2 2 4 4 3" xfId="1274" xr:uid="{00000000-0005-0000-0000-0000EE040000}"/>
    <cellStyle name="Comma 4 2 2 4 4 4" xfId="1275" xr:uid="{00000000-0005-0000-0000-0000EF040000}"/>
    <cellStyle name="Comma 4 2 2 4 4 5" xfId="1276" xr:uid="{00000000-0005-0000-0000-0000F0040000}"/>
    <cellStyle name="Comma 4 2 2 4 5" xfId="1277" xr:uid="{00000000-0005-0000-0000-0000F1040000}"/>
    <cellStyle name="Comma 4 2 2 4 5 2" xfId="1278" xr:uid="{00000000-0005-0000-0000-0000F2040000}"/>
    <cellStyle name="Comma 4 2 2 4 6" xfId="1279" xr:uid="{00000000-0005-0000-0000-0000F3040000}"/>
    <cellStyle name="Comma 4 2 2 4 7" xfId="1280" xr:uid="{00000000-0005-0000-0000-0000F4040000}"/>
    <cellStyle name="Comma 4 2 2 4 8" xfId="1281" xr:uid="{00000000-0005-0000-0000-0000F5040000}"/>
    <cellStyle name="Comma 4 2 2 5" xfId="1282" xr:uid="{00000000-0005-0000-0000-0000F6040000}"/>
    <cellStyle name="Comma 4 2 2 5 2" xfId="1283" xr:uid="{00000000-0005-0000-0000-0000F7040000}"/>
    <cellStyle name="Comma 4 2 2 5 2 2" xfId="1284" xr:uid="{00000000-0005-0000-0000-0000F8040000}"/>
    <cellStyle name="Comma 4 2 2 5 3" xfId="1285" xr:uid="{00000000-0005-0000-0000-0000F9040000}"/>
    <cellStyle name="Comma 4 2 2 5 4" xfId="1286" xr:uid="{00000000-0005-0000-0000-0000FA040000}"/>
    <cellStyle name="Comma 4 2 2 5 5" xfId="1287" xr:uid="{00000000-0005-0000-0000-0000FB040000}"/>
    <cellStyle name="Comma 4 2 2 6" xfId="1288" xr:uid="{00000000-0005-0000-0000-0000FC040000}"/>
    <cellStyle name="Comma 4 2 2 6 2" xfId="1289" xr:uid="{00000000-0005-0000-0000-0000FD040000}"/>
    <cellStyle name="Comma 4 2 2 6 2 2" xfId="1290" xr:uid="{00000000-0005-0000-0000-0000FE040000}"/>
    <cellStyle name="Comma 4 2 2 6 3" xfId="1291" xr:uid="{00000000-0005-0000-0000-0000FF040000}"/>
    <cellStyle name="Comma 4 2 2 6 4" xfId="1292" xr:uid="{00000000-0005-0000-0000-000000050000}"/>
    <cellStyle name="Comma 4 2 2 6 5" xfId="1293" xr:uid="{00000000-0005-0000-0000-000001050000}"/>
    <cellStyle name="Comma 4 2 2 7" xfId="1294" xr:uid="{00000000-0005-0000-0000-000002050000}"/>
    <cellStyle name="Comma 4 2 2 7 2" xfId="1295" xr:uid="{00000000-0005-0000-0000-000003050000}"/>
    <cellStyle name="Comma 4 2 2 7 2 2" xfId="1296" xr:uid="{00000000-0005-0000-0000-000004050000}"/>
    <cellStyle name="Comma 4 2 2 7 3" xfId="1297" xr:uid="{00000000-0005-0000-0000-000005050000}"/>
    <cellStyle name="Comma 4 2 2 7 4" xfId="1298" xr:uid="{00000000-0005-0000-0000-000006050000}"/>
    <cellStyle name="Comma 4 2 2 7 5" xfId="1299" xr:uid="{00000000-0005-0000-0000-000007050000}"/>
    <cellStyle name="Comma 4 2 2 8" xfId="1300" xr:uid="{00000000-0005-0000-0000-000008050000}"/>
    <cellStyle name="Comma 4 2 2 8 2" xfId="1301" xr:uid="{00000000-0005-0000-0000-000009050000}"/>
    <cellStyle name="Comma 4 2 2 9" xfId="1302" xr:uid="{00000000-0005-0000-0000-00000A050000}"/>
    <cellStyle name="Comma 4 2 3" xfId="1303" xr:uid="{00000000-0005-0000-0000-00000B050000}"/>
    <cellStyle name="Comma 4 2 3 2" xfId="1304" xr:uid="{00000000-0005-0000-0000-00000C050000}"/>
    <cellStyle name="Comma 4 2 3 3" xfId="1305" xr:uid="{00000000-0005-0000-0000-00000D050000}"/>
    <cellStyle name="Comma 4 2 3 4" xfId="1306" xr:uid="{00000000-0005-0000-0000-00000E050000}"/>
    <cellStyle name="Comma 4 2 4" xfId="1307" xr:uid="{00000000-0005-0000-0000-00000F050000}"/>
    <cellStyle name="Comma 4 2 4 2" xfId="1308" xr:uid="{00000000-0005-0000-0000-000010050000}"/>
    <cellStyle name="Comma 4 2 5" xfId="1309" xr:uid="{00000000-0005-0000-0000-000011050000}"/>
    <cellStyle name="Comma 4 2 6" xfId="1310" xr:uid="{00000000-0005-0000-0000-000012050000}"/>
    <cellStyle name="Comma 4 2 7" xfId="1311" xr:uid="{00000000-0005-0000-0000-000013050000}"/>
    <cellStyle name="Comma 4 2 8" xfId="1312" xr:uid="{00000000-0005-0000-0000-000014050000}"/>
    <cellStyle name="Comma 4 3" xfId="1313" xr:uid="{00000000-0005-0000-0000-000015050000}"/>
    <cellStyle name="Comma 4 3 2" xfId="1314" xr:uid="{00000000-0005-0000-0000-000016050000}"/>
    <cellStyle name="Comma 4 3 2 2" xfId="1315" xr:uid="{00000000-0005-0000-0000-000017050000}"/>
    <cellStyle name="Comma 4 3 2 3" xfId="1316" xr:uid="{00000000-0005-0000-0000-000018050000}"/>
    <cellStyle name="Comma 4 3 3" xfId="1317" xr:uid="{00000000-0005-0000-0000-000019050000}"/>
    <cellStyle name="Comma 4 3 4" xfId="1318" xr:uid="{00000000-0005-0000-0000-00001A050000}"/>
    <cellStyle name="Comma 4 4" xfId="1319" xr:uid="{00000000-0005-0000-0000-00001B050000}"/>
    <cellStyle name="Comma 4 4 2" xfId="1320" xr:uid="{00000000-0005-0000-0000-00001C050000}"/>
    <cellStyle name="Comma 4 4 3" xfId="1321" xr:uid="{00000000-0005-0000-0000-00001D050000}"/>
    <cellStyle name="Comma 4 4 4" xfId="1322" xr:uid="{00000000-0005-0000-0000-00001E050000}"/>
    <cellStyle name="Comma 4 5" xfId="1323" xr:uid="{00000000-0005-0000-0000-00001F050000}"/>
    <cellStyle name="Comma 4 6" xfId="1324" xr:uid="{00000000-0005-0000-0000-000020050000}"/>
    <cellStyle name="Comma 4 7" xfId="1325" xr:uid="{00000000-0005-0000-0000-000021050000}"/>
    <cellStyle name="Comma 4_Presupuesto Plaza, Arco y Parque El Lucero, San Juan" xfId="1326" xr:uid="{00000000-0005-0000-0000-000022050000}"/>
    <cellStyle name="Comma 5" xfId="1327" xr:uid="{00000000-0005-0000-0000-000023050000}"/>
    <cellStyle name="Comma 5 2" xfId="1328" xr:uid="{00000000-0005-0000-0000-000024050000}"/>
    <cellStyle name="Comma 5 2 10" xfId="1329" xr:uid="{00000000-0005-0000-0000-000025050000}"/>
    <cellStyle name="Comma 5 2 11" xfId="1330" xr:uid="{00000000-0005-0000-0000-000026050000}"/>
    <cellStyle name="Comma 5 2 12" xfId="1331" xr:uid="{00000000-0005-0000-0000-000027050000}"/>
    <cellStyle name="Comma 5 2 2" xfId="1332" xr:uid="{00000000-0005-0000-0000-000028050000}"/>
    <cellStyle name="Comma 5 2 2 2" xfId="1333" xr:uid="{00000000-0005-0000-0000-000029050000}"/>
    <cellStyle name="Comma 5 2 2 2 2" xfId="1334" xr:uid="{00000000-0005-0000-0000-00002A050000}"/>
    <cellStyle name="Comma 5 2 2 2 2 2" xfId="1335" xr:uid="{00000000-0005-0000-0000-00002B050000}"/>
    <cellStyle name="Comma 5 2 2 2 2 2 2" xfId="1336" xr:uid="{00000000-0005-0000-0000-00002C050000}"/>
    <cellStyle name="Comma 5 2 2 2 2 3" xfId="1337" xr:uid="{00000000-0005-0000-0000-00002D050000}"/>
    <cellStyle name="Comma 5 2 2 2 2 4" xfId="1338" xr:uid="{00000000-0005-0000-0000-00002E050000}"/>
    <cellStyle name="Comma 5 2 2 2 2 5" xfId="1339" xr:uid="{00000000-0005-0000-0000-00002F050000}"/>
    <cellStyle name="Comma 5 2 2 2 3" xfId="1340" xr:uid="{00000000-0005-0000-0000-000030050000}"/>
    <cellStyle name="Comma 5 2 2 2 3 2" xfId="1341" xr:uid="{00000000-0005-0000-0000-000031050000}"/>
    <cellStyle name="Comma 5 2 2 2 3 2 2" xfId="1342" xr:uid="{00000000-0005-0000-0000-000032050000}"/>
    <cellStyle name="Comma 5 2 2 2 3 3" xfId="1343" xr:uid="{00000000-0005-0000-0000-000033050000}"/>
    <cellStyle name="Comma 5 2 2 2 3 4" xfId="1344" xr:uid="{00000000-0005-0000-0000-000034050000}"/>
    <cellStyle name="Comma 5 2 2 2 3 5" xfId="1345" xr:uid="{00000000-0005-0000-0000-000035050000}"/>
    <cellStyle name="Comma 5 2 2 2 4" xfId="1346" xr:uid="{00000000-0005-0000-0000-000036050000}"/>
    <cellStyle name="Comma 5 2 2 2 4 2" xfId="1347" xr:uid="{00000000-0005-0000-0000-000037050000}"/>
    <cellStyle name="Comma 5 2 2 2 4 2 2" xfId="1348" xr:uid="{00000000-0005-0000-0000-000038050000}"/>
    <cellStyle name="Comma 5 2 2 2 4 3" xfId="1349" xr:uid="{00000000-0005-0000-0000-000039050000}"/>
    <cellStyle name="Comma 5 2 2 2 4 4" xfId="1350" xr:uid="{00000000-0005-0000-0000-00003A050000}"/>
    <cellStyle name="Comma 5 2 2 2 4 5" xfId="1351" xr:uid="{00000000-0005-0000-0000-00003B050000}"/>
    <cellStyle name="Comma 5 2 2 2 5" xfId="1352" xr:uid="{00000000-0005-0000-0000-00003C050000}"/>
    <cellStyle name="Comma 5 2 2 2 5 2" xfId="1353" xr:uid="{00000000-0005-0000-0000-00003D050000}"/>
    <cellStyle name="Comma 5 2 2 2 6" xfId="1354" xr:uid="{00000000-0005-0000-0000-00003E050000}"/>
    <cellStyle name="Comma 5 2 2 2 7" xfId="1355" xr:uid="{00000000-0005-0000-0000-00003F050000}"/>
    <cellStyle name="Comma 5 2 2 2 8" xfId="1356" xr:uid="{00000000-0005-0000-0000-000040050000}"/>
    <cellStyle name="Comma 5 2 2 3" xfId="1357" xr:uid="{00000000-0005-0000-0000-000041050000}"/>
    <cellStyle name="Comma 5 2 2 3 2" xfId="1358" xr:uid="{00000000-0005-0000-0000-000042050000}"/>
    <cellStyle name="Comma 5 2 2 3 2 2" xfId="1359" xr:uid="{00000000-0005-0000-0000-000043050000}"/>
    <cellStyle name="Comma 5 2 2 3 3" xfId="1360" xr:uid="{00000000-0005-0000-0000-000044050000}"/>
    <cellStyle name="Comma 5 2 2 3 4" xfId="1361" xr:uid="{00000000-0005-0000-0000-000045050000}"/>
    <cellStyle name="Comma 5 2 2 3 5" xfId="1362" xr:uid="{00000000-0005-0000-0000-000046050000}"/>
    <cellStyle name="Comma 5 2 2 4" xfId="1363" xr:uid="{00000000-0005-0000-0000-000047050000}"/>
    <cellStyle name="Comma 5 2 2 4 2" xfId="1364" xr:uid="{00000000-0005-0000-0000-000048050000}"/>
    <cellStyle name="Comma 5 2 2 4 2 2" xfId="1365" xr:uid="{00000000-0005-0000-0000-000049050000}"/>
    <cellStyle name="Comma 5 2 2 4 3" xfId="1366" xr:uid="{00000000-0005-0000-0000-00004A050000}"/>
    <cellStyle name="Comma 5 2 2 4 4" xfId="1367" xr:uid="{00000000-0005-0000-0000-00004B050000}"/>
    <cellStyle name="Comma 5 2 2 4 5" xfId="1368" xr:uid="{00000000-0005-0000-0000-00004C050000}"/>
    <cellStyle name="Comma 5 2 2 5" xfId="1369" xr:uid="{00000000-0005-0000-0000-00004D050000}"/>
    <cellStyle name="Comma 5 2 2 5 2" xfId="1370" xr:uid="{00000000-0005-0000-0000-00004E050000}"/>
    <cellStyle name="Comma 5 2 2 5 2 2" xfId="1371" xr:uid="{00000000-0005-0000-0000-00004F050000}"/>
    <cellStyle name="Comma 5 2 2 5 3" xfId="1372" xr:uid="{00000000-0005-0000-0000-000050050000}"/>
    <cellStyle name="Comma 5 2 2 5 4" xfId="1373" xr:uid="{00000000-0005-0000-0000-000051050000}"/>
    <cellStyle name="Comma 5 2 2 5 5" xfId="1374" xr:uid="{00000000-0005-0000-0000-000052050000}"/>
    <cellStyle name="Comma 5 2 2 6" xfId="1375" xr:uid="{00000000-0005-0000-0000-000053050000}"/>
    <cellStyle name="Comma 5 2 2 6 2" xfId="1376" xr:uid="{00000000-0005-0000-0000-000054050000}"/>
    <cellStyle name="Comma 5 2 2 7" xfId="1377" xr:uid="{00000000-0005-0000-0000-000055050000}"/>
    <cellStyle name="Comma 5 2 2 8" xfId="1378" xr:uid="{00000000-0005-0000-0000-000056050000}"/>
    <cellStyle name="Comma 5 2 2 9" xfId="1379" xr:uid="{00000000-0005-0000-0000-000057050000}"/>
    <cellStyle name="Comma 5 2 3" xfId="1380" xr:uid="{00000000-0005-0000-0000-000058050000}"/>
    <cellStyle name="Comma 5 2 3 2" xfId="1381" xr:uid="{00000000-0005-0000-0000-000059050000}"/>
    <cellStyle name="Comma 5 2 3 2 2" xfId="1382" xr:uid="{00000000-0005-0000-0000-00005A050000}"/>
    <cellStyle name="Comma 5 2 3 2 2 2" xfId="1383" xr:uid="{00000000-0005-0000-0000-00005B050000}"/>
    <cellStyle name="Comma 5 2 3 2 2 2 2" xfId="1384" xr:uid="{00000000-0005-0000-0000-00005C050000}"/>
    <cellStyle name="Comma 5 2 3 2 2 3" xfId="1385" xr:uid="{00000000-0005-0000-0000-00005D050000}"/>
    <cellStyle name="Comma 5 2 3 2 2 4" xfId="1386" xr:uid="{00000000-0005-0000-0000-00005E050000}"/>
    <cellStyle name="Comma 5 2 3 2 2 5" xfId="1387" xr:uid="{00000000-0005-0000-0000-00005F050000}"/>
    <cellStyle name="Comma 5 2 3 2 3" xfId="1388" xr:uid="{00000000-0005-0000-0000-000060050000}"/>
    <cellStyle name="Comma 5 2 3 2 3 2" xfId="1389" xr:uid="{00000000-0005-0000-0000-000061050000}"/>
    <cellStyle name="Comma 5 2 3 2 3 2 2" xfId="1390" xr:uid="{00000000-0005-0000-0000-000062050000}"/>
    <cellStyle name="Comma 5 2 3 2 3 3" xfId="1391" xr:uid="{00000000-0005-0000-0000-000063050000}"/>
    <cellStyle name="Comma 5 2 3 2 3 4" xfId="1392" xr:uid="{00000000-0005-0000-0000-000064050000}"/>
    <cellStyle name="Comma 5 2 3 2 3 5" xfId="1393" xr:uid="{00000000-0005-0000-0000-000065050000}"/>
    <cellStyle name="Comma 5 2 3 2 4" xfId="1394" xr:uid="{00000000-0005-0000-0000-000066050000}"/>
    <cellStyle name="Comma 5 2 3 2 4 2" xfId="1395" xr:uid="{00000000-0005-0000-0000-000067050000}"/>
    <cellStyle name="Comma 5 2 3 2 4 2 2" xfId="1396" xr:uid="{00000000-0005-0000-0000-000068050000}"/>
    <cellStyle name="Comma 5 2 3 2 4 3" xfId="1397" xr:uid="{00000000-0005-0000-0000-000069050000}"/>
    <cellStyle name="Comma 5 2 3 2 4 4" xfId="1398" xr:uid="{00000000-0005-0000-0000-00006A050000}"/>
    <cellStyle name="Comma 5 2 3 2 4 5" xfId="1399" xr:uid="{00000000-0005-0000-0000-00006B050000}"/>
    <cellStyle name="Comma 5 2 3 2 5" xfId="1400" xr:uid="{00000000-0005-0000-0000-00006C050000}"/>
    <cellStyle name="Comma 5 2 3 2 5 2" xfId="1401" xr:uid="{00000000-0005-0000-0000-00006D050000}"/>
    <cellStyle name="Comma 5 2 3 2 6" xfId="1402" xr:uid="{00000000-0005-0000-0000-00006E050000}"/>
    <cellStyle name="Comma 5 2 3 2 7" xfId="1403" xr:uid="{00000000-0005-0000-0000-00006F050000}"/>
    <cellStyle name="Comma 5 2 3 2 8" xfId="1404" xr:uid="{00000000-0005-0000-0000-000070050000}"/>
    <cellStyle name="Comma 5 2 3 3" xfId="1405" xr:uid="{00000000-0005-0000-0000-000071050000}"/>
    <cellStyle name="Comma 5 2 3 3 2" xfId="1406" xr:uid="{00000000-0005-0000-0000-000072050000}"/>
    <cellStyle name="Comma 5 2 3 3 2 2" xfId="1407" xr:uid="{00000000-0005-0000-0000-000073050000}"/>
    <cellStyle name="Comma 5 2 3 3 3" xfId="1408" xr:uid="{00000000-0005-0000-0000-000074050000}"/>
    <cellStyle name="Comma 5 2 3 3 4" xfId="1409" xr:uid="{00000000-0005-0000-0000-000075050000}"/>
    <cellStyle name="Comma 5 2 3 3 5" xfId="1410" xr:uid="{00000000-0005-0000-0000-000076050000}"/>
    <cellStyle name="Comma 5 2 3 4" xfId="1411" xr:uid="{00000000-0005-0000-0000-000077050000}"/>
    <cellStyle name="Comma 5 2 3 4 2" xfId="1412" xr:uid="{00000000-0005-0000-0000-000078050000}"/>
    <cellStyle name="Comma 5 2 3 4 2 2" xfId="1413" xr:uid="{00000000-0005-0000-0000-000079050000}"/>
    <cellStyle name="Comma 5 2 3 4 3" xfId="1414" xr:uid="{00000000-0005-0000-0000-00007A050000}"/>
    <cellStyle name="Comma 5 2 3 4 4" xfId="1415" xr:uid="{00000000-0005-0000-0000-00007B050000}"/>
    <cellStyle name="Comma 5 2 3 4 5" xfId="1416" xr:uid="{00000000-0005-0000-0000-00007C050000}"/>
    <cellStyle name="Comma 5 2 3 5" xfId="1417" xr:uid="{00000000-0005-0000-0000-00007D050000}"/>
    <cellStyle name="Comma 5 2 3 5 2" xfId="1418" xr:uid="{00000000-0005-0000-0000-00007E050000}"/>
    <cellStyle name="Comma 5 2 3 5 2 2" xfId="1419" xr:uid="{00000000-0005-0000-0000-00007F050000}"/>
    <cellStyle name="Comma 5 2 3 5 3" xfId="1420" xr:uid="{00000000-0005-0000-0000-000080050000}"/>
    <cellStyle name="Comma 5 2 3 5 4" xfId="1421" xr:uid="{00000000-0005-0000-0000-000081050000}"/>
    <cellStyle name="Comma 5 2 3 5 5" xfId="1422" xr:uid="{00000000-0005-0000-0000-000082050000}"/>
    <cellStyle name="Comma 5 2 3 6" xfId="1423" xr:uid="{00000000-0005-0000-0000-000083050000}"/>
    <cellStyle name="Comma 5 2 3 6 2" xfId="1424" xr:uid="{00000000-0005-0000-0000-000084050000}"/>
    <cellStyle name="Comma 5 2 3 7" xfId="1425" xr:uid="{00000000-0005-0000-0000-000085050000}"/>
    <cellStyle name="Comma 5 2 3 8" xfId="1426" xr:uid="{00000000-0005-0000-0000-000086050000}"/>
    <cellStyle name="Comma 5 2 3 9" xfId="1427" xr:uid="{00000000-0005-0000-0000-000087050000}"/>
    <cellStyle name="Comma 5 2 4" xfId="1428" xr:uid="{00000000-0005-0000-0000-000088050000}"/>
    <cellStyle name="Comma 5 2 4 2" xfId="1429" xr:uid="{00000000-0005-0000-0000-000089050000}"/>
    <cellStyle name="Comma 5 2 4 2 2" xfId="1430" xr:uid="{00000000-0005-0000-0000-00008A050000}"/>
    <cellStyle name="Comma 5 2 4 2 2 2" xfId="1431" xr:uid="{00000000-0005-0000-0000-00008B050000}"/>
    <cellStyle name="Comma 5 2 4 2 3" xfId="1432" xr:uid="{00000000-0005-0000-0000-00008C050000}"/>
    <cellStyle name="Comma 5 2 4 2 4" xfId="1433" xr:uid="{00000000-0005-0000-0000-00008D050000}"/>
    <cellStyle name="Comma 5 2 4 2 5" xfId="1434" xr:uid="{00000000-0005-0000-0000-00008E050000}"/>
    <cellStyle name="Comma 5 2 4 3" xfId="1435" xr:uid="{00000000-0005-0000-0000-00008F050000}"/>
    <cellStyle name="Comma 5 2 4 3 2" xfId="1436" xr:uid="{00000000-0005-0000-0000-000090050000}"/>
    <cellStyle name="Comma 5 2 4 3 2 2" xfId="1437" xr:uid="{00000000-0005-0000-0000-000091050000}"/>
    <cellStyle name="Comma 5 2 4 3 3" xfId="1438" xr:uid="{00000000-0005-0000-0000-000092050000}"/>
    <cellStyle name="Comma 5 2 4 3 4" xfId="1439" xr:uid="{00000000-0005-0000-0000-000093050000}"/>
    <cellStyle name="Comma 5 2 4 3 5" xfId="1440" xr:uid="{00000000-0005-0000-0000-000094050000}"/>
    <cellStyle name="Comma 5 2 4 4" xfId="1441" xr:uid="{00000000-0005-0000-0000-000095050000}"/>
    <cellStyle name="Comma 5 2 4 4 2" xfId="1442" xr:uid="{00000000-0005-0000-0000-000096050000}"/>
    <cellStyle name="Comma 5 2 4 4 2 2" xfId="1443" xr:uid="{00000000-0005-0000-0000-000097050000}"/>
    <cellStyle name="Comma 5 2 4 4 3" xfId="1444" xr:uid="{00000000-0005-0000-0000-000098050000}"/>
    <cellStyle name="Comma 5 2 4 4 4" xfId="1445" xr:uid="{00000000-0005-0000-0000-000099050000}"/>
    <cellStyle name="Comma 5 2 4 4 5" xfId="1446" xr:uid="{00000000-0005-0000-0000-00009A050000}"/>
    <cellStyle name="Comma 5 2 4 5" xfId="1447" xr:uid="{00000000-0005-0000-0000-00009B050000}"/>
    <cellStyle name="Comma 5 2 4 5 2" xfId="1448" xr:uid="{00000000-0005-0000-0000-00009C050000}"/>
    <cellStyle name="Comma 5 2 4 6" xfId="1449" xr:uid="{00000000-0005-0000-0000-00009D050000}"/>
    <cellStyle name="Comma 5 2 4 7" xfId="1450" xr:uid="{00000000-0005-0000-0000-00009E050000}"/>
    <cellStyle name="Comma 5 2 4 8" xfId="1451" xr:uid="{00000000-0005-0000-0000-00009F050000}"/>
    <cellStyle name="Comma 5 2 5" xfId="1452" xr:uid="{00000000-0005-0000-0000-0000A0050000}"/>
    <cellStyle name="Comma 5 2 5 2" xfId="1453" xr:uid="{00000000-0005-0000-0000-0000A1050000}"/>
    <cellStyle name="Comma 5 2 5 2 2" xfId="1454" xr:uid="{00000000-0005-0000-0000-0000A2050000}"/>
    <cellStyle name="Comma 5 2 5 3" xfId="1455" xr:uid="{00000000-0005-0000-0000-0000A3050000}"/>
    <cellStyle name="Comma 5 2 5 4" xfId="1456" xr:uid="{00000000-0005-0000-0000-0000A4050000}"/>
    <cellStyle name="Comma 5 2 5 5" xfId="1457" xr:uid="{00000000-0005-0000-0000-0000A5050000}"/>
    <cellStyle name="Comma 5 2 6" xfId="1458" xr:uid="{00000000-0005-0000-0000-0000A6050000}"/>
    <cellStyle name="Comma 5 2 6 2" xfId="1459" xr:uid="{00000000-0005-0000-0000-0000A7050000}"/>
    <cellStyle name="Comma 5 2 6 2 2" xfId="1460" xr:uid="{00000000-0005-0000-0000-0000A8050000}"/>
    <cellStyle name="Comma 5 2 6 3" xfId="1461" xr:uid="{00000000-0005-0000-0000-0000A9050000}"/>
    <cellStyle name="Comma 5 2 6 4" xfId="1462" xr:uid="{00000000-0005-0000-0000-0000AA050000}"/>
    <cellStyle name="Comma 5 2 6 5" xfId="1463" xr:uid="{00000000-0005-0000-0000-0000AB050000}"/>
    <cellStyle name="Comma 5 2 7" xfId="1464" xr:uid="{00000000-0005-0000-0000-0000AC050000}"/>
    <cellStyle name="Comma 5 2 7 2" xfId="1465" xr:uid="{00000000-0005-0000-0000-0000AD050000}"/>
    <cellStyle name="Comma 5 2 7 2 2" xfId="1466" xr:uid="{00000000-0005-0000-0000-0000AE050000}"/>
    <cellStyle name="Comma 5 2 7 3" xfId="1467" xr:uid="{00000000-0005-0000-0000-0000AF050000}"/>
    <cellStyle name="Comma 5 2 7 4" xfId="1468" xr:uid="{00000000-0005-0000-0000-0000B0050000}"/>
    <cellStyle name="Comma 5 2 7 5" xfId="1469" xr:uid="{00000000-0005-0000-0000-0000B1050000}"/>
    <cellStyle name="Comma 5 2 8" xfId="1470" xr:uid="{00000000-0005-0000-0000-0000B2050000}"/>
    <cellStyle name="Comma 5 2 8 2" xfId="1471" xr:uid="{00000000-0005-0000-0000-0000B3050000}"/>
    <cellStyle name="Comma 5 2 9" xfId="1472" xr:uid="{00000000-0005-0000-0000-0000B4050000}"/>
    <cellStyle name="Comma 5 2 9 2" xfId="1473" xr:uid="{00000000-0005-0000-0000-0000B5050000}"/>
    <cellStyle name="Comma 5 3" xfId="1474" xr:uid="{00000000-0005-0000-0000-0000B6050000}"/>
    <cellStyle name="Comma 5 3 2" xfId="1475" xr:uid="{00000000-0005-0000-0000-0000B7050000}"/>
    <cellStyle name="Comma 5 3 2 2" xfId="1476" xr:uid="{00000000-0005-0000-0000-0000B8050000}"/>
    <cellStyle name="Comma 5 3 3" xfId="1477" xr:uid="{00000000-0005-0000-0000-0000B9050000}"/>
    <cellStyle name="Comma 5 3 4" xfId="1478" xr:uid="{00000000-0005-0000-0000-0000BA050000}"/>
    <cellStyle name="Comma 5 3 5" xfId="1479" xr:uid="{00000000-0005-0000-0000-0000BB050000}"/>
    <cellStyle name="Comma 5 3 6" xfId="1480" xr:uid="{00000000-0005-0000-0000-0000BC050000}"/>
    <cellStyle name="Comma 5 4" xfId="1481" xr:uid="{00000000-0005-0000-0000-0000BD050000}"/>
    <cellStyle name="Comma 5 4 2" xfId="1482" xr:uid="{00000000-0005-0000-0000-0000BE050000}"/>
    <cellStyle name="Comma 5 5" xfId="1483" xr:uid="{00000000-0005-0000-0000-0000BF050000}"/>
    <cellStyle name="Comma 6" xfId="1484" xr:uid="{00000000-0005-0000-0000-0000C0050000}"/>
    <cellStyle name="Comma 6 2" xfId="1485" xr:uid="{00000000-0005-0000-0000-0000C1050000}"/>
    <cellStyle name="Comma 6 2 2" xfId="1486" xr:uid="{00000000-0005-0000-0000-0000C2050000}"/>
    <cellStyle name="Comma 6 2 2 2" xfId="1487" xr:uid="{00000000-0005-0000-0000-0000C3050000}"/>
    <cellStyle name="Comma 6 2 2 2 2" xfId="1488" xr:uid="{00000000-0005-0000-0000-0000C4050000}"/>
    <cellStyle name="Comma 6 2 2 2 2 2" xfId="1489" xr:uid="{00000000-0005-0000-0000-0000C5050000}"/>
    <cellStyle name="Comma 6 2 2 2 3" xfId="1490" xr:uid="{00000000-0005-0000-0000-0000C6050000}"/>
    <cellStyle name="Comma 6 2 2 2 4" xfId="1491" xr:uid="{00000000-0005-0000-0000-0000C7050000}"/>
    <cellStyle name="Comma 6 2 2 2 5" xfId="1492" xr:uid="{00000000-0005-0000-0000-0000C8050000}"/>
    <cellStyle name="Comma 6 2 2 3" xfId="1493" xr:uid="{00000000-0005-0000-0000-0000C9050000}"/>
    <cellStyle name="Comma 6 2 2 3 2" xfId="1494" xr:uid="{00000000-0005-0000-0000-0000CA050000}"/>
    <cellStyle name="Comma 6 2 2 3 2 2" xfId="1495" xr:uid="{00000000-0005-0000-0000-0000CB050000}"/>
    <cellStyle name="Comma 6 2 2 3 3" xfId="1496" xr:uid="{00000000-0005-0000-0000-0000CC050000}"/>
    <cellStyle name="Comma 6 2 2 3 4" xfId="1497" xr:uid="{00000000-0005-0000-0000-0000CD050000}"/>
    <cellStyle name="Comma 6 2 2 3 5" xfId="1498" xr:uid="{00000000-0005-0000-0000-0000CE050000}"/>
    <cellStyle name="Comma 6 2 2 4" xfId="1499" xr:uid="{00000000-0005-0000-0000-0000CF050000}"/>
    <cellStyle name="Comma 6 2 2 4 2" xfId="1500" xr:uid="{00000000-0005-0000-0000-0000D0050000}"/>
    <cellStyle name="Comma 6 2 2 4 2 2" xfId="1501" xr:uid="{00000000-0005-0000-0000-0000D1050000}"/>
    <cellStyle name="Comma 6 2 2 4 3" xfId="1502" xr:uid="{00000000-0005-0000-0000-0000D2050000}"/>
    <cellStyle name="Comma 6 2 2 4 4" xfId="1503" xr:uid="{00000000-0005-0000-0000-0000D3050000}"/>
    <cellStyle name="Comma 6 2 2 4 5" xfId="1504" xr:uid="{00000000-0005-0000-0000-0000D4050000}"/>
    <cellStyle name="Comma 6 2 2 5" xfId="1505" xr:uid="{00000000-0005-0000-0000-0000D5050000}"/>
    <cellStyle name="Comma 6 2 2 5 2" xfId="1506" xr:uid="{00000000-0005-0000-0000-0000D6050000}"/>
    <cellStyle name="Comma 6 2 2 6" xfId="1507" xr:uid="{00000000-0005-0000-0000-0000D7050000}"/>
    <cellStyle name="Comma 6 2 2 7" xfId="1508" xr:uid="{00000000-0005-0000-0000-0000D8050000}"/>
    <cellStyle name="Comma 6 2 2 8" xfId="1509" xr:uid="{00000000-0005-0000-0000-0000D9050000}"/>
    <cellStyle name="Comma 6 2 3" xfId="1510" xr:uid="{00000000-0005-0000-0000-0000DA050000}"/>
    <cellStyle name="Comma 6 2 3 2" xfId="1511" xr:uid="{00000000-0005-0000-0000-0000DB050000}"/>
    <cellStyle name="Comma 6 2 3 2 2" xfId="1512" xr:uid="{00000000-0005-0000-0000-0000DC050000}"/>
    <cellStyle name="Comma 6 2 3 3" xfId="1513" xr:uid="{00000000-0005-0000-0000-0000DD050000}"/>
    <cellStyle name="Comma 6 2 3 4" xfId="1514" xr:uid="{00000000-0005-0000-0000-0000DE050000}"/>
    <cellStyle name="Comma 6 2 3 5" xfId="1515" xr:uid="{00000000-0005-0000-0000-0000DF050000}"/>
    <cellStyle name="Comma 6 2 4" xfId="1516" xr:uid="{00000000-0005-0000-0000-0000E0050000}"/>
    <cellStyle name="Comma 6 2 4 2" xfId="1517" xr:uid="{00000000-0005-0000-0000-0000E1050000}"/>
    <cellStyle name="Comma 6 2 4 2 2" xfId="1518" xr:uid="{00000000-0005-0000-0000-0000E2050000}"/>
    <cellStyle name="Comma 6 2 4 3" xfId="1519" xr:uid="{00000000-0005-0000-0000-0000E3050000}"/>
    <cellStyle name="Comma 6 2 4 4" xfId="1520" xr:uid="{00000000-0005-0000-0000-0000E4050000}"/>
    <cellStyle name="Comma 6 2 4 5" xfId="1521" xr:uid="{00000000-0005-0000-0000-0000E5050000}"/>
    <cellStyle name="Comma 6 2 5" xfId="1522" xr:uid="{00000000-0005-0000-0000-0000E6050000}"/>
    <cellStyle name="Comma 6 2 5 2" xfId="1523" xr:uid="{00000000-0005-0000-0000-0000E7050000}"/>
    <cellStyle name="Comma 6 2 5 2 2" xfId="1524" xr:uid="{00000000-0005-0000-0000-0000E8050000}"/>
    <cellStyle name="Comma 6 2 5 3" xfId="1525" xr:uid="{00000000-0005-0000-0000-0000E9050000}"/>
    <cellStyle name="Comma 6 2 5 4" xfId="1526" xr:uid="{00000000-0005-0000-0000-0000EA050000}"/>
    <cellStyle name="Comma 6 2 5 5" xfId="1527" xr:uid="{00000000-0005-0000-0000-0000EB050000}"/>
    <cellStyle name="Comma 6 2 6" xfId="1528" xr:uid="{00000000-0005-0000-0000-0000EC050000}"/>
    <cellStyle name="Comma 6 2 6 2" xfId="1529" xr:uid="{00000000-0005-0000-0000-0000ED050000}"/>
    <cellStyle name="Comma 6 2 7" xfId="1530" xr:uid="{00000000-0005-0000-0000-0000EE050000}"/>
    <cellStyle name="Comma 6 2 8" xfId="1531" xr:uid="{00000000-0005-0000-0000-0000EF050000}"/>
    <cellStyle name="Comma 6 2 9" xfId="1532" xr:uid="{00000000-0005-0000-0000-0000F0050000}"/>
    <cellStyle name="Comma 6 3" xfId="1533" xr:uid="{00000000-0005-0000-0000-0000F1050000}"/>
    <cellStyle name="Comma 6 3 2" xfId="1534" xr:uid="{00000000-0005-0000-0000-0000F2050000}"/>
    <cellStyle name="Comma 6 3 2 2" xfId="1535" xr:uid="{00000000-0005-0000-0000-0000F3050000}"/>
    <cellStyle name="Comma 6 3 2 2 2" xfId="1536" xr:uid="{00000000-0005-0000-0000-0000F4050000}"/>
    <cellStyle name="Comma 6 3 2 2 2 2" xfId="1537" xr:uid="{00000000-0005-0000-0000-0000F5050000}"/>
    <cellStyle name="Comma 6 3 2 2 3" xfId="1538" xr:uid="{00000000-0005-0000-0000-0000F6050000}"/>
    <cellStyle name="Comma 6 3 2 2 4" xfId="1539" xr:uid="{00000000-0005-0000-0000-0000F7050000}"/>
    <cellStyle name="Comma 6 3 2 2 5" xfId="1540" xr:uid="{00000000-0005-0000-0000-0000F8050000}"/>
    <cellStyle name="Comma 6 3 2 3" xfId="1541" xr:uid="{00000000-0005-0000-0000-0000F9050000}"/>
    <cellStyle name="Comma 6 3 2 3 2" xfId="1542" xr:uid="{00000000-0005-0000-0000-0000FA050000}"/>
    <cellStyle name="Comma 6 3 2 3 2 2" xfId="1543" xr:uid="{00000000-0005-0000-0000-0000FB050000}"/>
    <cellStyle name="Comma 6 3 2 3 3" xfId="1544" xr:uid="{00000000-0005-0000-0000-0000FC050000}"/>
    <cellStyle name="Comma 6 3 2 3 4" xfId="1545" xr:uid="{00000000-0005-0000-0000-0000FD050000}"/>
    <cellStyle name="Comma 6 3 2 3 5" xfId="1546" xr:uid="{00000000-0005-0000-0000-0000FE050000}"/>
    <cellStyle name="Comma 6 3 2 4" xfId="1547" xr:uid="{00000000-0005-0000-0000-0000FF050000}"/>
    <cellStyle name="Comma 6 3 2 4 2" xfId="1548" xr:uid="{00000000-0005-0000-0000-000000060000}"/>
    <cellStyle name="Comma 6 3 2 4 2 2" xfId="1549" xr:uid="{00000000-0005-0000-0000-000001060000}"/>
    <cellStyle name="Comma 6 3 2 4 3" xfId="1550" xr:uid="{00000000-0005-0000-0000-000002060000}"/>
    <cellStyle name="Comma 6 3 2 4 4" xfId="1551" xr:uid="{00000000-0005-0000-0000-000003060000}"/>
    <cellStyle name="Comma 6 3 2 4 5" xfId="1552" xr:uid="{00000000-0005-0000-0000-000004060000}"/>
    <cellStyle name="Comma 6 3 2 5" xfId="1553" xr:uid="{00000000-0005-0000-0000-000005060000}"/>
    <cellStyle name="Comma 6 3 2 5 2" xfId="1554" xr:uid="{00000000-0005-0000-0000-000006060000}"/>
    <cellStyle name="Comma 6 3 2 6" xfId="1555" xr:uid="{00000000-0005-0000-0000-000007060000}"/>
    <cellStyle name="Comma 6 3 2 7" xfId="1556" xr:uid="{00000000-0005-0000-0000-000008060000}"/>
    <cellStyle name="Comma 6 3 2 8" xfId="1557" xr:uid="{00000000-0005-0000-0000-000009060000}"/>
    <cellStyle name="Comma 6 3 3" xfId="1558" xr:uid="{00000000-0005-0000-0000-00000A060000}"/>
    <cellStyle name="Comma 6 3 3 2" xfId="1559" xr:uid="{00000000-0005-0000-0000-00000B060000}"/>
    <cellStyle name="Comma 6 3 3 2 2" xfId="1560" xr:uid="{00000000-0005-0000-0000-00000C060000}"/>
    <cellStyle name="Comma 6 3 3 3" xfId="1561" xr:uid="{00000000-0005-0000-0000-00000D060000}"/>
    <cellStyle name="Comma 6 3 3 4" xfId="1562" xr:uid="{00000000-0005-0000-0000-00000E060000}"/>
    <cellStyle name="Comma 6 3 3 5" xfId="1563" xr:uid="{00000000-0005-0000-0000-00000F060000}"/>
    <cellStyle name="Comma 6 3 4" xfId="1564" xr:uid="{00000000-0005-0000-0000-000010060000}"/>
    <cellStyle name="Comma 6 3 4 2" xfId="1565" xr:uid="{00000000-0005-0000-0000-000011060000}"/>
    <cellStyle name="Comma 6 3 4 2 2" xfId="1566" xr:uid="{00000000-0005-0000-0000-000012060000}"/>
    <cellStyle name="Comma 6 3 4 3" xfId="1567" xr:uid="{00000000-0005-0000-0000-000013060000}"/>
    <cellStyle name="Comma 6 3 4 4" xfId="1568" xr:uid="{00000000-0005-0000-0000-000014060000}"/>
    <cellStyle name="Comma 6 3 4 5" xfId="1569" xr:uid="{00000000-0005-0000-0000-000015060000}"/>
    <cellStyle name="Comma 6 3 5" xfId="1570" xr:uid="{00000000-0005-0000-0000-000016060000}"/>
    <cellStyle name="Comma 6 3 5 2" xfId="1571" xr:uid="{00000000-0005-0000-0000-000017060000}"/>
    <cellStyle name="Comma 6 3 5 2 2" xfId="1572" xr:uid="{00000000-0005-0000-0000-000018060000}"/>
    <cellStyle name="Comma 6 3 5 3" xfId="1573" xr:uid="{00000000-0005-0000-0000-000019060000}"/>
    <cellStyle name="Comma 6 3 5 4" xfId="1574" xr:uid="{00000000-0005-0000-0000-00001A060000}"/>
    <cellStyle name="Comma 6 3 5 5" xfId="1575" xr:uid="{00000000-0005-0000-0000-00001B060000}"/>
    <cellStyle name="Comma 6 3 6" xfId="1576" xr:uid="{00000000-0005-0000-0000-00001C060000}"/>
    <cellStyle name="Comma 6 3 6 2" xfId="1577" xr:uid="{00000000-0005-0000-0000-00001D060000}"/>
    <cellStyle name="Comma 6 3 7" xfId="1578" xr:uid="{00000000-0005-0000-0000-00001E060000}"/>
    <cellStyle name="Comma 6 3 8" xfId="1579" xr:uid="{00000000-0005-0000-0000-00001F060000}"/>
    <cellStyle name="Comma 6 3 9" xfId="1580" xr:uid="{00000000-0005-0000-0000-000020060000}"/>
    <cellStyle name="Comma 6 4" xfId="1581" xr:uid="{00000000-0005-0000-0000-000021060000}"/>
    <cellStyle name="Comma 6 4 2" xfId="1582" xr:uid="{00000000-0005-0000-0000-000022060000}"/>
    <cellStyle name="Comma 6 4 2 2" xfId="1583" xr:uid="{00000000-0005-0000-0000-000023060000}"/>
    <cellStyle name="Comma 6 4 2 2 2" xfId="1584" xr:uid="{00000000-0005-0000-0000-000024060000}"/>
    <cellStyle name="Comma 6 4 2 3" xfId="1585" xr:uid="{00000000-0005-0000-0000-000025060000}"/>
    <cellStyle name="Comma 6 4 2 4" xfId="1586" xr:uid="{00000000-0005-0000-0000-000026060000}"/>
    <cellStyle name="Comma 6 4 2 5" xfId="1587" xr:uid="{00000000-0005-0000-0000-000027060000}"/>
    <cellStyle name="Comma 6 4 3" xfId="1588" xr:uid="{00000000-0005-0000-0000-000028060000}"/>
    <cellStyle name="Comma 6 4 3 2" xfId="1589" xr:uid="{00000000-0005-0000-0000-000029060000}"/>
    <cellStyle name="Comma 6 4 3 2 2" xfId="1590" xr:uid="{00000000-0005-0000-0000-00002A060000}"/>
    <cellStyle name="Comma 6 4 3 3" xfId="1591" xr:uid="{00000000-0005-0000-0000-00002B060000}"/>
    <cellStyle name="Comma 6 4 3 4" xfId="1592" xr:uid="{00000000-0005-0000-0000-00002C060000}"/>
    <cellStyle name="Comma 6 4 3 5" xfId="1593" xr:uid="{00000000-0005-0000-0000-00002D060000}"/>
    <cellStyle name="Comma 6 4 4" xfId="1594" xr:uid="{00000000-0005-0000-0000-00002E060000}"/>
    <cellStyle name="Comma 6 4 4 2" xfId="1595" xr:uid="{00000000-0005-0000-0000-00002F060000}"/>
    <cellStyle name="Comma 6 4 4 2 2" xfId="1596" xr:uid="{00000000-0005-0000-0000-000030060000}"/>
    <cellStyle name="Comma 6 4 4 3" xfId="1597" xr:uid="{00000000-0005-0000-0000-000031060000}"/>
    <cellStyle name="Comma 6 4 4 4" xfId="1598" xr:uid="{00000000-0005-0000-0000-000032060000}"/>
    <cellStyle name="Comma 6 4 4 5" xfId="1599" xr:uid="{00000000-0005-0000-0000-000033060000}"/>
    <cellStyle name="Comma 6 4 5" xfId="1600" xr:uid="{00000000-0005-0000-0000-000034060000}"/>
    <cellStyle name="Comma 6 4 5 2" xfId="1601" xr:uid="{00000000-0005-0000-0000-000035060000}"/>
    <cellStyle name="Comma 6 4 6" xfId="1602" xr:uid="{00000000-0005-0000-0000-000036060000}"/>
    <cellStyle name="Comma 6 4 7" xfId="1603" xr:uid="{00000000-0005-0000-0000-000037060000}"/>
    <cellStyle name="Comma 6 4 8" xfId="1604" xr:uid="{00000000-0005-0000-0000-000038060000}"/>
    <cellStyle name="Comma 6 5" xfId="1605" xr:uid="{00000000-0005-0000-0000-000039060000}"/>
    <cellStyle name="Comma 6 5 2" xfId="1606" xr:uid="{00000000-0005-0000-0000-00003A060000}"/>
    <cellStyle name="Comma 6 5 2 2" xfId="1607" xr:uid="{00000000-0005-0000-0000-00003B060000}"/>
    <cellStyle name="Comma 6 5 2 2 2" xfId="1608" xr:uid="{00000000-0005-0000-0000-00003C060000}"/>
    <cellStyle name="Comma 6 5 2 3" xfId="1609" xr:uid="{00000000-0005-0000-0000-00003D060000}"/>
    <cellStyle name="Comma 6 5 2 4" xfId="1610" xr:uid="{00000000-0005-0000-0000-00003E060000}"/>
    <cellStyle name="Comma 6 5 2 5" xfId="1611" xr:uid="{00000000-0005-0000-0000-00003F060000}"/>
    <cellStyle name="Comma 6 5 3" xfId="1612" xr:uid="{00000000-0005-0000-0000-000040060000}"/>
    <cellStyle name="Comma 6 5 3 2" xfId="1613" xr:uid="{00000000-0005-0000-0000-000041060000}"/>
    <cellStyle name="Comma 6 5 3 2 2" xfId="1614" xr:uid="{00000000-0005-0000-0000-000042060000}"/>
    <cellStyle name="Comma 6 5 3 3" xfId="1615" xr:uid="{00000000-0005-0000-0000-000043060000}"/>
    <cellStyle name="Comma 6 5 3 4" xfId="1616" xr:uid="{00000000-0005-0000-0000-000044060000}"/>
    <cellStyle name="Comma 6 5 3 5" xfId="1617" xr:uid="{00000000-0005-0000-0000-000045060000}"/>
    <cellStyle name="Comma 6 5 4" xfId="1618" xr:uid="{00000000-0005-0000-0000-000046060000}"/>
    <cellStyle name="Comma 6 5 4 2" xfId="1619" xr:uid="{00000000-0005-0000-0000-000047060000}"/>
    <cellStyle name="Comma 6 5 4 2 2" xfId="1620" xr:uid="{00000000-0005-0000-0000-000048060000}"/>
    <cellStyle name="Comma 6 5 4 3" xfId="1621" xr:uid="{00000000-0005-0000-0000-000049060000}"/>
    <cellStyle name="Comma 6 5 4 4" xfId="1622" xr:uid="{00000000-0005-0000-0000-00004A060000}"/>
    <cellStyle name="Comma 6 5 4 5" xfId="1623" xr:uid="{00000000-0005-0000-0000-00004B060000}"/>
    <cellStyle name="Comma 6 5 5" xfId="1624" xr:uid="{00000000-0005-0000-0000-00004C060000}"/>
    <cellStyle name="Comma 6 5 5 2" xfId="1625" xr:uid="{00000000-0005-0000-0000-00004D060000}"/>
    <cellStyle name="Comma 6 5 6" xfId="1626" xr:uid="{00000000-0005-0000-0000-00004E060000}"/>
    <cellStyle name="Comma 6 5 7" xfId="1627" xr:uid="{00000000-0005-0000-0000-00004F060000}"/>
    <cellStyle name="Comma 6 5 8" xfId="1628" xr:uid="{00000000-0005-0000-0000-000050060000}"/>
    <cellStyle name="Comma 6 6" xfId="1629" xr:uid="{00000000-0005-0000-0000-000051060000}"/>
    <cellStyle name="Comma 6 6 2" xfId="1630" xr:uid="{00000000-0005-0000-0000-000052060000}"/>
    <cellStyle name="Comma 6 6 3" xfId="1631" xr:uid="{00000000-0005-0000-0000-000053060000}"/>
    <cellStyle name="Comma 6 7" xfId="1632" xr:uid="{00000000-0005-0000-0000-000054060000}"/>
    <cellStyle name="Comma 6 8" xfId="1633" xr:uid="{00000000-0005-0000-0000-000055060000}"/>
    <cellStyle name="Comma 7" xfId="1634" xr:uid="{00000000-0005-0000-0000-000056060000}"/>
    <cellStyle name="Comma 7 2" xfId="1635" xr:uid="{00000000-0005-0000-0000-000057060000}"/>
    <cellStyle name="Comma 7 2 2" xfId="1636" xr:uid="{00000000-0005-0000-0000-000058060000}"/>
    <cellStyle name="Comma 7 2 2 2" xfId="1637" xr:uid="{00000000-0005-0000-0000-000059060000}"/>
    <cellStyle name="Comma 7 2 2 2 2" xfId="1638" xr:uid="{00000000-0005-0000-0000-00005A060000}"/>
    <cellStyle name="Comma 7 2 2 2 2 2" xfId="1639" xr:uid="{00000000-0005-0000-0000-00005B060000}"/>
    <cellStyle name="Comma 7 2 2 2 3" xfId="1640" xr:uid="{00000000-0005-0000-0000-00005C060000}"/>
    <cellStyle name="Comma 7 2 2 2 4" xfId="1641" xr:uid="{00000000-0005-0000-0000-00005D060000}"/>
    <cellStyle name="Comma 7 2 2 2 5" xfId="1642" xr:uid="{00000000-0005-0000-0000-00005E060000}"/>
    <cellStyle name="Comma 7 2 2 3" xfId="1643" xr:uid="{00000000-0005-0000-0000-00005F060000}"/>
    <cellStyle name="Comma 7 2 2 3 2" xfId="1644" xr:uid="{00000000-0005-0000-0000-000060060000}"/>
    <cellStyle name="Comma 7 2 2 3 2 2" xfId="1645" xr:uid="{00000000-0005-0000-0000-000061060000}"/>
    <cellStyle name="Comma 7 2 2 3 3" xfId="1646" xr:uid="{00000000-0005-0000-0000-000062060000}"/>
    <cellStyle name="Comma 7 2 2 3 4" xfId="1647" xr:uid="{00000000-0005-0000-0000-000063060000}"/>
    <cellStyle name="Comma 7 2 2 3 5" xfId="1648" xr:uid="{00000000-0005-0000-0000-000064060000}"/>
    <cellStyle name="Comma 7 2 2 4" xfId="1649" xr:uid="{00000000-0005-0000-0000-000065060000}"/>
    <cellStyle name="Comma 7 2 2 4 2" xfId="1650" xr:uid="{00000000-0005-0000-0000-000066060000}"/>
    <cellStyle name="Comma 7 2 2 4 2 2" xfId="1651" xr:uid="{00000000-0005-0000-0000-000067060000}"/>
    <cellStyle name="Comma 7 2 2 4 3" xfId="1652" xr:uid="{00000000-0005-0000-0000-000068060000}"/>
    <cellStyle name="Comma 7 2 2 4 4" xfId="1653" xr:uid="{00000000-0005-0000-0000-000069060000}"/>
    <cellStyle name="Comma 7 2 2 4 5" xfId="1654" xr:uid="{00000000-0005-0000-0000-00006A060000}"/>
    <cellStyle name="Comma 7 2 2 5" xfId="1655" xr:uid="{00000000-0005-0000-0000-00006B060000}"/>
    <cellStyle name="Comma 7 2 2 5 2" xfId="1656" xr:uid="{00000000-0005-0000-0000-00006C060000}"/>
    <cellStyle name="Comma 7 2 2 6" xfId="1657" xr:uid="{00000000-0005-0000-0000-00006D060000}"/>
    <cellStyle name="Comma 7 2 2 7" xfId="1658" xr:uid="{00000000-0005-0000-0000-00006E060000}"/>
    <cellStyle name="Comma 7 2 2 8" xfId="1659" xr:uid="{00000000-0005-0000-0000-00006F060000}"/>
    <cellStyle name="Comma 7 2 3" xfId="1660" xr:uid="{00000000-0005-0000-0000-000070060000}"/>
    <cellStyle name="Comma 7 2 3 2" xfId="1661" xr:uid="{00000000-0005-0000-0000-000071060000}"/>
    <cellStyle name="Comma 7 2 3 2 2" xfId="1662" xr:uid="{00000000-0005-0000-0000-000072060000}"/>
    <cellStyle name="Comma 7 2 3 3" xfId="1663" xr:uid="{00000000-0005-0000-0000-000073060000}"/>
    <cellStyle name="Comma 7 2 3 4" xfId="1664" xr:uid="{00000000-0005-0000-0000-000074060000}"/>
    <cellStyle name="Comma 7 2 3 5" xfId="1665" xr:uid="{00000000-0005-0000-0000-000075060000}"/>
    <cellStyle name="Comma 7 2 4" xfId="1666" xr:uid="{00000000-0005-0000-0000-000076060000}"/>
    <cellStyle name="Comma 7 2 4 2" xfId="1667" xr:uid="{00000000-0005-0000-0000-000077060000}"/>
    <cellStyle name="Comma 7 2 4 2 2" xfId="1668" xr:uid="{00000000-0005-0000-0000-000078060000}"/>
    <cellStyle name="Comma 7 2 4 3" xfId="1669" xr:uid="{00000000-0005-0000-0000-000079060000}"/>
    <cellStyle name="Comma 7 2 4 4" xfId="1670" xr:uid="{00000000-0005-0000-0000-00007A060000}"/>
    <cellStyle name="Comma 7 2 4 5" xfId="1671" xr:uid="{00000000-0005-0000-0000-00007B060000}"/>
    <cellStyle name="Comma 7 2 5" xfId="1672" xr:uid="{00000000-0005-0000-0000-00007C060000}"/>
    <cellStyle name="Comma 7 2 5 2" xfId="1673" xr:uid="{00000000-0005-0000-0000-00007D060000}"/>
    <cellStyle name="Comma 7 2 5 2 2" xfId="1674" xr:uid="{00000000-0005-0000-0000-00007E060000}"/>
    <cellStyle name="Comma 7 2 5 3" xfId="1675" xr:uid="{00000000-0005-0000-0000-00007F060000}"/>
    <cellStyle name="Comma 7 2 5 4" xfId="1676" xr:uid="{00000000-0005-0000-0000-000080060000}"/>
    <cellStyle name="Comma 7 2 5 5" xfId="1677" xr:uid="{00000000-0005-0000-0000-000081060000}"/>
    <cellStyle name="Comma 7 2 6" xfId="1678" xr:uid="{00000000-0005-0000-0000-000082060000}"/>
    <cellStyle name="Comma 7 2 6 2" xfId="1679" xr:uid="{00000000-0005-0000-0000-000083060000}"/>
    <cellStyle name="Comma 7 2 7" xfId="1680" xr:uid="{00000000-0005-0000-0000-000084060000}"/>
    <cellStyle name="Comma 7 2 8" xfId="1681" xr:uid="{00000000-0005-0000-0000-000085060000}"/>
    <cellStyle name="Comma 7 2 9" xfId="1682" xr:uid="{00000000-0005-0000-0000-000086060000}"/>
    <cellStyle name="Comma 7 3" xfId="1683" xr:uid="{00000000-0005-0000-0000-000087060000}"/>
    <cellStyle name="Comma 7 3 2" xfId="1684" xr:uid="{00000000-0005-0000-0000-000088060000}"/>
    <cellStyle name="Comma 7 3 2 2" xfId="1685" xr:uid="{00000000-0005-0000-0000-000089060000}"/>
    <cellStyle name="Comma 7 3 2 2 2" xfId="1686" xr:uid="{00000000-0005-0000-0000-00008A060000}"/>
    <cellStyle name="Comma 7 3 2 2 2 2" xfId="1687" xr:uid="{00000000-0005-0000-0000-00008B060000}"/>
    <cellStyle name="Comma 7 3 2 2 3" xfId="1688" xr:uid="{00000000-0005-0000-0000-00008C060000}"/>
    <cellStyle name="Comma 7 3 2 2 4" xfId="1689" xr:uid="{00000000-0005-0000-0000-00008D060000}"/>
    <cellStyle name="Comma 7 3 2 2 5" xfId="1690" xr:uid="{00000000-0005-0000-0000-00008E060000}"/>
    <cellStyle name="Comma 7 3 2 3" xfId="1691" xr:uid="{00000000-0005-0000-0000-00008F060000}"/>
    <cellStyle name="Comma 7 3 2 3 2" xfId="1692" xr:uid="{00000000-0005-0000-0000-000090060000}"/>
    <cellStyle name="Comma 7 3 2 3 2 2" xfId="1693" xr:uid="{00000000-0005-0000-0000-000091060000}"/>
    <cellStyle name="Comma 7 3 2 3 3" xfId="1694" xr:uid="{00000000-0005-0000-0000-000092060000}"/>
    <cellStyle name="Comma 7 3 2 3 4" xfId="1695" xr:uid="{00000000-0005-0000-0000-000093060000}"/>
    <cellStyle name="Comma 7 3 2 3 5" xfId="1696" xr:uid="{00000000-0005-0000-0000-000094060000}"/>
    <cellStyle name="Comma 7 3 2 4" xfId="1697" xr:uid="{00000000-0005-0000-0000-000095060000}"/>
    <cellStyle name="Comma 7 3 2 4 2" xfId="1698" xr:uid="{00000000-0005-0000-0000-000096060000}"/>
    <cellStyle name="Comma 7 3 2 4 2 2" xfId="1699" xr:uid="{00000000-0005-0000-0000-000097060000}"/>
    <cellStyle name="Comma 7 3 2 4 3" xfId="1700" xr:uid="{00000000-0005-0000-0000-000098060000}"/>
    <cellStyle name="Comma 7 3 2 4 4" xfId="1701" xr:uid="{00000000-0005-0000-0000-000099060000}"/>
    <cellStyle name="Comma 7 3 2 4 5" xfId="1702" xr:uid="{00000000-0005-0000-0000-00009A060000}"/>
    <cellStyle name="Comma 7 3 2 5" xfId="1703" xr:uid="{00000000-0005-0000-0000-00009B060000}"/>
    <cellStyle name="Comma 7 3 2 5 2" xfId="1704" xr:uid="{00000000-0005-0000-0000-00009C060000}"/>
    <cellStyle name="Comma 7 3 2 6" xfId="1705" xr:uid="{00000000-0005-0000-0000-00009D060000}"/>
    <cellStyle name="Comma 7 3 2 7" xfId="1706" xr:uid="{00000000-0005-0000-0000-00009E060000}"/>
    <cellStyle name="Comma 7 3 2 8" xfId="1707" xr:uid="{00000000-0005-0000-0000-00009F060000}"/>
    <cellStyle name="Comma 7 3 3" xfId="1708" xr:uid="{00000000-0005-0000-0000-0000A0060000}"/>
    <cellStyle name="Comma 7 3 3 2" xfId="1709" xr:uid="{00000000-0005-0000-0000-0000A1060000}"/>
    <cellStyle name="Comma 7 3 3 2 2" xfId="1710" xr:uid="{00000000-0005-0000-0000-0000A2060000}"/>
    <cellStyle name="Comma 7 3 3 3" xfId="1711" xr:uid="{00000000-0005-0000-0000-0000A3060000}"/>
    <cellStyle name="Comma 7 3 3 4" xfId="1712" xr:uid="{00000000-0005-0000-0000-0000A4060000}"/>
    <cellStyle name="Comma 7 3 3 5" xfId="1713" xr:uid="{00000000-0005-0000-0000-0000A5060000}"/>
    <cellStyle name="Comma 7 3 4" xfId="1714" xr:uid="{00000000-0005-0000-0000-0000A6060000}"/>
    <cellStyle name="Comma 7 3 4 2" xfId="1715" xr:uid="{00000000-0005-0000-0000-0000A7060000}"/>
    <cellStyle name="Comma 7 3 4 2 2" xfId="1716" xr:uid="{00000000-0005-0000-0000-0000A8060000}"/>
    <cellStyle name="Comma 7 3 4 3" xfId="1717" xr:uid="{00000000-0005-0000-0000-0000A9060000}"/>
    <cellStyle name="Comma 7 3 4 4" xfId="1718" xr:uid="{00000000-0005-0000-0000-0000AA060000}"/>
    <cellStyle name="Comma 7 3 4 5" xfId="1719" xr:uid="{00000000-0005-0000-0000-0000AB060000}"/>
    <cellStyle name="Comma 7 3 5" xfId="1720" xr:uid="{00000000-0005-0000-0000-0000AC060000}"/>
    <cellStyle name="Comma 7 3 5 2" xfId="1721" xr:uid="{00000000-0005-0000-0000-0000AD060000}"/>
    <cellStyle name="Comma 7 3 5 2 2" xfId="1722" xr:uid="{00000000-0005-0000-0000-0000AE060000}"/>
    <cellStyle name="Comma 7 3 5 3" xfId="1723" xr:uid="{00000000-0005-0000-0000-0000AF060000}"/>
    <cellStyle name="Comma 7 3 5 4" xfId="1724" xr:uid="{00000000-0005-0000-0000-0000B0060000}"/>
    <cellStyle name="Comma 7 3 5 5" xfId="1725" xr:uid="{00000000-0005-0000-0000-0000B1060000}"/>
    <cellStyle name="Comma 7 3 6" xfId="1726" xr:uid="{00000000-0005-0000-0000-0000B2060000}"/>
    <cellStyle name="Comma 7 3 6 2" xfId="1727" xr:uid="{00000000-0005-0000-0000-0000B3060000}"/>
    <cellStyle name="Comma 7 3 7" xfId="1728" xr:uid="{00000000-0005-0000-0000-0000B4060000}"/>
    <cellStyle name="Comma 7 3 8" xfId="1729" xr:uid="{00000000-0005-0000-0000-0000B5060000}"/>
    <cellStyle name="Comma 7 3 9" xfId="1730" xr:uid="{00000000-0005-0000-0000-0000B6060000}"/>
    <cellStyle name="Comma 7 4" xfId="1731" xr:uid="{00000000-0005-0000-0000-0000B7060000}"/>
    <cellStyle name="Comma 7 4 2" xfId="1732" xr:uid="{00000000-0005-0000-0000-0000B8060000}"/>
    <cellStyle name="Comma 7 4 2 2" xfId="1733" xr:uid="{00000000-0005-0000-0000-0000B9060000}"/>
    <cellStyle name="Comma 7 4 2 2 2" xfId="1734" xr:uid="{00000000-0005-0000-0000-0000BA060000}"/>
    <cellStyle name="Comma 7 4 2 3" xfId="1735" xr:uid="{00000000-0005-0000-0000-0000BB060000}"/>
    <cellStyle name="Comma 7 4 2 4" xfId="1736" xr:uid="{00000000-0005-0000-0000-0000BC060000}"/>
    <cellStyle name="Comma 7 4 2 5" xfId="1737" xr:uid="{00000000-0005-0000-0000-0000BD060000}"/>
    <cellStyle name="Comma 7 4 3" xfId="1738" xr:uid="{00000000-0005-0000-0000-0000BE060000}"/>
    <cellStyle name="Comma 7 4 3 2" xfId="1739" xr:uid="{00000000-0005-0000-0000-0000BF060000}"/>
    <cellStyle name="Comma 7 4 3 2 2" xfId="1740" xr:uid="{00000000-0005-0000-0000-0000C0060000}"/>
    <cellStyle name="Comma 7 4 3 3" xfId="1741" xr:uid="{00000000-0005-0000-0000-0000C1060000}"/>
    <cellStyle name="Comma 7 4 3 4" xfId="1742" xr:uid="{00000000-0005-0000-0000-0000C2060000}"/>
    <cellStyle name="Comma 7 4 3 5" xfId="1743" xr:uid="{00000000-0005-0000-0000-0000C3060000}"/>
    <cellStyle name="Comma 7 4 4" xfId="1744" xr:uid="{00000000-0005-0000-0000-0000C4060000}"/>
    <cellStyle name="Comma 7 4 4 2" xfId="1745" xr:uid="{00000000-0005-0000-0000-0000C5060000}"/>
    <cellStyle name="Comma 7 4 4 2 2" xfId="1746" xr:uid="{00000000-0005-0000-0000-0000C6060000}"/>
    <cellStyle name="Comma 7 4 4 3" xfId="1747" xr:uid="{00000000-0005-0000-0000-0000C7060000}"/>
    <cellStyle name="Comma 7 4 4 4" xfId="1748" xr:uid="{00000000-0005-0000-0000-0000C8060000}"/>
    <cellStyle name="Comma 7 4 4 5" xfId="1749" xr:uid="{00000000-0005-0000-0000-0000C9060000}"/>
    <cellStyle name="Comma 7 4 5" xfId="1750" xr:uid="{00000000-0005-0000-0000-0000CA060000}"/>
    <cellStyle name="Comma 7 4 5 2" xfId="1751" xr:uid="{00000000-0005-0000-0000-0000CB060000}"/>
    <cellStyle name="Comma 7 4 6" xfId="1752" xr:uid="{00000000-0005-0000-0000-0000CC060000}"/>
    <cellStyle name="Comma 7 4 7" xfId="1753" xr:uid="{00000000-0005-0000-0000-0000CD060000}"/>
    <cellStyle name="Comma 7 4 8" xfId="1754" xr:uid="{00000000-0005-0000-0000-0000CE060000}"/>
    <cellStyle name="Comma 7 5" xfId="1755" xr:uid="{00000000-0005-0000-0000-0000CF060000}"/>
    <cellStyle name="Comma 7 5 2" xfId="1756" xr:uid="{00000000-0005-0000-0000-0000D0060000}"/>
    <cellStyle name="Comma 7 5 2 2" xfId="1757" xr:uid="{00000000-0005-0000-0000-0000D1060000}"/>
    <cellStyle name="Comma 7 5 2 2 2" xfId="1758" xr:uid="{00000000-0005-0000-0000-0000D2060000}"/>
    <cellStyle name="Comma 7 5 2 3" xfId="1759" xr:uid="{00000000-0005-0000-0000-0000D3060000}"/>
    <cellStyle name="Comma 7 5 2 4" xfId="1760" xr:uid="{00000000-0005-0000-0000-0000D4060000}"/>
    <cellStyle name="Comma 7 5 2 5" xfId="1761" xr:uid="{00000000-0005-0000-0000-0000D5060000}"/>
    <cellStyle name="Comma 7 5 3" xfId="1762" xr:uid="{00000000-0005-0000-0000-0000D6060000}"/>
    <cellStyle name="Comma 7 5 3 2" xfId="1763" xr:uid="{00000000-0005-0000-0000-0000D7060000}"/>
    <cellStyle name="Comma 7 5 3 2 2" xfId="1764" xr:uid="{00000000-0005-0000-0000-0000D8060000}"/>
    <cellStyle name="Comma 7 5 3 3" xfId="1765" xr:uid="{00000000-0005-0000-0000-0000D9060000}"/>
    <cellStyle name="Comma 7 5 3 4" xfId="1766" xr:uid="{00000000-0005-0000-0000-0000DA060000}"/>
    <cellStyle name="Comma 7 5 3 5" xfId="1767" xr:uid="{00000000-0005-0000-0000-0000DB060000}"/>
    <cellStyle name="Comma 7 5 4" xfId="1768" xr:uid="{00000000-0005-0000-0000-0000DC060000}"/>
    <cellStyle name="Comma 7 5 4 2" xfId="1769" xr:uid="{00000000-0005-0000-0000-0000DD060000}"/>
    <cellStyle name="Comma 7 5 4 2 2" xfId="1770" xr:uid="{00000000-0005-0000-0000-0000DE060000}"/>
    <cellStyle name="Comma 7 5 4 3" xfId="1771" xr:uid="{00000000-0005-0000-0000-0000DF060000}"/>
    <cellStyle name="Comma 7 5 4 4" xfId="1772" xr:uid="{00000000-0005-0000-0000-0000E0060000}"/>
    <cellStyle name="Comma 7 5 4 5" xfId="1773" xr:uid="{00000000-0005-0000-0000-0000E1060000}"/>
    <cellStyle name="Comma 7 5 5" xfId="1774" xr:uid="{00000000-0005-0000-0000-0000E2060000}"/>
    <cellStyle name="Comma 7 5 5 2" xfId="1775" xr:uid="{00000000-0005-0000-0000-0000E3060000}"/>
    <cellStyle name="Comma 7 5 6" xfId="1776" xr:uid="{00000000-0005-0000-0000-0000E4060000}"/>
    <cellStyle name="Comma 7 5 7" xfId="1777" xr:uid="{00000000-0005-0000-0000-0000E5060000}"/>
    <cellStyle name="Comma 7 5 8" xfId="1778" xr:uid="{00000000-0005-0000-0000-0000E6060000}"/>
    <cellStyle name="Comma 7 6" xfId="1779" xr:uid="{00000000-0005-0000-0000-0000E7060000}"/>
    <cellStyle name="Comma 7 7" xfId="1780" xr:uid="{00000000-0005-0000-0000-0000E8060000}"/>
    <cellStyle name="Comma 7 8" xfId="1781" xr:uid="{00000000-0005-0000-0000-0000E9060000}"/>
    <cellStyle name="Comma 8" xfId="1782" xr:uid="{00000000-0005-0000-0000-0000EA060000}"/>
    <cellStyle name="Comma 8 2" xfId="1783" xr:uid="{00000000-0005-0000-0000-0000EB060000}"/>
    <cellStyle name="Comma 8 2 2" xfId="1784" xr:uid="{00000000-0005-0000-0000-0000EC060000}"/>
    <cellStyle name="Comma 8 2 2 2" xfId="1785" xr:uid="{00000000-0005-0000-0000-0000ED060000}"/>
    <cellStyle name="Comma 8 2 2 2 2" xfId="1786" xr:uid="{00000000-0005-0000-0000-0000EE060000}"/>
    <cellStyle name="Comma 8 2 2 2 2 2" xfId="1787" xr:uid="{00000000-0005-0000-0000-0000EF060000}"/>
    <cellStyle name="Comma 8 2 2 2 3" xfId="1788" xr:uid="{00000000-0005-0000-0000-0000F0060000}"/>
    <cellStyle name="Comma 8 2 2 2 4" xfId="1789" xr:uid="{00000000-0005-0000-0000-0000F1060000}"/>
    <cellStyle name="Comma 8 2 2 2 5" xfId="1790" xr:uid="{00000000-0005-0000-0000-0000F2060000}"/>
    <cellStyle name="Comma 8 2 2 3" xfId="1791" xr:uid="{00000000-0005-0000-0000-0000F3060000}"/>
    <cellStyle name="Comma 8 2 2 3 2" xfId="1792" xr:uid="{00000000-0005-0000-0000-0000F4060000}"/>
    <cellStyle name="Comma 8 2 2 3 2 2" xfId="1793" xr:uid="{00000000-0005-0000-0000-0000F5060000}"/>
    <cellStyle name="Comma 8 2 2 3 3" xfId="1794" xr:uid="{00000000-0005-0000-0000-0000F6060000}"/>
    <cellStyle name="Comma 8 2 2 3 4" xfId="1795" xr:uid="{00000000-0005-0000-0000-0000F7060000}"/>
    <cellStyle name="Comma 8 2 2 3 5" xfId="1796" xr:uid="{00000000-0005-0000-0000-0000F8060000}"/>
    <cellStyle name="Comma 8 2 2 4" xfId="1797" xr:uid="{00000000-0005-0000-0000-0000F9060000}"/>
    <cellStyle name="Comma 8 2 2 4 2" xfId="1798" xr:uid="{00000000-0005-0000-0000-0000FA060000}"/>
    <cellStyle name="Comma 8 2 2 4 2 2" xfId="1799" xr:uid="{00000000-0005-0000-0000-0000FB060000}"/>
    <cellStyle name="Comma 8 2 2 4 3" xfId="1800" xr:uid="{00000000-0005-0000-0000-0000FC060000}"/>
    <cellStyle name="Comma 8 2 2 4 4" xfId="1801" xr:uid="{00000000-0005-0000-0000-0000FD060000}"/>
    <cellStyle name="Comma 8 2 2 4 5" xfId="1802" xr:uid="{00000000-0005-0000-0000-0000FE060000}"/>
    <cellStyle name="Comma 8 2 2 5" xfId="1803" xr:uid="{00000000-0005-0000-0000-0000FF060000}"/>
    <cellStyle name="Comma 8 2 2 5 2" xfId="1804" xr:uid="{00000000-0005-0000-0000-000000070000}"/>
    <cellStyle name="Comma 8 2 2 6" xfId="1805" xr:uid="{00000000-0005-0000-0000-000001070000}"/>
    <cellStyle name="Comma 8 2 2 7" xfId="1806" xr:uid="{00000000-0005-0000-0000-000002070000}"/>
    <cellStyle name="Comma 8 2 2 8" xfId="1807" xr:uid="{00000000-0005-0000-0000-000003070000}"/>
    <cellStyle name="Comma 8 2 3" xfId="1808" xr:uid="{00000000-0005-0000-0000-000004070000}"/>
    <cellStyle name="Comma 8 2 3 2" xfId="1809" xr:uid="{00000000-0005-0000-0000-000005070000}"/>
    <cellStyle name="Comma 8 2 3 2 2" xfId="1810" xr:uid="{00000000-0005-0000-0000-000006070000}"/>
    <cellStyle name="Comma 8 2 3 3" xfId="1811" xr:uid="{00000000-0005-0000-0000-000007070000}"/>
    <cellStyle name="Comma 8 2 3 4" xfId="1812" xr:uid="{00000000-0005-0000-0000-000008070000}"/>
    <cellStyle name="Comma 8 2 3 5" xfId="1813" xr:uid="{00000000-0005-0000-0000-000009070000}"/>
    <cellStyle name="Comma 8 2 4" xfId="1814" xr:uid="{00000000-0005-0000-0000-00000A070000}"/>
    <cellStyle name="Comma 8 2 4 2" xfId="1815" xr:uid="{00000000-0005-0000-0000-00000B070000}"/>
    <cellStyle name="Comma 8 2 4 2 2" xfId="1816" xr:uid="{00000000-0005-0000-0000-00000C070000}"/>
    <cellStyle name="Comma 8 2 4 3" xfId="1817" xr:uid="{00000000-0005-0000-0000-00000D070000}"/>
    <cellStyle name="Comma 8 2 4 4" xfId="1818" xr:uid="{00000000-0005-0000-0000-00000E070000}"/>
    <cellStyle name="Comma 8 2 4 5" xfId="1819" xr:uid="{00000000-0005-0000-0000-00000F070000}"/>
    <cellStyle name="Comma 8 2 5" xfId="1820" xr:uid="{00000000-0005-0000-0000-000010070000}"/>
    <cellStyle name="Comma 8 2 5 2" xfId="1821" xr:uid="{00000000-0005-0000-0000-000011070000}"/>
    <cellStyle name="Comma 8 2 5 2 2" xfId="1822" xr:uid="{00000000-0005-0000-0000-000012070000}"/>
    <cellStyle name="Comma 8 2 5 3" xfId="1823" xr:uid="{00000000-0005-0000-0000-000013070000}"/>
    <cellStyle name="Comma 8 2 5 4" xfId="1824" xr:uid="{00000000-0005-0000-0000-000014070000}"/>
    <cellStyle name="Comma 8 2 5 5" xfId="1825" xr:uid="{00000000-0005-0000-0000-000015070000}"/>
    <cellStyle name="Comma 8 2 6" xfId="1826" xr:uid="{00000000-0005-0000-0000-000016070000}"/>
    <cellStyle name="Comma 8 2 6 2" xfId="1827" xr:uid="{00000000-0005-0000-0000-000017070000}"/>
    <cellStyle name="Comma 8 2 7" xfId="1828" xr:uid="{00000000-0005-0000-0000-000018070000}"/>
    <cellStyle name="Comma 8 2 8" xfId="1829" xr:uid="{00000000-0005-0000-0000-000019070000}"/>
    <cellStyle name="Comma 8 2 9" xfId="1830" xr:uid="{00000000-0005-0000-0000-00001A070000}"/>
    <cellStyle name="Comma 8 3" xfId="1831" xr:uid="{00000000-0005-0000-0000-00001B070000}"/>
    <cellStyle name="Comma 8 3 2" xfId="1832" xr:uid="{00000000-0005-0000-0000-00001C070000}"/>
    <cellStyle name="Comma 8 3 2 2" xfId="1833" xr:uid="{00000000-0005-0000-0000-00001D070000}"/>
    <cellStyle name="Comma 8 3 2 2 2" xfId="1834" xr:uid="{00000000-0005-0000-0000-00001E070000}"/>
    <cellStyle name="Comma 8 3 2 2 2 2" xfId="1835" xr:uid="{00000000-0005-0000-0000-00001F070000}"/>
    <cellStyle name="Comma 8 3 2 2 3" xfId="1836" xr:uid="{00000000-0005-0000-0000-000020070000}"/>
    <cellStyle name="Comma 8 3 2 2 4" xfId="1837" xr:uid="{00000000-0005-0000-0000-000021070000}"/>
    <cellStyle name="Comma 8 3 2 2 5" xfId="1838" xr:uid="{00000000-0005-0000-0000-000022070000}"/>
    <cellStyle name="Comma 8 3 2 3" xfId="1839" xr:uid="{00000000-0005-0000-0000-000023070000}"/>
    <cellStyle name="Comma 8 3 2 3 2" xfId="1840" xr:uid="{00000000-0005-0000-0000-000024070000}"/>
    <cellStyle name="Comma 8 3 2 3 2 2" xfId="1841" xr:uid="{00000000-0005-0000-0000-000025070000}"/>
    <cellStyle name="Comma 8 3 2 3 3" xfId="1842" xr:uid="{00000000-0005-0000-0000-000026070000}"/>
    <cellStyle name="Comma 8 3 2 3 4" xfId="1843" xr:uid="{00000000-0005-0000-0000-000027070000}"/>
    <cellStyle name="Comma 8 3 2 3 5" xfId="1844" xr:uid="{00000000-0005-0000-0000-000028070000}"/>
    <cellStyle name="Comma 8 3 2 4" xfId="1845" xr:uid="{00000000-0005-0000-0000-000029070000}"/>
    <cellStyle name="Comma 8 3 2 4 2" xfId="1846" xr:uid="{00000000-0005-0000-0000-00002A070000}"/>
    <cellStyle name="Comma 8 3 2 4 2 2" xfId="1847" xr:uid="{00000000-0005-0000-0000-00002B070000}"/>
    <cellStyle name="Comma 8 3 2 4 3" xfId="1848" xr:uid="{00000000-0005-0000-0000-00002C070000}"/>
    <cellStyle name="Comma 8 3 2 4 4" xfId="1849" xr:uid="{00000000-0005-0000-0000-00002D070000}"/>
    <cellStyle name="Comma 8 3 2 4 5" xfId="1850" xr:uid="{00000000-0005-0000-0000-00002E070000}"/>
    <cellStyle name="Comma 8 3 2 5" xfId="1851" xr:uid="{00000000-0005-0000-0000-00002F070000}"/>
    <cellStyle name="Comma 8 3 2 5 2" xfId="1852" xr:uid="{00000000-0005-0000-0000-000030070000}"/>
    <cellStyle name="Comma 8 3 2 6" xfId="1853" xr:uid="{00000000-0005-0000-0000-000031070000}"/>
    <cellStyle name="Comma 8 3 2 7" xfId="1854" xr:uid="{00000000-0005-0000-0000-000032070000}"/>
    <cellStyle name="Comma 8 3 2 8" xfId="1855" xr:uid="{00000000-0005-0000-0000-000033070000}"/>
    <cellStyle name="Comma 8 3 3" xfId="1856" xr:uid="{00000000-0005-0000-0000-000034070000}"/>
    <cellStyle name="Comma 8 3 3 2" xfId="1857" xr:uid="{00000000-0005-0000-0000-000035070000}"/>
    <cellStyle name="Comma 8 3 3 2 2" xfId="1858" xr:uid="{00000000-0005-0000-0000-000036070000}"/>
    <cellStyle name="Comma 8 3 3 3" xfId="1859" xr:uid="{00000000-0005-0000-0000-000037070000}"/>
    <cellStyle name="Comma 8 3 3 4" xfId="1860" xr:uid="{00000000-0005-0000-0000-000038070000}"/>
    <cellStyle name="Comma 8 3 3 5" xfId="1861" xr:uid="{00000000-0005-0000-0000-000039070000}"/>
    <cellStyle name="Comma 8 3 4" xfId="1862" xr:uid="{00000000-0005-0000-0000-00003A070000}"/>
    <cellStyle name="Comma 8 3 4 2" xfId="1863" xr:uid="{00000000-0005-0000-0000-00003B070000}"/>
    <cellStyle name="Comma 8 3 4 2 2" xfId="1864" xr:uid="{00000000-0005-0000-0000-00003C070000}"/>
    <cellStyle name="Comma 8 3 4 3" xfId="1865" xr:uid="{00000000-0005-0000-0000-00003D070000}"/>
    <cellStyle name="Comma 8 3 4 4" xfId="1866" xr:uid="{00000000-0005-0000-0000-00003E070000}"/>
    <cellStyle name="Comma 8 3 4 5" xfId="1867" xr:uid="{00000000-0005-0000-0000-00003F070000}"/>
    <cellStyle name="Comma 8 3 5" xfId="1868" xr:uid="{00000000-0005-0000-0000-000040070000}"/>
    <cellStyle name="Comma 8 3 5 2" xfId="1869" xr:uid="{00000000-0005-0000-0000-000041070000}"/>
    <cellStyle name="Comma 8 3 5 2 2" xfId="1870" xr:uid="{00000000-0005-0000-0000-000042070000}"/>
    <cellStyle name="Comma 8 3 5 3" xfId="1871" xr:uid="{00000000-0005-0000-0000-000043070000}"/>
    <cellStyle name="Comma 8 3 5 4" xfId="1872" xr:uid="{00000000-0005-0000-0000-000044070000}"/>
    <cellStyle name="Comma 8 3 5 5" xfId="1873" xr:uid="{00000000-0005-0000-0000-000045070000}"/>
    <cellStyle name="Comma 8 3 6" xfId="1874" xr:uid="{00000000-0005-0000-0000-000046070000}"/>
    <cellStyle name="Comma 8 3 6 2" xfId="1875" xr:uid="{00000000-0005-0000-0000-000047070000}"/>
    <cellStyle name="Comma 8 3 7" xfId="1876" xr:uid="{00000000-0005-0000-0000-000048070000}"/>
    <cellStyle name="Comma 8 3 8" xfId="1877" xr:uid="{00000000-0005-0000-0000-000049070000}"/>
    <cellStyle name="Comma 8 3 9" xfId="1878" xr:uid="{00000000-0005-0000-0000-00004A070000}"/>
    <cellStyle name="Comma 8 4" xfId="1879" xr:uid="{00000000-0005-0000-0000-00004B070000}"/>
    <cellStyle name="Comma 8 4 2" xfId="1880" xr:uid="{00000000-0005-0000-0000-00004C070000}"/>
    <cellStyle name="Comma 8 4 2 2" xfId="1881" xr:uid="{00000000-0005-0000-0000-00004D070000}"/>
    <cellStyle name="Comma 8 4 2 2 2" xfId="1882" xr:uid="{00000000-0005-0000-0000-00004E070000}"/>
    <cellStyle name="Comma 8 4 2 3" xfId="1883" xr:uid="{00000000-0005-0000-0000-00004F070000}"/>
    <cellStyle name="Comma 8 4 2 4" xfId="1884" xr:uid="{00000000-0005-0000-0000-000050070000}"/>
    <cellStyle name="Comma 8 4 2 5" xfId="1885" xr:uid="{00000000-0005-0000-0000-000051070000}"/>
    <cellStyle name="Comma 8 4 3" xfId="1886" xr:uid="{00000000-0005-0000-0000-000052070000}"/>
    <cellStyle name="Comma 8 4 3 2" xfId="1887" xr:uid="{00000000-0005-0000-0000-000053070000}"/>
    <cellStyle name="Comma 8 4 3 2 2" xfId="1888" xr:uid="{00000000-0005-0000-0000-000054070000}"/>
    <cellStyle name="Comma 8 4 3 3" xfId="1889" xr:uid="{00000000-0005-0000-0000-000055070000}"/>
    <cellStyle name="Comma 8 4 3 4" xfId="1890" xr:uid="{00000000-0005-0000-0000-000056070000}"/>
    <cellStyle name="Comma 8 4 3 5" xfId="1891" xr:uid="{00000000-0005-0000-0000-000057070000}"/>
    <cellStyle name="Comma 8 4 4" xfId="1892" xr:uid="{00000000-0005-0000-0000-000058070000}"/>
    <cellStyle name="Comma 8 4 4 2" xfId="1893" xr:uid="{00000000-0005-0000-0000-000059070000}"/>
    <cellStyle name="Comma 8 4 4 2 2" xfId="1894" xr:uid="{00000000-0005-0000-0000-00005A070000}"/>
    <cellStyle name="Comma 8 4 4 3" xfId="1895" xr:uid="{00000000-0005-0000-0000-00005B070000}"/>
    <cellStyle name="Comma 8 4 4 4" xfId="1896" xr:uid="{00000000-0005-0000-0000-00005C070000}"/>
    <cellStyle name="Comma 8 4 4 5" xfId="1897" xr:uid="{00000000-0005-0000-0000-00005D070000}"/>
    <cellStyle name="Comma 8 4 5" xfId="1898" xr:uid="{00000000-0005-0000-0000-00005E070000}"/>
    <cellStyle name="Comma 8 4 5 2" xfId="1899" xr:uid="{00000000-0005-0000-0000-00005F070000}"/>
    <cellStyle name="Comma 8 4 6" xfId="1900" xr:uid="{00000000-0005-0000-0000-000060070000}"/>
    <cellStyle name="Comma 8 4 7" xfId="1901" xr:uid="{00000000-0005-0000-0000-000061070000}"/>
    <cellStyle name="Comma 8 4 8" xfId="1902" xr:uid="{00000000-0005-0000-0000-000062070000}"/>
    <cellStyle name="Comma 8 5" xfId="1903" xr:uid="{00000000-0005-0000-0000-000063070000}"/>
    <cellStyle name="Comma 8 5 2" xfId="1904" xr:uid="{00000000-0005-0000-0000-000064070000}"/>
    <cellStyle name="Comma 8 5 2 2" xfId="1905" xr:uid="{00000000-0005-0000-0000-000065070000}"/>
    <cellStyle name="Comma 8 5 2 2 2" xfId="1906" xr:uid="{00000000-0005-0000-0000-000066070000}"/>
    <cellStyle name="Comma 8 5 2 3" xfId="1907" xr:uid="{00000000-0005-0000-0000-000067070000}"/>
    <cellStyle name="Comma 8 5 2 4" xfId="1908" xr:uid="{00000000-0005-0000-0000-000068070000}"/>
    <cellStyle name="Comma 8 5 2 5" xfId="1909" xr:uid="{00000000-0005-0000-0000-000069070000}"/>
    <cellStyle name="Comma 8 5 3" xfId="1910" xr:uid="{00000000-0005-0000-0000-00006A070000}"/>
    <cellStyle name="Comma 8 5 3 2" xfId="1911" xr:uid="{00000000-0005-0000-0000-00006B070000}"/>
    <cellStyle name="Comma 8 5 3 2 2" xfId="1912" xr:uid="{00000000-0005-0000-0000-00006C070000}"/>
    <cellStyle name="Comma 8 5 3 3" xfId="1913" xr:uid="{00000000-0005-0000-0000-00006D070000}"/>
    <cellStyle name="Comma 8 5 3 4" xfId="1914" xr:uid="{00000000-0005-0000-0000-00006E070000}"/>
    <cellStyle name="Comma 8 5 3 5" xfId="1915" xr:uid="{00000000-0005-0000-0000-00006F070000}"/>
    <cellStyle name="Comma 8 5 4" xfId="1916" xr:uid="{00000000-0005-0000-0000-000070070000}"/>
    <cellStyle name="Comma 8 5 4 2" xfId="1917" xr:uid="{00000000-0005-0000-0000-000071070000}"/>
    <cellStyle name="Comma 8 5 4 2 2" xfId="1918" xr:uid="{00000000-0005-0000-0000-000072070000}"/>
    <cellStyle name="Comma 8 5 4 3" xfId="1919" xr:uid="{00000000-0005-0000-0000-000073070000}"/>
    <cellStyle name="Comma 8 5 4 4" xfId="1920" xr:uid="{00000000-0005-0000-0000-000074070000}"/>
    <cellStyle name="Comma 8 5 4 5" xfId="1921" xr:uid="{00000000-0005-0000-0000-000075070000}"/>
    <cellStyle name="Comma 8 5 5" xfId="1922" xr:uid="{00000000-0005-0000-0000-000076070000}"/>
    <cellStyle name="Comma 8 5 5 2" xfId="1923" xr:uid="{00000000-0005-0000-0000-000077070000}"/>
    <cellStyle name="Comma 8 5 6" xfId="1924" xr:uid="{00000000-0005-0000-0000-000078070000}"/>
    <cellStyle name="Comma 8 5 7" xfId="1925" xr:uid="{00000000-0005-0000-0000-000079070000}"/>
    <cellStyle name="Comma 8 5 8" xfId="1926" xr:uid="{00000000-0005-0000-0000-00007A070000}"/>
    <cellStyle name="Comma 8 6" xfId="1927" xr:uid="{00000000-0005-0000-0000-00007B070000}"/>
    <cellStyle name="Comma 8 6 2" xfId="1928" xr:uid="{00000000-0005-0000-0000-00007C070000}"/>
    <cellStyle name="Comma 8 6 3" xfId="1929" xr:uid="{00000000-0005-0000-0000-00007D070000}"/>
    <cellStyle name="Comma 8 7" xfId="1930" xr:uid="{00000000-0005-0000-0000-00007E070000}"/>
    <cellStyle name="Comma 8 8" xfId="1931" xr:uid="{00000000-0005-0000-0000-00007F070000}"/>
    <cellStyle name="Comma 9" xfId="1932" xr:uid="{00000000-0005-0000-0000-000080070000}"/>
    <cellStyle name="Comma 9 2" xfId="1933" xr:uid="{00000000-0005-0000-0000-000081070000}"/>
    <cellStyle name="Comma 9 2 2" xfId="1934" xr:uid="{00000000-0005-0000-0000-000082070000}"/>
    <cellStyle name="Comma 9 3" xfId="1935" xr:uid="{00000000-0005-0000-0000-000083070000}"/>
    <cellStyle name="Comma 9 3 2" xfId="1936" xr:uid="{00000000-0005-0000-0000-000084070000}"/>
    <cellStyle name="Comma 9 4" xfId="1937" xr:uid="{00000000-0005-0000-0000-000085070000}"/>
    <cellStyle name="Comma 9 5" xfId="1938" xr:uid="{00000000-0005-0000-0000-000086070000}"/>
    <cellStyle name="Comma0" xfId="1939" xr:uid="{00000000-0005-0000-0000-000087070000}"/>
    <cellStyle name="Comma0 - Style1" xfId="1940" xr:uid="{00000000-0005-0000-0000-000088070000}"/>
    <cellStyle name="Comma0 2" xfId="1941" xr:uid="{00000000-0005-0000-0000-000089070000}"/>
    <cellStyle name="Comma0 3" xfId="1942" xr:uid="{00000000-0005-0000-0000-00008A070000}"/>
    <cellStyle name="Comma0_cost summary" xfId="1943" xr:uid="{00000000-0005-0000-0000-00008B070000}"/>
    <cellStyle name="Comma1 - Style2" xfId="1944" xr:uid="{00000000-0005-0000-0000-00008C070000}"/>
    <cellStyle name="Currency" xfId="10" builtinId="4"/>
    <cellStyle name="Currency [0] 2" xfId="1945" xr:uid="{00000000-0005-0000-0000-00008D070000}"/>
    <cellStyle name="Currency 2" xfId="1946" xr:uid="{00000000-0005-0000-0000-00008E070000}"/>
    <cellStyle name="Currency 2 10" xfId="1947" xr:uid="{00000000-0005-0000-0000-00008F070000}"/>
    <cellStyle name="Currency 2 2" xfId="1948" xr:uid="{00000000-0005-0000-0000-000090070000}"/>
    <cellStyle name="Currency 2 2 10" xfId="1949" xr:uid="{00000000-0005-0000-0000-000091070000}"/>
    <cellStyle name="Currency 2 2 11" xfId="1950" xr:uid="{00000000-0005-0000-0000-000092070000}"/>
    <cellStyle name="Currency 2 2 12" xfId="1951" xr:uid="{00000000-0005-0000-0000-000093070000}"/>
    <cellStyle name="Currency 2 2 2" xfId="1952" xr:uid="{00000000-0005-0000-0000-000094070000}"/>
    <cellStyle name="Currency 2 2 2 2" xfId="1953" xr:uid="{00000000-0005-0000-0000-000095070000}"/>
    <cellStyle name="Currency 2 2 2 2 2" xfId="1954" xr:uid="{00000000-0005-0000-0000-000096070000}"/>
    <cellStyle name="Currency 2 2 2 2 2 2" xfId="1955" xr:uid="{00000000-0005-0000-0000-000097070000}"/>
    <cellStyle name="Currency 2 2 2 2 2 2 2" xfId="1956" xr:uid="{00000000-0005-0000-0000-000098070000}"/>
    <cellStyle name="Currency 2 2 2 2 2 2 2 2" xfId="1957" xr:uid="{00000000-0005-0000-0000-000099070000}"/>
    <cellStyle name="Currency 2 2 2 2 2 3" xfId="1958" xr:uid="{00000000-0005-0000-0000-00009A070000}"/>
    <cellStyle name="Currency 2 2 2 2 2 3 2" xfId="1959" xr:uid="{00000000-0005-0000-0000-00009B070000}"/>
    <cellStyle name="Currency 2 2 2 2 2 3 2 2" xfId="1960" xr:uid="{00000000-0005-0000-0000-00009C070000}"/>
    <cellStyle name="Currency 2 2 2 2 2 4" xfId="1961" xr:uid="{00000000-0005-0000-0000-00009D070000}"/>
    <cellStyle name="Currency 2 2 2 2 2 4 2" xfId="1962" xr:uid="{00000000-0005-0000-0000-00009E070000}"/>
    <cellStyle name="Currency 2 2 2 2 2 4 2 2" xfId="1963" xr:uid="{00000000-0005-0000-0000-00009F070000}"/>
    <cellStyle name="Currency 2 2 2 2 2 5" xfId="1964" xr:uid="{00000000-0005-0000-0000-0000A0070000}"/>
    <cellStyle name="Currency 2 2 2 2 2 5 2" xfId="1965" xr:uid="{00000000-0005-0000-0000-0000A1070000}"/>
    <cellStyle name="Currency 2 2 2 2 3" xfId="1966" xr:uid="{00000000-0005-0000-0000-0000A2070000}"/>
    <cellStyle name="Currency 2 2 2 2 3 2" xfId="1967" xr:uid="{00000000-0005-0000-0000-0000A3070000}"/>
    <cellStyle name="Currency 2 2 2 2 3 2 2" xfId="1968" xr:uid="{00000000-0005-0000-0000-0000A4070000}"/>
    <cellStyle name="Currency 2 2 2 2 4" xfId="1969" xr:uid="{00000000-0005-0000-0000-0000A5070000}"/>
    <cellStyle name="Currency 2 2 2 2 4 2" xfId="1970" xr:uid="{00000000-0005-0000-0000-0000A6070000}"/>
    <cellStyle name="Currency 2 2 2 2 4 2 2" xfId="1971" xr:uid="{00000000-0005-0000-0000-0000A7070000}"/>
    <cellStyle name="Currency 2 2 2 2 5" xfId="1972" xr:uid="{00000000-0005-0000-0000-0000A8070000}"/>
    <cellStyle name="Currency 2 2 2 2 5 2" xfId="1973" xr:uid="{00000000-0005-0000-0000-0000A9070000}"/>
    <cellStyle name="Currency 2 2 2 2 5 2 2" xfId="1974" xr:uid="{00000000-0005-0000-0000-0000AA070000}"/>
    <cellStyle name="Currency 2 2 2 2 6" xfId="1975" xr:uid="{00000000-0005-0000-0000-0000AB070000}"/>
    <cellStyle name="Currency 2 2 2 2 6 2" xfId="1976" xr:uid="{00000000-0005-0000-0000-0000AC070000}"/>
    <cellStyle name="Currency 2 2 2 3" xfId="1977" xr:uid="{00000000-0005-0000-0000-0000AD070000}"/>
    <cellStyle name="Currency 2 2 2 3 2" xfId="1978" xr:uid="{00000000-0005-0000-0000-0000AE070000}"/>
    <cellStyle name="Currency 2 2 2 3 2 2" xfId="1979" xr:uid="{00000000-0005-0000-0000-0000AF070000}"/>
    <cellStyle name="Currency 2 2 2 3 2 2 2" xfId="1980" xr:uid="{00000000-0005-0000-0000-0000B0070000}"/>
    <cellStyle name="Currency 2 2 2 3 2 2 2 2" xfId="1981" xr:uid="{00000000-0005-0000-0000-0000B1070000}"/>
    <cellStyle name="Currency 2 2 2 3 2 3" xfId="1982" xr:uid="{00000000-0005-0000-0000-0000B2070000}"/>
    <cellStyle name="Currency 2 2 2 3 2 3 2" xfId="1983" xr:uid="{00000000-0005-0000-0000-0000B3070000}"/>
    <cellStyle name="Currency 2 2 2 3 2 3 2 2" xfId="1984" xr:uid="{00000000-0005-0000-0000-0000B4070000}"/>
    <cellStyle name="Currency 2 2 2 3 2 4" xfId="1985" xr:uid="{00000000-0005-0000-0000-0000B5070000}"/>
    <cellStyle name="Currency 2 2 2 3 2 4 2" xfId="1986" xr:uid="{00000000-0005-0000-0000-0000B6070000}"/>
    <cellStyle name="Currency 2 2 2 3 2 4 2 2" xfId="1987" xr:uid="{00000000-0005-0000-0000-0000B7070000}"/>
    <cellStyle name="Currency 2 2 2 3 2 5" xfId="1988" xr:uid="{00000000-0005-0000-0000-0000B8070000}"/>
    <cellStyle name="Currency 2 2 2 3 2 5 2" xfId="1989" xr:uid="{00000000-0005-0000-0000-0000B9070000}"/>
    <cellStyle name="Currency 2 2 2 3 3" xfId="1990" xr:uid="{00000000-0005-0000-0000-0000BA070000}"/>
    <cellStyle name="Currency 2 2 2 3 3 2" xfId="1991" xr:uid="{00000000-0005-0000-0000-0000BB070000}"/>
    <cellStyle name="Currency 2 2 2 3 3 2 2" xfId="1992" xr:uid="{00000000-0005-0000-0000-0000BC070000}"/>
    <cellStyle name="Currency 2 2 2 3 4" xfId="1993" xr:uid="{00000000-0005-0000-0000-0000BD070000}"/>
    <cellStyle name="Currency 2 2 2 3 4 2" xfId="1994" xr:uid="{00000000-0005-0000-0000-0000BE070000}"/>
    <cellStyle name="Currency 2 2 2 3 4 2 2" xfId="1995" xr:uid="{00000000-0005-0000-0000-0000BF070000}"/>
    <cellStyle name="Currency 2 2 2 3 5" xfId="1996" xr:uid="{00000000-0005-0000-0000-0000C0070000}"/>
    <cellStyle name="Currency 2 2 2 3 5 2" xfId="1997" xr:uid="{00000000-0005-0000-0000-0000C1070000}"/>
    <cellStyle name="Currency 2 2 2 3 5 2 2" xfId="1998" xr:uid="{00000000-0005-0000-0000-0000C2070000}"/>
    <cellStyle name="Currency 2 2 2 3 6" xfId="1999" xr:uid="{00000000-0005-0000-0000-0000C3070000}"/>
    <cellStyle name="Currency 2 2 2 3 6 2" xfId="2000" xr:uid="{00000000-0005-0000-0000-0000C4070000}"/>
    <cellStyle name="Currency 2 2 2 4" xfId="2001" xr:uid="{00000000-0005-0000-0000-0000C5070000}"/>
    <cellStyle name="Currency 2 2 2 4 2" xfId="2002" xr:uid="{00000000-0005-0000-0000-0000C6070000}"/>
    <cellStyle name="Currency 2 2 2 4 2 2" xfId="2003" xr:uid="{00000000-0005-0000-0000-0000C7070000}"/>
    <cellStyle name="Currency 2 2 2 4 2 2 2" xfId="2004" xr:uid="{00000000-0005-0000-0000-0000C8070000}"/>
    <cellStyle name="Currency 2 2 2 4 3" xfId="2005" xr:uid="{00000000-0005-0000-0000-0000C9070000}"/>
    <cellStyle name="Currency 2 2 2 4 3 2" xfId="2006" xr:uid="{00000000-0005-0000-0000-0000CA070000}"/>
    <cellStyle name="Currency 2 2 2 4 3 2 2" xfId="2007" xr:uid="{00000000-0005-0000-0000-0000CB070000}"/>
    <cellStyle name="Currency 2 2 2 4 4" xfId="2008" xr:uid="{00000000-0005-0000-0000-0000CC070000}"/>
    <cellStyle name="Currency 2 2 2 4 4 2" xfId="2009" xr:uid="{00000000-0005-0000-0000-0000CD070000}"/>
    <cellStyle name="Currency 2 2 2 4 4 2 2" xfId="2010" xr:uid="{00000000-0005-0000-0000-0000CE070000}"/>
    <cellStyle name="Currency 2 2 2 4 5" xfId="2011" xr:uid="{00000000-0005-0000-0000-0000CF070000}"/>
    <cellStyle name="Currency 2 2 2 4 5 2" xfId="2012" xr:uid="{00000000-0005-0000-0000-0000D0070000}"/>
    <cellStyle name="Currency 2 2 2 5" xfId="2013" xr:uid="{00000000-0005-0000-0000-0000D1070000}"/>
    <cellStyle name="Currency 2 2 2 5 2" xfId="2014" xr:uid="{00000000-0005-0000-0000-0000D2070000}"/>
    <cellStyle name="Currency 2 2 2 5 2 2" xfId="2015" xr:uid="{00000000-0005-0000-0000-0000D3070000}"/>
    <cellStyle name="Currency 2 2 2 6" xfId="2016" xr:uid="{00000000-0005-0000-0000-0000D4070000}"/>
    <cellStyle name="Currency 2 2 2 6 2" xfId="2017" xr:uid="{00000000-0005-0000-0000-0000D5070000}"/>
    <cellStyle name="Currency 2 2 2 6 2 2" xfId="2018" xr:uid="{00000000-0005-0000-0000-0000D6070000}"/>
    <cellStyle name="Currency 2 2 2 7" xfId="2019" xr:uid="{00000000-0005-0000-0000-0000D7070000}"/>
    <cellStyle name="Currency 2 2 2 7 2" xfId="2020" xr:uid="{00000000-0005-0000-0000-0000D8070000}"/>
    <cellStyle name="Currency 2 2 2 7 2 2" xfId="2021" xr:uid="{00000000-0005-0000-0000-0000D9070000}"/>
    <cellStyle name="Currency 2 2 2 8" xfId="2022" xr:uid="{00000000-0005-0000-0000-0000DA070000}"/>
    <cellStyle name="Currency 2 2 2 8 2" xfId="2023" xr:uid="{00000000-0005-0000-0000-0000DB070000}"/>
    <cellStyle name="Currency 2 2 3" xfId="2024" xr:uid="{00000000-0005-0000-0000-0000DC070000}"/>
    <cellStyle name="Currency 2 2 3 2" xfId="2025" xr:uid="{00000000-0005-0000-0000-0000DD070000}"/>
    <cellStyle name="Currency 2 2 3 2 2" xfId="2026" xr:uid="{00000000-0005-0000-0000-0000DE070000}"/>
    <cellStyle name="Currency 2 2 3 2 2 2" xfId="2027" xr:uid="{00000000-0005-0000-0000-0000DF070000}"/>
    <cellStyle name="Currency 2 2 3 2 2 2 2" xfId="2028" xr:uid="{00000000-0005-0000-0000-0000E0070000}"/>
    <cellStyle name="Currency 2 2 3 2 2 2 2 2" xfId="2029" xr:uid="{00000000-0005-0000-0000-0000E1070000}"/>
    <cellStyle name="Currency 2 2 3 2 2 3" xfId="2030" xr:uid="{00000000-0005-0000-0000-0000E2070000}"/>
    <cellStyle name="Currency 2 2 3 2 2 3 2" xfId="2031" xr:uid="{00000000-0005-0000-0000-0000E3070000}"/>
    <cellStyle name="Currency 2 2 3 2 2 3 2 2" xfId="2032" xr:uid="{00000000-0005-0000-0000-0000E4070000}"/>
    <cellStyle name="Currency 2 2 3 2 2 4" xfId="2033" xr:uid="{00000000-0005-0000-0000-0000E5070000}"/>
    <cellStyle name="Currency 2 2 3 2 2 4 2" xfId="2034" xr:uid="{00000000-0005-0000-0000-0000E6070000}"/>
    <cellStyle name="Currency 2 2 3 2 2 4 2 2" xfId="2035" xr:uid="{00000000-0005-0000-0000-0000E7070000}"/>
    <cellStyle name="Currency 2 2 3 2 2 5" xfId="2036" xr:uid="{00000000-0005-0000-0000-0000E8070000}"/>
    <cellStyle name="Currency 2 2 3 2 2 5 2" xfId="2037" xr:uid="{00000000-0005-0000-0000-0000E9070000}"/>
    <cellStyle name="Currency 2 2 3 2 3" xfId="2038" xr:uid="{00000000-0005-0000-0000-0000EA070000}"/>
    <cellStyle name="Currency 2 2 3 2 3 2" xfId="2039" xr:uid="{00000000-0005-0000-0000-0000EB070000}"/>
    <cellStyle name="Currency 2 2 3 2 3 2 2" xfId="2040" xr:uid="{00000000-0005-0000-0000-0000EC070000}"/>
    <cellStyle name="Currency 2 2 3 2 4" xfId="2041" xr:uid="{00000000-0005-0000-0000-0000ED070000}"/>
    <cellStyle name="Currency 2 2 3 2 4 2" xfId="2042" xr:uid="{00000000-0005-0000-0000-0000EE070000}"/>
    <cellStyle name="Currency 2 2 3 2 4 2 2" xfId="2043" xr:uid="{00000000-0005-0000-0000-0000EF070000}"/>
    <cellStyle name="Currency 2 2 3 2 5" xfId="2044" xr:uid="{00000000-0005-0000-0000-0000F0070000}"/>
    <cellStyle name="Currency 2 2 3 2 5 2" xfId="2045" xr:uid="{00000000-0005-0000-0000-0000F1070000}"/>
    <cellStyle name="Currency 2 2 3 2 5 2 2" xfId="2046" xr:uid="{00000000-0005-0000-0000-0000F2070000}"/>
    <cellStyle name="Currency 2 2 3 2 6" xfId="2047" xr:uid="{00000000-0005-0000-0000-0000F3070000}"/>
    <cellStyle name="Currency 2 2 3 2 6 2" xfId="2048" xr:uid="{00000000-0005-0000-0000-0000F4070000}"/>
    <cellStyle name="Currency 2 2 3 3" xfId="2049" xr:uid="{00000000-0005-0000-0000-0000F5070000}"/>
    <cellStyle name="Currency 2 2 3 3 2" xfId="2050" xr:uid="{00000000-0005-0000-0000-0000F6070000}"/>
    <cellStyle name="Currency 2 2 3 3 2 2" xfId="2051" xr:uid="{00000000-0005-0000-0000-0000F7070000}"/>
    <cellStyle name="Currency 2 2 3 3 2 2 2" xfId="2052" xr:uid="{00000000-0005-0000-0000-0000F8070000}"/>
    <cellStyle name="Currency 2 2 3 3 2 2 2 2" xfId="2053" xr:uid="{00000000-0005-0000-0000-0000F9070000}"/>
    <cellStyle name="Currency 2 2 3 3 2 3" xfId="2054" xr:uid="{00000000-0005-0000-0000-0000FA070000}"/>
    <cellStyle name="Currency 2 2 3 3 2 3 2" xfId="2055" xr:uid="{00000000-0005-0000-0000-0000FB070000}"/>
    <cellStyle name="Currency 2 2 3 3 2 3 2 2" xfId="2056" xr:uid="{00000000-0005-0000-0000-0000FC070000}"/>
    <cellStyle name="Currency 2 2 3 3 2 4" xfId="2057" xr:uid="{00000000-0005-0000-0000-0000FD070000}"/>
    <cellStyle name="Currency 2 2 3 3 2 4 2" xfId="2058" xr:uid="{00000000-0005-0000-0000-0000FE070000}"/>
    <cellStyle name="Currency 2 2 3 3 2 4 2 2" xfId="2059" xr:uid="{00000000-0005-0000-0000-0000FF070000}"/>
    <cellStyle name="Currency 2 2 3 3 2 5" xfId="2060" xr:uid="{00000000-0005-0000-0000-000000080000}"/>
    <cellStyle name="Currency 2 2 3 3 2 5 2" xfId="2061" xr:uid="{00000000-0005-0000-0000-000001080000}"/>
    <cellStyle name="Currency 2 2 3 3 3" xfId="2062" xr:uid="{00000000-0005-0000-0000-000002080000}"/>
    <cellStyle name="Currency 2 2 3 3 3 2" xfId="2063" xr:uid="{00000000-0005-0000-0000-000003080000}"/>
    <cellStyle name="Currency 2 2 3 3 3 2 2" xfId="2064" xr:uid="{00000000-0005-0000-0000-000004080000}"/>
    <cellStyle name="Currency 2 2 3 3 4" xfId="2065" xr:uid="{00000000-0005-0000-0000-000005080000}"/>
    <cellStyle name="Currency 2 2 3 3 4 2" xfId="2066" xr:uid="{00000000-0005-0000-0000-000006080000}"/>
    <cellStyle name="Currency 2 2 3 3 4 2 2" xfId="2067" xr:uid="{00000000-0005-0000-0000-000007080000}"/>
    <cellStyle name="Currency 2 2 3 3 5" xfId="2068" xr:uid="{00000000-0005-0000-0000-000008080000}"/>
    <cellStyle name="Currency 2 2 3 3 5 2" xfId="2069" xr:uid="{00000000-0005-0000-0000-000009080000}"/>
    <cellStyle name="Currency 2 2 3 3 5 2 2" xfId="2070" xr:uid="{00000000-0005-0000-0000-00000A080000}"/>
    <cellStyle name="Currency 2 2 3 3 6" xfId="2071" xr:uid="{00000000-0005-0000-0000-00000B080000}"/>
    <cellStyle name="Currency 2 2 3 3 6 2" xfId="2072" xr:uid="{00000000-0005-0000-0000-00000C080000}"/>
    <cellStyle name="Currency 2 2 3 4" xfId="2073" xr:uid="{00000000-0005-0000-0000-00000D080000}"/>
    <cellStyle name="Currency 2 2 3 4 2" xfId="2074" xr:uid="{00000000-0005-0000-0000-00000E080000}"/>
    <cellStyle name="Currency 2 2 3 4 2 2" xfId="2075" xr:uid="{00000000-0005-0000-0000-00000F080000}"/>
    <cellStyle name="Currency 2 2 3 4 2 2 2" xfId="2076" xr:uid="{00000000-0005-0000-0000-000010080000}"/>
    <cellStyle name="Currency 2 2 3 4 3" xfId="2077" xr:uid="{00000000-0005-0000-0000-000011080000}"/>
    <cellStyle name="Currency 2 2 3 4 3 2" xfId="2078" xr:uid="{00000000-0005-0000-0000-000012080000}"/>
    <cellStyle name="Currency 2 2 3 4 3 2 2" xfId="2079" xr:uid="{00000000-0005-0000-0000-000013080000}"/>
    <cellStyle name="Currency 2 2 3 4 4" xfId="2080" xr:uid="{00000000-0005-0000-0000-000014080000}"/>
    <cellStyle name="Currency 2 2 3 4 4 2" xfId="2081" xr:uid="{00000000-0005-0000-0000-000015080000}"/>
    <cellStyle name="Currency 2 2 3 4 4 2 2" xfId="2082" xr:uid="{00000000-0005-0000-0000-000016080000}"/>
    <cellStyle name="Currency 2 2 3 4 5" xfId="2083" xr:uid="{00000000-0005-0000-0000-000017080000}"/>
    <cellStyle name="Currency 2 2 3 4 5 2" xfId="2084" xr:uid="{00000000-0005-0000-0000-000018080000}"/>
    <cellStyle name="Currency 2 2 3 5" xfId="2085" xr:uid="{00000000-0005-0000-0000-000019080000}"/>
    <cellStyle name="Currency 2 2 3 5 2" xfId="2086" xr:uid="{00000000-0005-0000-0000-00001A080000}"/>
    <cellStyle name="Currency 2 2 3 5 2 2" xfId="2087" xr:uid="{00000000-0005-0000-0000-00001B080000}"/>
    <cellStyle name="Currency 2 2 3 6" xfId="2088" xr:uid="{00000000-0005-0000-0000-00001C080000}"/>
    <cellStyle name="Currency 2 2 3 6 2" xfId="2089" xr:uid="{00000000-0005-0000-0000-00001D080000}"/>
    <cellStyle name="Currency 2 2 3 6 2 2" xfId="2090" xr:uid="{00000000-0005-0000-0000-00001E080000}"/>
    <cellStyle name="Currency 2 2 3 7" xfId="2091" xr:uid="{00000000-0005-0000-0000-00001F080000}"/>
    <cellStyle name="Currency 2 2 3 7 2" xfId="2092" xr:uid="{00000000-0005-0000-0000-000020080000}"/>
    <cellStyle name="Currency 2 2 3 7 2 2" xfId="2093" xr:uid="{00000000-0005-0000-0000-000021080000}"/>
    <cellStyle name="Currency 2 2 3 8" xfId="2094" xr:uid="{00000000-0005-0000-0000-000022080000}"/>
    <cellStyle name="Currency 2 2 3 8 2" xfId="2095" xr:uid="{00000000-0005-0000-0000-000023080000}"/>
    <cellStyle name="Currency 2 2 4" xfId="2096" xr:uid="{00000000-0005-0000-0000-000024080000}"/>
    <cellStyle name="Currency 2 2 4 2" xfId="2097" xr:uid="{00000000-0005-0000-0000-000025080000}"/>
    <cellStyle name="Currency 2 2 4 2 2" xfId="2098" xr:uid="{00000000-0005-0000-0000-000026080000}"/>
    <cellStyle name="Currency 2 2 4 2 2 2" xfId="2099" xr:uid="{00000000-0005-0000-0000-000027080000}"/>
    <cellStyle name="Currency 2 2 4 2 2 2 2" xfId="2100" xr:uid="{00000000-0005-0000-0000-000028080000}"/>
    <cellStyle name="Currency 2 2 4 2 3" xfId="2101" xr:uid="{00000000-0005-0000-0000-000029080000}"/>
    <cellStyle name="Currency 2 2 4 2 3 2" xfId="2102" xr:uid="{00000000-0005-0000-0000-00002A080000}"/>
    <cellStyle name="Currency 2 2 4 2 3 2 2" xfId="2103" xr:uid="{00000000-0005-0000-0000-00002B080000}"/>
    <cellStyle name="Currency 2 2 4 2 4" xfId="2104" xr:uid="{00000000-0005-0000-0000-00002C080000}"/>
    <cellStyle name="Currency 2 2 4 2 4 2" xfId="2105" xr:uid="{00000000-0005-0000-0000-00002D080000}"/>
    <cellStyle name="Currency 2 2 4 2 4 2 2" xfId="2106" xr:uid="{00000000-0005-0000-0000-00002E080000}"/>
    <cellStyle name="Currency 2 2 4 2 5" xfId="2107" xr:uid="{00000000-0005-0000-0000-00002F080000}"/>
    <cellStyle name="Currency 2 2 4 2 5 2" xfId="2108" xr:uid="{00000000-0005-0000-0000-000030080000}"/>
    <cellStyle name="Currency 2 2 4 3" xfId="2109" xr:uid="{00000000-0005-0000-0000-000031080000}"/>
    <cellStyle name="Currency 2 2 4 3 2" xfId="2110" xr:uid="{00000000-0005-0000-0000-000032080000}"/>
    <cellStyle name="Currency 2 2 4 3 2 2" xfId="2111" xr:uid="{00000000-0005-0000-0000-000033080000}"/>
    <cellStyle name="Currency 2 2 4 4" xfId="2112" xr:uid="{00000000-0005-0000-0000-000034080000}"/>
    <cellStyle name="Currency 2 2 4 4 2" xfId="2113" xr:uid="{00000000-0005-0000-0000-000035080000}"/>
    <cellStyle name="Currency 2 2 4 4 2 2" xfId="2114" xr:uid="{00000000-0005-0000-0000-000036080000}"/>
    <cellStyle name="Currency 2 2 4 5" xfId="2115" xr:uid="{00000000-0005-0000-0000-000037080000}"/>
    <cellStyle name="Currency 2 2 4 5 2" xfId="2116" xr:uid="{00000000-0005-0000-0000-000038080000}"/>
    <cellStyle name="Currency 2 2 4 5 2 2" xfId="2117" xr:uid="{00000000-0005-0000-0000-000039080000}"/>
    <cellStyle name="Currency 2 2 4 6" xfId="2118" xr:uid="{00000000-0005-0000-0000-00003A080000}"/>
    <cellStyle name="Currency 2 2 4 6 2" xfId="2119" xr:uid="{00000000-0005-0000-0000-00003B080000}"/>
    <cellStyle name="Currency 2 2 5" xfId="2120" xr:uid="{00000000-0005-0000-0000-00003C080000}"/>
    <cellStyle name="Currency 2 2 5 2" xfId="2121" xr:uid="{00000000-0005-0000-0000-00003D080000}"/>
    <cellStyle name="Currency 2 2 5 2 2" xfId="2122" xr:uid="{00000000-0005-0000-0000-00003E080000}"/>
    <cellStyle name="Currency 2 2 5 2 2 2" xfId="2123" xr:uid="{00000000-0005-0000-0000-00003F080000}"/>
    <cellStyle name="Currency 2 2 5 2 2 2 2" xfId="2124" xr:uid="{00000000-0005-0000-0000-000040080000}"/>
    <cellStyle name="Currency 2 2 5 2 3" xfId="2125" xr:uid="{00000000-0005-0000-0000-000041080000}"/>
    <cellStyle name="Currency 2 2 5 2 3 2" xfId="2126" xr:uid="{00000000-0005-0000-0000-000042080000}"/>
    <cellStyle name="Currency 2 2 5 2 3 2 2" xfId="2127" xr:uid="{00000000-0005-0000-0000-000043080000}"/>
    <cellStyle name="Currency 2 2 5 2 4" xfId="2128" xr:uid="{00000000-0005-0000-0000-000044080000}"/>
    <cellStyle name="Currency 2 2 5 2 4 2" xfId="2129" xr:uid="{00000000-0005-0000-0000-000045080000}"/>
    <cellStyle name="Currency 2 2 5 2 4 2 2" xfId="2130" xr:uid="{00000000-0005-0000-0000-000046080000}"/>
    <cellStyle name="Currency 2 2 5 2 5" xfId="2131" xr:uid="{00000000-0005-0000-0000-000047080000}"/>
    <cellStyle name="Currency 2 2 5 2 5 2" xfId="2132" xr:uid="{00000000-0005-0000-0000-000048080000}"/>
    <cellStyle name="Currency 2 2 5 3" xfId="2133" xr:uid="{00000000-0005-0000-0000-000049080000}"/>
    <cellStyle name="Currency 2 2 5 3 2" xfId="2134" xr:uid="{00000000-0005-0000-0000-00004A080000}"/>
    <cellStyle name="Currency 2 2 5 3 2 2" xfId="2135" xr:uid="{00000000-0005-0000-0000-00004B080000}"/>
    <cellStyle name="Currency 2 2 5 4" xfId="2136" xr:uid="{00000000-0005-0000-0000-00004C080000}"/>
    <cellStyle name="Currency 2 2 5 4 2" xfId="2137" xr:uid="{00000000-0005-0000-0000-00004D080000}"/>
    <cellStyle name="Currency 2 2 5 4 2 2" xfId="2138" xr:uid="{00000000-0005-0000-0000-00004E080000}"/>
    <cellStyle name="Currency 2 2 5 5" xfId="2139" xr:uid="{00000000-0005-0000-0000-00004F080000}"/>
    <cellStyle name="Currency 2 2 5 5 2" xfId="2140" xr:uid="{00000000-0005-0000-0000-000050080000}"/>
    <cellStyle name="Currency 2 2 5 5 2 2" xfId="2141" xr:uid="{00000000-0005-0000-0000-000051080000}"/>
    <cellStyle name="Currency 2 2 5 6" xfId="2142" xr:uid="{00000000-0005-0000-0000-000052080000}"/>
    <cellStyle name="Currency 2 2 5 6 2" xfId="2143" xr:uid="{00000000-0005-0000-0000-000053080000}"/>
    <cellStyle name="Currency 2 2 6" xfId="2144" xr:uid="{00000000-0005-0000-0000-000054080000}"/>
    <cellStyle name="Currency 2 2 6 2" xfId="2145" xr:uid="{00000000-0005-0000-0000-000055080000}"/>
    <cellStyle name="Currency 2 2 6 2 2" xfId="2146" xr:uid="{00000000-0005-0000-0000-000056080000}"/>
    <cellStyle name="Currency 2 2 6 2 2 2" xfId="2147" xr:uid="{00000000-0005-0000-0000-000057080000}"/>
    <cellStyle name="Currency 2 2 6 3" xfId="2148" xr:uid="{00000000-0005-0000-0000-000058080000}"/>
    <cellStyle name="Currency 2 2 6 3 2" xfId="2149" xr:uid="{00000000-0005-0000-0000-000059080000}"/>
    <cellStyle name="Currency 2 2 6 3 2 2" xfId="2150" xr:uid="{00000000-0005-0000-0000-00005A080000}"/>
    <cellStyle name="Currency 2 2 6 4" xfId="2151" xr:uid="{00000000-0005-0000-0000-00005B080000}"/>
    <cellStyle name="Currency 2 2 6 4 2" xfId="2152" xr:uid="{00000000-0005-0000-0000-00005C080000}"/>
    <cellStyle name="Currency 2 2 6 4 2 2" xfId="2153" xr:uid="{00000000-0005-0000-0000-00005D080000}"/>
    <cellStyle name="Currency 2 2 6 5" xfId="2154" xr:uid="{00000000-0005-0000-0000-00005E080000}"/>
    <cellStyle name="Currency 2 2 6 5 2" xfId="2155" xr:uid="{00000000-0005-0000-0000-00005F080000}"/>
    <cellStyle name="Currency 2 2 7" xfId="2156" xr:uid="{00000000-0005-0000-0000-000060080000}"/>
    <cellStyle name="Currency 2 2 7 2" xfId="2157" xr:uid="{00000000-0005-0000-0000-000061080000}"/>
    <cellStyle name="Currency 2 2 7 2 2" xfId="2158" xr:uid="{00000000-0005-0000-0000-000062080000}"/>
    <cellStyle name="Currency 2 2 7 2 2 2" xfId="2159" xr:uid="{00000000-0005-0000-0000-000063080000}"/>
    <cellStyle name="Currency 2 2 7 3" xfId="2160" xr:uid="{00000000-0005-0000-0000-000064080000}"/>
    <cellStyle name="Currency 2 2 7 3 2" xfId="2161" xr:uid="{00000000-0005-0000-0000-000065080000}"/>
    <cellStyle name="Currency 2 2 7 3 2 2" xfId="2162" xr:uid="{00000000-0005-0000-0000-000066080000}"/>
    <cellStyle name="Currency 2 2 7 4" xfId="2163" xr:uid="{00000000-0005-0000-0000-000067080000}"/>
    <cellStyle name="Currency 2 2 7 4 2" xfId="2164" xr:uid="{00000000-0005-0000-0000-000068080000}"/>
    <cellStyle name="Currency 2 2 7 4 2 2" xfId="2165" xr:uid="{00000000-0005-0000-0000-000069080000}"/>
    <cellStyle name="Currency 2 2 7 5" xfId="2166" xr:uid="{00000000-0005-0000-0000-00006A080000}"/>
    <cellStyle name="Currency 2 2 7 5 2" xfId="2167" xr:uid="{00000000-0005-0000-0000-00006B080000}"/>
    <cellStyle name="Currency 2 2 8" xfId="2168" xr:uid="{00000000-0005-0000-0000-00006C080000}"/>
    <cellStyle name="Currency 2 2 8 2" xfId="2169" xr:uid="{00000000-0005-0000-0000-00006D080000}"/>
    <cellStyle name="Currency 2 2 9" xfId="2170" xr:uid="{00000000-0005-0000-0000-00006E080000}"/>
    <cellStyle name="Currency 2 3" xfId="2171" xr:uid="{00000000-0005-0000-0000-00006F080000}"/>
    <cellStyle name="Currency 2 3 10" xfId="2172" xr:uid="{00000000-0005-0000-0000-000070080000}"/>
    <cellStyle name="Currency 2 3 11" xfId="2173" xr:uid="{00000000-0005-0000-0000-000071080000}"/>
    <cellStyle name="Currency 2 3 12" xfId="2174" xr:uid="{00000000-0005-0000-0000-000072080000}"/>
    <cellStyle name="Currency 2 3 2" xfId="2175" xr:uid="{00000000-0005-0000-0000-000073080000}"/>
    <cellStyle name="Currency 2 3 2 2" xfId="2176" xr:uid="{00000000-0005-0000-0000-000074080000}"/>
    <cellStyle name="Currency 2 3 2 2 2" xfId="2177" xr:uid="{00000000-0005-0000-0000-000075080000}"/>
    <cellStyle name="Currency 2 3 2 2 2 2" xfId="2178" xr:uid="{00000000-0005-0000-0000-000076080000}"/>
    <cellStyle name="Currency 2 3 2 2 2 2 2" xfId="2179" xr:uid="{00000000-0005-0000-0000-000077080000}"/>
    <cellStyle name="Currency 2 3 2 2 3" xfId="2180" xr:uid="{00000000-0005-0000-0000-000078080000}"/>
    <cellStyle name="Currency 2 3 2 2 3 2" xfId="2181" xr:uid="{00000000-0005-0000-0000-000079080000}"/>
    <cellStyle name="Currency 2 3 2 2 3 2 2" xfId="2182" xr:uid="{00000000-0005-0000-0000-00007A080000}"/>
    <cellStyle name="Currency 2 3 2 2 4" xfId="2183" xr:uid="{00000000-0005-0000-0000-00007B080000}"/>
    <cellStyle name="Currency 2 3 2 2 4 2" xfId="2184" xr:uid="{00000000-0005-0000-0000-00007C080000}"/>
    <cellStyle name="Currency 2 3 2 2 4 2 2" xfId="2185" xr:uid="{00000000-0005-0000-0000-00007D080000}"/>
    <cellStyle name="Currency 2 3 2 2 5" xfId="2186" xr:uid="{00000000-0005-0000-0000-00007E080000}"/>
    <cellStyle name="Currency 2 3 2 2 5 2" xfId="2187" xr:uid="{00000000-0005-0000-0000-00007F080000}"/>
    <cellStyle name="Currency 2 3 2 3" xfId="2188" xr:uid="{00000000-0005-0000-0000-000080080000}"/>
    <cellStyle name="Currency 2 3 2 3 2" xfId="2189" xr:uid="{00000000-0005-0000-0000-000081080000}"/>
    <cellStyle name="Currency 2 3 2 3 2 2" xfId="2190" xr:uid="{00000000-0005-0000-0000-000082080000}"/>
    <cellStyle name="Currency 2 3 2 4" xfId="2191" xr:uid="{00000000-0005-0000-0000-000083080000}"/>
    <cellStyle name="Currency 2 3 2 4 2" xfId="2192" xr:uid="{00000000-0005-0000-0000-000084080000}"/>
    <cellStyle name="Currency 2 3 2 4 2 2" xfId="2193" xr:uid="{00000000-0005-0000-0000-000085080000}"/>
    <cellStyle name="Currency 2 3 2 5" xfId="2194" xr:uid="{00000000-0005-0000-0000-000086080000}"/>
    <cellStyle name="Currency 2 3 2 5 2" xfId="2195" xr:uid="{00000000-0005-0000-0000-000087080000}"/>
    <cellStyle name="Currency 2 3 2 5 2 2" xfId="2196" xr:uid="{00000000-0005-0000-0000-000088080000}"/>
    <cellStyle name="Currency 2 3 2 6" xfId="2197" xr:uid="{00000000-0005-0000-0000-000089080000}"/>
    <cellStyle name="Currency 2 3 2 6 2" xfId="2198" xr:uid="{00000000-0005-0000-0000-00008A080000}"/>
    <cellStyle name="Currency 2 3 3" xfId="2199" xr:uid="{00000000-0005-0000-0000-00008B080000}"/>
    <cellStyle name="Currency 2 3 3 2" xfId="2200" xr:uid="{00000000-0005-0000-0000-00008C080000}"/>
    <cellStyle name="Currency 2 3 3 2 2" xfId="2201" xr:uid="{00000000-0005-0000-0000-00008D080000}"/>
    <cellStyle name="Currency 2 3 3 2 2 2" xfId="2202" xr:uid="{00000000-0005-0000-0000-00008E080000}"/>
    <cellStyle name="Currency 2 3 3 2 2 2 2" xfId="2203" xr:uid="{00000000-0005-0000-0000-00008F080000}"/>
    <cellStyle name="Currency 2 3 3 2 3" xfId="2204" xr:uid="{00000000-0005-0000-0000-000090080000}"/>
    <cellStyle name="Currency 2 3 3 2 3 2" xfId="2205" xr:uid="{00000000-0005-0000-0000-000091080000}"/>
    <cellStyle name="Currency 2 3 3 2 3 2 2" xfId="2206" xr:uid="{00000000-0005-0000-0000-000092080000}"/>
    <cellStyle name="Currency 2 3 3 2 4" xfId="2207" xr:uid="{00000000-0005-0000-0000-000093080000}"/>
    <cellStyle name="Currency 2 3 3 2 4 2" xfId="2208" xr:uid="{00000000-0005-0000-0000-000094080000}"/>
    <cellStyle name="Currency 2 3 3 2 4 2 2" xfId="2209" xr:uid="{00000000-0005-0000-0000-000095080000}"/>
    <cellStyle name="Currency 2 3 3 2 5" xfId="2210" xr:uid="{00000000-0005-0000-0000-000096080000}"/>
    <cellStyle name="Currency 2 3 3 2 5 2" xfId="2211" xr:uid="{00000000-0005-0000-0000-000097080000}"/>
    <cellStyle name="Currency 2 3 3 3" xfId="2212" xr:uid="{00000000-0005-0000-0000-000098080000}"/>
    <cellStyle name="Currency 2 3 3 3 2" xfId="2213" xr:uid="{00000000-0005-0000-0000-000099080000}"/>
    <cellStyle name="Currency 2 3 3 3 2 2" xfId="2214" xr:uid="{00000000-0005-0000-0000-00009A080000}"/>
    <cellStyle name="Currency 2 3 3 4" xfId="2215" xr:uid="{00000000-0005-0000-0000-00009B080000}"/>
    <cellStyle name="Currency 2 3 3 4 2" xfId="2216" xr:uid="{00000000-0005-0000-0000-00009C080000}"/>
    <cellStyle name="Currency 2 3 3 4 2 2" xfId="2217" xr:uid="{00000000-0005-0000-0000-00009D080000}"/>
    <cellStyle name="Currency 2 3 3 5" xfId="2218" xr:uid="{00000000-0005-0000-0000-00009E080000}"/>
    <cellStyle name="Currency 2 3 3 5 2" xfId="2219" xr:uid="{00000000-0005-0000-0000-00009F080000}"/>
    <cellStyle name="Currency 2 3 3 5 2 2" xfId="2220" xr:uid="{00000000-0005-0000-0000-0000A0080000}"/>
    <cellStyle name="Currency 2 3 3 6" xfId="2221" xr:uid="{00000000-0005-0000-0000-0000A1080000}"/>
    <cellStyle name="Currency 2 3 3 6 2" xfId="2222" xr:uid="{00000000-0005-0000-0000-0000A2080000}"/>
    <cellStyle name="Currency 2 3 4" xfId="2223" xr:uid="{00000000-0005-0000-0000-0000A3080000}"/>
    <cellStyle name="Currency 2 3 4 2" xfId="2224" xr:uid="{00000000-0005-0000-0000-0000A4080000}"/>
    <cellStyle name="Currency 2 3 4 2 2" xfId="2225" xr:uid="{00000000-0005-0000-0000-0000A5080000}"/>
    <cellStyle name="Currency 2 3 4 2 2 2" xfId="2226" xr:uid="{00000000-0005-0000-0000-0000A6080000}"/>
    <cellStyle name="Currency 2 3 4 3" xfId="2227" xr:uid="{00000000-0005-0000-0000-0000A7080000}"/>
    <cellStyle name="Currency 2 3 4 3 2" xfId="2228" xr:uid="{00000000-0005-0000-0000-0000A8080000}"/>
    <cellStyle name="Currency 2 3 4 3 2 2" xfId="2229" xr:uid="{00000000-0005-0000-0000-0000A9080000}"/>
    <cellStyle name="Currency 2 3 4 4" xfId="2230" xr:uid="{00000000-0005-0000-0000-0000AA080000}"/>
    <cellStyle name="Currency 2 3 4 4 2" xfId="2231" xr:uid="{00000000-0005-0000-0000-0000AB080000}"/>
    <cellStyle name="Currency 2 3 4 4 2 2" xfId="2232" xr:uid="{00000000-0005-0000-0000-0000AC080000}"/>
    <cellStyle name="Currency 2 3 4 5" xfId="2233" xr:uid="{00000000-0005-0000-0000-0000AD080000}"/>
    <cellStyle name="Currency 2 3 4 5 2" xfId="2234" xr:uid="{00000000-0005-0000-0000-0000AE080000}"/>
    <cellStyle name="Currency 2 3 5" xfId="2235" xr:uid="{00000000-0005-0000-0000-0000AF080000}"/>
    <cellStyle name="Currency 2 3 5 2" xfId="2236" xr:uid="{00000000-0005-0000-0000-0000B0080000}"/>
    <cellStyle name="Currency 2 3 5 2 2" xfId="2237" xr:uid="{00000000-0005-0000-0000-0000B1080000}"/>
    <cellStyle name="Currency 2 3 6" xfId="2238" xr:uid="{00000000-0005-0000-0000-0000B2080000}"/>
    <cellStyle name="Currency 2 3 6 2" xfId="2239" xr:uid="{00000000-0005-0000-0000-0000B3080000}"/>
    <cellStyle name="Currency 2 3 6 2 2" xfId="2240" xr:uid="{00000000-0005-0000-0000-0000B4080000}"/>
    <cellStyle name="Currency 2 3 7" xfId="2241" xr:uid="{00000000-0005-0000-0000-0000B5080000}"/>
    <cellStyle name="Currency 2 3 7 2" xfId="2242" xr:uid="{00000000-0005-0000-0000-0000B6080000}"/>
    <cellStyle name="Currency 2 3 7 2 2" xfId="2243" xr:uid="{00000000-0005-0000-0000-0000B7080000}"/>
    <cellStyle name="Currency 2 3 8" xfId="2244" xr:uid="{00000000-0005-0000-0000-0000B8080000}"/>
    <cellStyle name="Currency 2 3 8 2" xfId="2245" xr:uid="{00000000-0005-0000-0000-0000B9080000}"/>
    <cellStyle name="Currency 2 3 9" xfId="2246" xr:uid="{00000000-0005-0000-0000-0000BA080000}"/>
    <cellStyle name="Currency 2 3 9 2" xfId="2247" xr:uid="{00000000-0005-0000-0000-0000BB080000}"/>
    <cellStyle name="Currency 2 4" xfId="2248" xr:uid="{00000000-0005-0000-0000-0000BC080000}"/>
    <cellStyle name="Currency 2 4 2" xfId="2249" xr:uid="{00000000-0005-0000-0000-0000BD080000}"/>
    <cellStyle name="Currency 2 4 2 2" xfId="2250" xr:uid="{00000000-0005-0000-0000-0000BE080000}"/>
    <cellStyle name="Currency 2 4 2 2 2" xfId="2251" xr:uid="{00000000-0005-0000-0000-0000BF080000}"/>
    <cellStyle name="Currency 2 4 2 2 2 2" xfId="2252" xr:uid="{00000000-0005-0000-0000-0000C0080000}"/>
    <cellStyle name="Currency 2 4 2 2 2 2 2" xfId="2253" xr:uid="{00000000-0005-0000-0000-0000C1080000}"/>
    <cellStyle name="Currency 2 4 2 2 3" xfId="2254" xr:uid="{00000000-0005-0000-0000-0000C2080000}"/>
    <cellStyle name="Currency 2 4 2 2 3 2" xfId="2255" xr:uid="{00000000-0005-0000-0000-0000C3080000}"/>
    <cellStyle name="Currency 2 4 2 2 3 2 2" xfId="2256" xr:uid="{00000000-0005-0000-0000-0000C4080000}"/>
    <cellStyle name="Currency 2 4 2 2 4" xfId="2257" xr:uid="{00000000-0005-0000-0000-0000C5080000}"/>
    <cellStyle name="Currency 2 4 2 2 4 2" xfId="2258" xr:uid="{00000000-0005-0000-0000-0000C6080000}"/>
    <cellStyle name="Currency 2 4 2 2 4 2 2" xfId="2259" xr:uid="{00000000-0005-0000-0000-0000C7080000}"/>
    <cellStyle name="Currency 2 4 2 2 5" xfId="2260" xr:uid="{00000000-0005-0000-0000-0000C8080000}"/>
    <cellStyle name="Currency 2 4 2 2 5 2" xfId="2261" xr:uid="{00000000-0005-0000-0000-0000C9080000}"/>
    <cellStyle name="Currency 2 4 2 3" xfId="2262" xr:uid="{00000000-0005-0000-0000-0000CA080000}"/>
    <cellStyle name="Currency 2 4 2 3 2" xfId="2263" xr:uid="{00000000-0005-0000-0000-0000CB080000}"/>
    <cellStyle name="Currency 2 4 2 3 2 2" xfId="2264" xr:uid="{00000000-0005-0000-0000-0000CC080000}"/>
    <cellStyle name="Currency 2 4 2 4" xfId="2265" xr:uid="{00000000-0005-0000-0000-0000CD080000}"/>
    <cellStyle name="Currency 2 4 2 4 2" xfId="2266" xr:uid="{00000000-0005-0000-0000-0000CE080000}"/>
    <cellStyle name="Currency 2 4 2 4 2 2" xfId="2267" xr:uid="{00000000-0005-0000-0000-0000CF080000}"/>
    <cellStyle name="Currency 2 4 2 5" xfId="2268" xr:uid="{00000000-0005-0000-0000-0000D0080000}"/>
    <cellStyle name="Currency 2 4 2 5 2" xfId="2269" xr:uid="{00000000-0005-0000-0000-0000D1080000}"/>
    <cellStyle name="Currency 2 4 2 5 2 2" xfId="2270" xr:uid="{00000000-0005-0000-0000-0000D2080000}"/>
    <cellStyle name="Currency 2 4 2 6" xfId="2271" xr:uid="{00000000-0005-0000-0000-0000D3080000}"/>
    <cellStyle name="Currency 2 4 2 6 2" xfId="2272" xr:uid="{00000000-0005-0000-0000-0000D4080000}"/>
    <cellStyle name="Currency 2 4 3" xfId="2273" xr:uid="{00000000-0005-0000-0000-0000D5080000}"/>
    <cellStyle name="Currency 2 4 3 2" xfId="2274" xr:uid="{00000000-0005-0000-0000-0000D6080000}"/>
    <cellStyle name="Currency 2 4 3 2 2" xfId="2275" xr:uid="{00000000-0005-0000-0000-0000D7080000}"/>
    <cellStyle name="Currency 2 4 3 2 2 2" xfId="2276" xr:uid="{00000000-0005-0000-0000-0000D8080000}"/>
    <cellStyle name="Currency 2 4 3 2 2 2 2" xfId="2277" xr:uid="{00000000-0005-0000-0000-0000D9080000}"/>
    <cellStyle name="Currency 2 4 3 2 3" xfId="2278" xr:uid="{00000000-0005-0000-0000-0000DA080000}"/>
    <cellStyle name="Currency 2 4 3 2 3 2" xfId="2279" xr:uid="{00000000-0005-0000-0000-0000DB080000}"/>
    <cellStyle name="Currency 2 4 3 2 3 2 2" xfId="2280" xr:uid="{00000000-0005-0000-0000-0000DC080000}"/>
    <cellStyle name="Currency 2 4 3 2 4" xfId="2281" xr:uid="{00000000-0005-0000-0000-0000DD080000}"/>
    <cellStyle name="Currency 2 4 3 2 4 2" xfId="2282" xr:uid="{00000000-0005-0000-0000-0000DE080000}"/>
    <cellStyle name="Currency 2 4 3 2 4 2 2" xfId="2283" xr:uid="{00000000-0005-0000-0000-0000DF080000}"/>
    <cellStyle name="Currency 2 4 3 2 5" xfId="2284" xr:uid="{00000000-0005-0000-0000-0000E0080000}"/>
    <cellStyle name="Currency 2 4 3 2 5 2" xfId="2285" xr:uid="{00000000-0005-0000-0000-0000E1080000}"/>
    <cellStyle name="Currency 2 4 3 3" xfId="2286" xr:uid="{00000000-0005-0000-0000-0000E2080000}"/>
    <cellStyle name="Currency 2 4 3 3 2" xfId="2287" xr:uid="{00000000-0005-0000-0000-0000E3080000}"/>
    <cellStyle name="Currency 2 4 3 3 2 2" xfId="2288" xr:uid="{00000000-0005-0000-0000-0000E4080000}"/>
    <cellStyle name="Currency 2 4 3 4" xfId="2289" xr:uid="{00000000-0005-0000-0000-0000E5080000}"/>
    <cellStyle name="Currency 2 4 3 4 2" xfId="2290" xr:uid="{00000000-0005-0000-0000-0000E6080000}"/>
    <cellStyle name="Currency 2 4 3 4 2 2" xfId="2291" xr:uid="{00000000-0005-0000-0000-0000E7080000}"/>
    <cellStyle name="Currency 2 4 3 5" xfId="2292" xr:uid="{00000000-0005-0000-0000-0000E8080000}"/>
    <cellStyle name="Currency 2 4 3 5 2" xfId="2293" xr:uid="{00000000-0005-0000-0000-0000E9080000}"/>
    <cellStyle name="Currency 2 4 3 5 2 2" xfId="2294" xr:uid="{00000000-0005-0000-0000-0000EA080000}"/>
    <cellStyle name="Currency 2 4 3 6" xfId="2295" xr:uid="{00000000-0005-0000-0000-0000EB080000}"/>
    <cellStyle name="Currency 2 4 3 6 2" xfId="2296" xr:uid="{00000000-0005-0000-0000-0000EC080000}"/>
    <cellStyle name="Currency 2 4 4" xfId="2297" xr:uid="{00000000-0005-0000-0000-0000ED080000}"/>
    <cellStyle name="Currency 2 4 4 2" xfId="2298" xr:uid="{00000000-0005-0000-0000-0000EE080000}"/>
    <cellStyle name="Currency 2 4 4 2 2" xfId="2299" xr:uid="{00000000-0005-0000-0000-0000EF080000}"/>
    <cellStyle name="Currency 2 4 4 2 2 2" xfId="2300" xr:uid="{00000000-0005-0000-0000-0000F0080000}"/>
    <cellStyle name="Currency 2 4 4 3" xfId="2301" xr:uid="{00000000-0005-0000-0000-0000F1080000}"/>
    <cellStyle name="Currency 2 4 4 3 2" xfId="2302" xr:uid="{00000000-0005-0000-0000-0000F2080000}"/>
    <cellStyle name="Currency 2 4 4 3 2 2" xfId="2303" xr:uid="{00000000-0005-0000-0000-0000F3080000}"/>
    <cellStyle name="Currency 2 4 4 4" xfId="2304" xr:uid="{00000000-0005-0000-0000-0000F4080000}"/>
    <cellStyle name="Currency 2 4 4 4 2" xfId="2305" xr:uid="{00000000-0005-0000-0000-0000F5080000}"/>
    <cellStyle name="Currency 2 4 4 4 2 2" xfId="2306" xr:uid="{00000000-0005-0000-0000-0000F6080000}"/>
    <cellStyle name="Currency 2 4 4 5" xfId="2307" xr:uid="{00000000-0005-0000-0000-0000F7080000}"/>
    <cellStyle name="Currency 2 4 4 5 2" xfId="2308" xr:uid="{00000000-0005-0000-0000-0000F8080000}"/>
    <cellStyle name="Currency 2 4 5" xfId="2309" xr:uid="{00000000-0005-0000-0000-0000F9080000}"/>
    <cellStyle name="Currency 2 4 5 2" xfId="2310" xr:uid="{00000000-0005-0000-0000-0000FA080000}"/>
    <cellStyle name="Currency 2 4 5 2 2" xfId="2311" xr:uid="{00000000-0005-0000-0000-0000FB080000}"/>
    <cellStyle name="Currency 2 4 6" xfId="2312" xr:uid="{00000000-0005-0000-0000-0000FC080000}"/>
    <cellStyle name="Currency 2 4 6 2" xfId="2313" xr:uid="{00000000-0005-0000-0000-0000FD080000}"/>
    <cellStyle name="Currency 2 4 6 2 2" xfId="2314" xr:uid="{00000000-0005-0000-0000-0000FE080000}"/>
    <cellStyle name="Currency 2 4 7" xfId="2315" xr:uid="{00000000-0005-0000-0000-0000FF080000}"/>
    <cellStyle name="Currency 2 4 7 2" xfId="2316" xr:uid="{00000000-0005-0000-0000-000000090000}"/>
    <cellStyle name="Currency 2 4 7 2 2" xfId="2317" xr:uid="{00000000-0005-0000-0000-000001090000}"/>
    <cellStyle name="Currency 2 4 8" xfId="2318" xr:uid="{00000000-0005-0000-0000-000002090000}"/>
    <cellStyle name="Currency 2 4 8 2" xfId="2319" xr:uid="{00000000-0005-0000-0000-000003090000}"/>
    <cellStyle name="Currency 2 5" xfId="2320" xr:uid="{00000000-0005-0000-0000-000004090000}"/>
    <cellStyle name="Currency 2 6" xfId="2321" xr:uid="{00000000-0005-0000-0000-000005090000}"/>
    <cellStyle name="Currency 2 6 2" xfId="2322" xr:uid="{00000000-0005-0000-0000-000006090000}"/>
    <cellStyle name="Currency 2 6 3" xfId="2323" xr:uid="{00000000-0005-0000-0000-000007090000}"/>
    <cellStyle name="Currency 2 6 4" xfId="2324" xr:uid="{00000000-0005-0000-0000-000008090000}"/>
    <cellStyle name="Currency 2 7" xfId="2325" xr:uid="{00000000-0005-0000-0000-000009090000}"/>
    <cellStyle name="Currency 2 7 2" xfId="2326" xr:uid="{00000000-0005-0000-0000-00000A090000}"/>
    <cellStyle name="Currency 2 7 3" xfId="2327" xr:uid="{00000000-0005-0000-0000-00000B090000}"/>
    <cellStyle name="Currency 2 8" xfId="2328" xr:uid="{00000000-0005-0000-0000-00000C090000}"/>
    <cellStyle name="Currency 2 9" xfId="2329" xr:uid="{00000000-0005-0000-0000-00000D090000}"/>
    <cellStyle name="Currency 3" xfId="2330" xr:uid="{00000000-0005-0000-0000-00000E090000}"/>
    <cellStyle name="Currency 3 2" xfId="2331" xr:uid="{00000000-0005-0000-0000-00000F090000}"/>
    <cellStyle name="Currency 3 2 2" xfId="2332" xr:uid="{00000000-0005-0000-0000-000010090000}"/>
    <cellStyle name="Currency 3 2 2 2" xfId="2333" xr:uid="{00000000-0005-0000-0000-000011090000}"/>
    <cellStyle name="Currency 3 2 2 2 2" xfId="2334" xr:uid="{00000000-0005-0000-0000-000012090000}"/>
    <cellStyle name="Currency 3 2 2 2 2 2" xfId="2335" xr:uid="{00000000-0005-0000-0000-000013090000}"/>
    <cellStyle name="Currency 3 2 2 2 2 2 2" xfId="2336" xr:uid="{00000000-0005-0000-0000-000014090000}"/>
    <cellStyle name="Currency 3 2 2 2 3" xfId="2337" xr:uid="{00000000-0005-0000-0000-000015090000}"/>
    <cellStyle name="Currency 3 2 2 2 3 2" xfId="2338" xr:uid="{00000000-0005-0000-0000-000016090000}"/>
    <cellStyle name="Currency 3 2 2 2 3 2 2" xfId="2339" xr:uid="{00000000-0005-0000-0000-000017090000}"/>
    <cellStyle name="Currency 3 2 2 2 4" xfId="2340" xr:uid="{00000000-0005-0000-0000-000018090000}"/>
    <cellStyle name="Currency 3 2 2 2 4 2" xfId="2341" xr:uid="{00000000-0005-0000-0000-000019090000}"/>
    <cellStyle name="Currency 3 2 2 2 4 2 2" xfId="2342" xr:uid="{00000000-0005-0000-0000-00001A090000}"/>
    <cellStyle name="Currency 3 2 2 2 5" xfId="2343" xr:uid="{00000000-0005-0000-0000-00001B090000}"/>
    <cellStyle name="Currency 3 2 2 2 5 2" xfId="2344" xr:uid="{00000000-0005-0000-0000-00001C090000}"/>
    <cellStyle name="Currency 3 2 2 3" xfId="2345" xr:uid="{00000000-0005-0000-0000-00001D090000}"/>
    <cellStyle name="Currency 3 2 2 3 2" xfId="2346" xr:uid="{00000000-0005-0000-0000-00001E090000}"/>
    <cellStyle name="Currency 3 2 2 3 2 2" xfId="2347" xr:uid="{00000000-0005-0000-0000-00001F090000}"/>
    <cellStyle name="Currency 3 2 2 4" xfId="2348" xr:uid="{00000000-0005-0000-0000-000020090000}"/>
    <cellStyle name="Currency 3 2 2 4 2" xfId="2349" xr:uid="{00000000-0005-0000-0000-000021090000}"/>
    <cellStyle name="Currency 3 2 2 4 2 2" xfId="2350" xr:uid="{00000000-0005-0000-0000-000022090000}"/>
    <cellStyle name="Currency 3 2 2 5" xfId="2351" xr:uid="{00000000-0005-0000-0000-000023090000}"/>
    <cellStyle name="Currency 3 2 2 5 2" xfId="2352" xr:uid="{00000000-0005-0000-0000-000024090000}"/>
    <cellStyle name="Currency 3 2 2 5 2 2" xfId="2353" xr:uid="{00000000-0005-0000-0000-000025090000}"/>
    <cellStyle name="Currency 3 2 2 6" xfId="2354" xr:uid="{00000000-0005-0000-0000-000026090000}"/>
    <cellStyle name="Currency 3 2 2 6 2" xfId="2355" xr:uid="{00000000-0005-0000-0000-000027090000}"/>
    <cellStyle name="Currency 3 2 2 7" xfId="2356" xr:uid="{00000000-0005-0000-0000-000028090000}"/>
    <cellStyle name="Currency 3 2 3" xfId="2357" xr:uid="{00000000-0005-0000-0000-000029090000}"/>
    <cellStyle name="Currency 3 2 3 2" xfId="2358" xr:uid="{00000000-0005-0000-0000-00002A090000}"/>
    <cellStyle name="Currency 3 2 3 2 2" xfId="2359" xr:uid="{00000000-0005-0000-0000-00002B090000}"/>
    <cellStyle name="Currency 3 2 3 2 2 2" xfId="2360" xr:uid="{00000000-0005-0000-0000-00002C090000}"/>
    <cellStyle name="Currency 3 2 3 2 2 2 2" xfId="2361" xr:uid="{00000000-0005-0000-0000-00002D090000}"/>
    <cellStyle name="Currency 3 2 3 2 3" xfId="2362" xr:uid="{00000000-0005-0000-0000-00002E090000}"/>
    <cellStyle name="Currency 3 2 3 2 3 2" xfId="2363" xr:uid="{00000000-0005-0000-0000-00002F090000}"/>
    <cellStyle name="Currency 3 2 3 2 3 2 2" xfId="2364" xr:uid="{00000000-0005-0000-0000-000030090000}"/>
    <cellStyle name="Currency 3 2 3 2 4" xfId="2365" xr:uid="{00000000-0005-0000-0000-000031090000}"/>
    <cellStyle name="Currency 3 2 3 2 4 2" xfId="2366" xr:uid="{00000000-0005-0000-0000-000032090000}"/>
    <cellStyle name="Currency 3 2 3 2 4 2 2" xfId="2367" xr:uid="{00000000-0005-0000-0000-000033090000}"/>
    <cellStyle name="Currency 3 2 3 2 5" xfId="2368" xr:uid="{00000000-0005-0000-0000-000034090000}"/>
    <cellStyle name="Currency 3 2 3 2 5 2" xfId="2369" xr:uid="{00000000-0005-0000-0000-000035090000}"/>
    <cellStyle name="Currency 3 2 3 3" xfId="2370" xr:uid="{00000000-0005-0000-0000-000036090000}"/>
    <cellStyle name="Currency 3 2 3 3 2" xfId="2371" xr:uid="{00000000-0005-0000-0000-000037090000}"/>
    <cellStyle name="Currency 3 2 3 3 2 2" xfId="2372" xr:uid="{00000000-0005-0000-0000-000038090000}"/>
    <cellStyle name="Currency 3 2 3 4" xfId="2373" xr:uid="{00000000-0005-0000-0000-000039090000}"/>
    <cellStyle name="Currency 3 2 3 4 2" xfId="2374" xr:uid="{00000000-0005-0000-0000-00003A090000}"/>
    <cellStyle name="Currency 3 2 3 4 2 2" xfId="2375" xr:uid="{00000000-0005-0000-0000-00003B090000}"/>
    <cellStyle name="Currency 3 2 3 5" xfId="2376" xr:uid="{00000000-0005-0000-0000-00003C090000}"/>
    <cellStyle name="Currency 3 2 3 5 2" xfId="2377" xr:uid="{00000000-0005-0000-0000-00003D090000}"/>
    <cellStyle name="Currency 3 2 3 5 2 2" xfId="2378" xr:uid="{00000000-0005-0000-0000-00003E090000}"/>
    <cellStyle name="Currency 3 2 3 6" xfId="2379" xr:uid="{00000000-0005-0000-0000-00003F090000}"/>
    <cellStyle name="Currency 3 2 3 6 2" xfId="2380" xr:uid="{00000000-0005-0000-0000-000040090000}"/>
    <cellStyle name="Currency 3 2 4" xfId="2381" xr:uid="{00000000-0005-0000-0000-000041090000}"/>
    <cellStyle name="Currency 3 2 4 2" xfId="2382" xr:uid="{00000000-0005-0000-0000-000042090000}"/>
    <cellStyle name="Currency 3 2 4 2 2" xfId="2383" xr:uid="{00000000-0005-0000-0000-000043090000}"/>
    <cellStyle name="Currency 3 2 4 2 2 2" xfId="2384" xr:uid="{00000000-0005-0000-0000-000044090000}"/>
    <cellStyle name="Currency 3 2 4 3" xfId="2385" xr:uid="{00000000-0005-0000-0000-000045090000}"/>
    <cellStyle name="Currency 3 2 4 3 2" xfId="2386" xr:uid="{00000000-0005-0000-0000-000046090000}"/>
    <cellStyle name="Currency 3 2 4 3 2 2" xfId="2387" xr:uid="{00000000-0005-0000-0000-000047090000}"/>
    <cellStyle name="Currency 3 2 4 4" xfId="2388" xr:uid="{00000000-0005-0000-0000-000048090000}"/>
    <cellStyle name="Currency 3 2 4 4 2" xfId="2389" xr:uid="{00000000-0005-0000-0000-000049090000}"/>
    <cellStyle name="Currency 3 2 4 4 2 2" xfId="2390" xr:uid="{00000000-0005-0000-0000-00004A090000}"/>
    <cellStyle name="Currency 3 2 4 5" xfId="2391" xr:uid="{00000000-0005-0000-0000-00004B090000}"/>
    <cellStyle name="Currency 3 2 4 5 2" xfId="2392" xr:uid="{00000000-0005-0000-0000-00004C090000}"/>
    <cellStyle name="Currency 3 2 5" xfId="2393" xr:uid="{00000000-0005-0000-0000-00004D090000}"/>
    <cellStyle name="Currency 3 2 5 2" xfId="2394" xr:uid="{00000000-0005-0000-0000-00004E090000}"/>
    <cellStyle name="Currency 3 2 5 2 2" xfId="2395" xr:uid="{00000000-0005-0000-0000-00004F090000}"/>
    <cellStyle name="Currency 3 2 6" xfId="2396" xr:uid="{00000000-0005-0000-0000-000050090000}"/>
    <cellStyle name="Currency 3 2 6 2" xfId="2397" xr:uid="{00000000-0005-0000-0000-000051090000}"/>
    <cellStyle name="Currency 3 2 6 2 2" xfId="2398" xr:uid="{00000000-0005-0000-0000-000052090000}"/>
    <cellStyle name="Currency 3 2 7" xfId="2399" xr:uid="{00000000-0005-0000-0000-000053090000}"/>
    <cellStyle name="Currency 3 2 7 2" xfId="2400" xr:uid="{00000000-0005-0000-0000-000054090000}"/>
    <cellStyle name="Currency 3 2 7 2 2" xfId="2401" xr:uid="{00000000-0005-0000-0000-000055090000}"/>
    <cellStyle name="Currency 3 2 8" xfId="2402" xr:uid="{00000000-0005-0000-0000-000056090000}"/>
    <cellStyle name="Currency 3 2 8 2" xfId="2403" xr:uid="{00000000-0005-0000-0000-000057090000}"/>
    <cellStyle name="Currency 3 3" xfId="2404" xr:uid="{00000000-0005-0000-0000-000058090000}"/>
    <cellStyle name="Currency 3 4" xfId="2405" xr:uid="{00000000-0005-0000-0000-000059090000}"/>
    <cellStyle name="Currency 3 4 10" xfId="2406" xr:uid="{00000000-0005-0000-0000-00005A090000}"/>
    <cellStyle name="Currency 3 4 11" xfId="2407" xr:uid="{00000000-0005-0000-0000-00005B090000}"/>
    <cellStyle name="Currency 3 4 2" xfId="2408" xr:uid="{00000000-0005-0000-0000-00005C090000}"/>
    <cellStyle name="Currency 3 4 2 2" xfId="2409" xr:uid="{00000000-0005-0000-0000-00005D090000}"/>
    <cellStyle name="Currency 3 4 2 2 2" xfId="2410" xr:uid="{00000000-0005-0000-0000-00005E090000}"/>
    <cellStyle name="Currency 3 4 2 2 2 2" xfId="2411" xr:uid="{00000000-0005-0000-0000-00005F090000}"/>
    <cellStyle name="Currency 3 4 2 2 2 2 2" xfId="2412" xr:uid="{00000000-0005-0000-0000-000060090000}"/>
    <cellStyle name="Currency 3 4 2 2 2 3" xfId="2413" xr:uid="{00000000-0005-0000-0000-000061090000}"/>
    <cellStyle name="Currency 3 4 2 2 2 4" xfId="2414" xr:uid="{00000000-0005-0000-0000-000062090000}"/>
    <cellStyle name="Currency 3 4 2 2 2 5" xfId="2415" xr:uid="{00000000-0005-0000-0000-000063090000}"/>
    <cellStyle name="Currency 3 4 2 2 3" xfId="2416" xr:uid="{00000000-0005-0000-0000-000064090000}"/>
    <cellStyle name="Currency 3 4 2 2 3 2" xfId="2417" xr:uid="{00000000-0005-0000-0000-000065090000}"/>
    <cellStyle name="Currency 3 4 2 2 3 2 2" xfId="2418" xr:uid="{00000000-0005-0000-0000-000066090000}"/>
    <cellStyle name="Currency 3 4 2 2 3 3" xfId="2419" xr:uid="{00000000-0005-0000-0000-000067090000}"/>
    <cellStyle name="Currency 3 4 2 2 3 4" xfId="2420" xr:uid="{00000000-0005-0000-0000-000068090000}"/>
    <cellStyle name="Currency 3 4 2 2 3 5" xfId="2421" xr:uid="{00000000-0005-0000-0000-000069090000}"/>
    <cellStyle name="Currency 3 4 2 2 4" xfId="2422" xr:uid="{00000000-0005-0000-0000-00006A090000}"/>
    <cellStyle name="Currency 3 4 2 2 4 2" xfId="2423" xr:uid="{00000000-0005-0000-0000-00006B090000}"/>
    <cellStyle name="Currency 3 4 2 2 4 2 2" xfId="2424" xr:uid="{00000000-0005-0000-0000-00006C090000}"/>
    <cellStyle name="Currency 3 4 2 2 4 3" xfId="2425" xr:uid="{00000000-0005-0000-0000-00006D090000}"/>
    <cellStyle name="Currency 3 4 2 2 4 4" xfId="2426" xr:uid="{00000000-0005-0000-0000-00006E090000}"/>
    <cellStyle name="Currency 3 4 2 2 4 5" xfId="2427" xr:uid="{00000000-0005-0000-0000-00006F090000}"/>
    <cellStyle name="Currency 3 4 2 2 5" xfId="2428" xr:uid="{00000000-0005-0000-0000-000070090000}"/>
    <cellStyle name="Currency 3 4 2 2 5 2" xfId="2429" xr:uid="{00000000-0005-0000-0000-000071090000}"/>
    <cellStyle name="Currency 3 4 2 2 6" xfId="2430" xr:uid="{00000000-0005-0000-0000-000072090000}"/>
    <cellStyle name="Currency 3 4 2 2 7" xfId="2431" xr:uid="{00000000-0005-0000-0000-000073090000}"/>
    <cellStyle name="Currency 3 4 2 2 8" xfId="2432" xr:uid="{00000000-0005-0000-0000-000074090000}"/>
    <cellStyle name="Currency 3 4 2 3" xfId="2433" xr:uid="{00000000-0005-0000-0000-000075090000}"/>
    <cellStyle name="Currency 3 4 2 3 2" xfId="2434" xr:uid="{00000000-0005-0000-0000-000076090000}"/>
    <cellStyle name="Currency 3 4 2 3 2 2" xfId="2435" xr:uid="{00000000-0005-0000-0000-000077090000}"/>
    <cellStyle name="Currency 3 4 2 3 3" xfId="2436" xr:uid="{00000000-0005-0000-0000-000078090000}"/>
    <cellStyle name="Currency 3 4 2 3 4" xfId="2437" xr:uid="{00000000-0005-0000-0000-000079090000}"/>
    <cellStyle name="Currency 3 4 2 3 5" xfId="2438" xr:uid="{00000000-0005-0000-0000-00007A090000}"/>
    <cellStyle name="Currency 3 4 2 4" xfId="2439" xr:uid="{00000000-0005-0000-0000-00007B090000}"/>
    <cellStyle name="Currency 3 4 2 4 2" xfId="2440" xr:uid="{00000000-0005-0000-0000-00007C090000}"/>
    <cellStyle name="Currency 3 4 2 4 2 2" xfId="2441" xr:uid="{00000000-0005-0000-0000-00007D090000}"/>
    <cellStyle name="Currency 3 4 2 4 3" xfId="2442" xr:uid="{00000000-0005-0000-0000-00007E090000}"/>
    <cellStyle name="Currency 3 4 2 4 4" xfId="2443" xr:uid="{00000000-0005-0000-0000-00007F090000}"/>
    <cellStyle name="Currency 3 4 2 4 5" xfId="2444" xr:uid="{00000000-0005-0000-0000-000080090000}"/>
    <cellStyle name="Currency 3 4 2 5" xfId="2445" xr:uid="{00000000-0005-0000-0000-000081090000}"/>
    <cellStyle name="Currency 3 4 2 5 2" xfId="2446" xr:uid="{00000000-0005-0000-0000-000082090000}"/>
    <cellStyle name="Currency 3 4 2 5 2 2" xfId="2447" xr:uid="{00000000-0005-0000-0000-000083090000}"/>
    <cellStyle name="Currency 3 4 2 5 3" xfId="2448" xr:uid="{00000000-0005-0000-0000-000084090000}"/>
    <cellStyle name="Currency 3 4 2 5 4" xfId="2449" xr:uid="{00000000-0005-0000-0000-000085090000}"/>
    <cellStyle name="Currency 3 4 2 5 5" xfId="2450" xr:uid="{00000000-0005-0000-0000-000086090000}"/>
    <cellStyle name="Currency 3 4 2 6" xfId="2451" xr:uid="{00000000-0005-0000-0000-000087090000}"/>
    <cellStyle name="Currency 3 4 2 6 2" xfId="2452" xr:uid="{00000000-0005-0000-0000-000088090000}"/>
    <cellStyle name="Currency 3 4 2 7" xfId="2453" xr:uid="{00000000-0005-0000-0000-000089090000}"/>
    <cellStyle name="Currency 3 4 2 8" xfId="2454" xr:uid="{00000000-0005-0000-0000-00008A090000}"/>
    <cellStyle name="Currency 3 4 2 9" xfId="2455" xr:uid="{00000000-0005-0000-0000-00008B090000}"/>
    <cellStyle name="Currency 3 4 3" xfId="2456" xr:uid="{00000000-0005-0000-0000-00008C090000}"/>
    <cellStyle name="Currency 3 4 3 2" xfId="2457" xr:uid="{00000000-0005-0000-0000-00008D090000}"/>
    <cellStyle name="Currency 3 4 3 2 2" xfId="2458" xr:uid="{00000000-0005-0000-0000-00008E090000}"/>
    <cellStyle name="Currency 3 4 3 2 2 2" xfId="2459" xr:uid="{00000000-0005-0000-0000-00008F090000}"/>
    <cellStyle name="Currency 3 4 3 2 2 2 2" xfId="2460" xr:uid="{00000000-0005-0000-0000-000090090000}"/>
    <cellStyle name="Currency 3 4 3 2 2 3" xfId="2461" xr:uid="{00000000-0005-0000-0000-000091090000}"/>
    <cellStyle name="Currency 3 4 3 2 2 4" xfId="2462" xr:uid="{00000000-0005-0000-0000-000092090000}"/>
    <cellStyle name="Currency 3 4 3 2 2 5" xfId="2463" xr:uid="{00000000-0005-0000-0000-000093090000}"/>
    <cellStyle name="Currency 3 4 3 2 3" xfId="2464" xr:uid="{00000000-0005-0000-0000-000094090000}"/>
    <cellStyle name="Currency 3 4 3 2 3 2" xfId="2465" xr:uid="{00000000-0005-0000-0000-000095090000}"/>
    <cellStyle name="Currency 3 4 3 2 3 2 2" xfId="2466" xr:uid="{00000000-0005-0000-0000-000096090000}"/>
    <cellStyle name="Currency 3 4 3 2 3 3" xfId="2467" xr:uid="{00000000-0005-0000-0000-000097090000}"/>
    <cellStyle name="Currency 3 4 3 2 3 4" xfId="2468" xr:uid="{00000000-0005-0000-0000-000098090000}"/>
    <cellStyle name="Currency 3 4 3 2 3 5" xfId="2469" xr:uid="{00000000-0005-0000-0000-000099090000}"/>
    <cellStyle name="Currency 3 4 3 2 4" xfId="2470" xr:uid="{00000000-0005-0000-0000-00009A090000}"/>
    <cellStyle name="Currency 3 4 3 2 4 2" xfId="2471" xr:uid="{00000000-0005-0000-0000-00009B090000}"/>
    <cellStyle name="Currency 3 4 3 2 4 2 2" xfId="2472" xr:uid="{00000000-0005-0000-0000-00009C090000}"/>
    <cellStyle name="Currency 3 4 3 2 4 3" xfId="2473" xr:uid="{00000000-0005-0000-0000-00009D090000}"/>
    <cellStyle name="Currency 3 4 3 2 4 4" xfId="2474" xr:uid="{00000000-0005-0000-0000-00009E090000}"/>
    <cellStyle name="Currency 3 4 3 2 4 5" xfId="2475" xr:uid="{00000000-0005-0000-0000-00009F090000}"/>
    <cellStyle name="Currency 3 4 3 2 5" xfId="2476" xr:uid="{00000000-0005-0000-0000-0000A0090000}"/>
    <cellStyle name="Currency 3 4 3 2 5 2" xfId="2477" xr:uid="{00000000-0005-0000-0000-0000A1090000}"/>
    <cellStyle name="Currency 3 4 3 2 6" xfId="2478" xr:uid="{00000000-0005-0000-0000-0000A2090000}"/>
    <cellStyle name="Currency 3 4 3 2 7" xfId="2479" xr:uid="{00000000-0005-0000-0000-0000A3090000}"/>
    <cellStyle name="Currency 3 4 3 2 8" xfId="2480" xr:uid="{00000000-0005-0000-0000-0000A4090000}"/>
    <cellStyle name="Currency 3 4 3 3" xfId="2481" xr:uid="{00000000-0005-0000-0000-0000A5090000}"/>
    <cellStyle name="Currency 3 4 3 3 2" xfId="2482" xr:uid="{00000000-0005-0000-0000-0000A6090000}"/>
    <cellStyle name="Currency 3 4 3 3 2 2" xfId="2483" xr:uid="{00000000-0005-0000-0000-0000A7090000}"/>
    <cellStyle name="Currency 3 4 3 3 3" xfId="2484" xr:uid="{00000000-0005-0000-0000-0000A8090000}"/>
    <cellStyle name="Currency 3 4 3 3 4" xfId="2485" xr:uid="{00000000-0005-0000-0000-0000A9090000}"/>
    <cellStyle name="Currency 3 4 3 3 5" xfId="2486" xr:uid="{00000000-0005-0000-0000-0000AA090000}"/>
    <cellStyle name="Currency 3 4 3 4" xfId="2487" xr:uid="{00000000-0005-0000-0000-0000AB090000}"/>
    <cellStyle name="Currency 3 4 3 4 2" xfId="2488" xr:uid="{00000000-0005-0000-0000-0000AC090000}"/>
    <cellStyle name="Currency 3 4 3 4 2 2" xfId="2489" xr:uid="{00000000-0005-0000-0000-0000AD090000}"/>
    <cellStyle name="Currency 3 4 3 4 3" xfId="2490" xr:uid="{00000000-0005-0000-0000-0000AE090000}"/>
    <cellStyle name="Currency 3 4 3 4 4" xfId="2491" xr:uid="{00000000-0005-0000-0000-0000AF090000}"/>
    <cellStyle name="Currency 3 4 3 4 5" xfId="2492" xr:uid="{00000000-0005-0000-0000-0000B0090000}"/>
    <cellStyle name="Currency 3 4 3 5" xfId="2493" xr:uid="{00000000-0005-0000-0000-0000B1090000}"/>
    <cellStyle name="Currency 3 4 3 5 2" xfId="2494" xr:uid="{00000000-0005-0000-0000-0000B2090000}"/>
    <cellStyle name="Currency 3 4 3 5 2 2" xfId="2495" xr:uid="{00000000-0005-0000-0000-0000B3090000}"/>
    <cellStyle name="Currency 3 4 3 5 3" xfId="2496" xr:uid="{00000000-0005-0000-0000-0000B4090000}"/>
    <cellStyle name="Currency 3 4 3 5 4" xfId="2497" xr:uid="{00000000-0005-0000-0000-0000B5090000}"/>
    <cellStyle name="Currency 3 4 3 5 5" xfId="2498" xr:uid="{00000000-0005-0000-0000-0000B6090000}"/>
    <cellStyle name="Currency 3 4 3 6" xfId="2499" xr:uid="{00000000-0005-0000-0000-0000B7090000}"/>
    <cellStyle name="Currency 3 4 3 6 2" xfId="2500" xr:uid="{00000000-0005-0000-0000-0000B8090000}"/>
    <cellStyle name="Currency 3 4 3 7" xfId="2501" xr:uid="{00000000-0005-0000-0000-0000B9090000}"/>
    <cellStyle name="Currency 3 4 3 8" xfId="2502" xr:uid="{00000000-0005-0000-0000-0000BA090000}"/>
    <cellStyle name="Currency 3 4 3 9" xfId="2503" xr:uid="{00000000-0005-0000-0000-0000BB090000}"/>
    <cellStyle name="Currency 3 4 4" xfId="2504" xr:uid="{00000000-0005-0000-0000-0000BC090000}"/>
    <cellStyle name="Currency 3 4 4 2" xfId="2505" xr:uid="{00000000-0005-0000-0000-0000BD090000}"/>
    <cellStyle name="Currency 3 4 4 2 2" xfId="2506" xr:uid="{00000000-0005-0000-0000-0000BE090000}"/>
    <cellStyle name="Currency 3 4 4 2 2 2" xfId="2507" xr:uid="{00000000-0005-0000-0000-0000BF090000}"/>
    <cellStyle name="Currency 3 4 4 2 3" xfId="2508" xr:uid="{00000000-0005-0000-0000-0000C0090000}"/>
    <cellStyle name="Currency 3 4 4 2 4" xfId="2509" xr:uid="{00000000-0005-0000-0000-0000C1090000}"/>
    <cellStyle name="Currency 3 4 4 2 5" xfId="2510" xr:uid="{00000000-0005-0000-0000-0000C2090000}"/>
    <cellStyle name="Currency 3 4 4 3" xfId="2511" xr:uid="{00000000-0005-0000-0000-0000C3090000}"/>
    <cellStyle name="Currency 3 4 4 3 2" xfId="2512" xr:uid="{00000000-0005-0000-0000-0000C4090000}"/>
    <cellStyle name="Currency 3 4 4 3 2 2" xfId="2513" xr:uid="{00000000-0005-0000-0000-0000C5090000}"/>
    <cellStyle name="Currency 3 4 4 3 3" xfId="2514" xr:uid="{00000000-0005-0000-0000-0000C6090000}"/>
    <cellStyle name="Currency 3 4 4 3 4" xfId="2515" xr:uid="{00000000-0005-0000-0000-0000C7090000}"/>
    <cellStyle name="Currency 3 4 4 3 5" xfId="2516" xr:uid="{00000000-0005-0000-0000-0000C8090000}"/>
    <cellStyle name="Currency 3 4 4 4" xfId="2517" xr:uid="{00000000-0005-0000-0000-0000C9090000}"/>
    <cellStyle name="Currency 3 4 4 4 2" xfId="2518" xr:uid="{00000000-0005-0000-0000-0000CA090000}"/>
    <cellStyle name="Currency 3 4 4 4 2 2" xfId="2519" xr:uid="{00000000-0005-0000-0000-0000CB090000}"/>
    <cellStyle name="Currency 3 4 4 4 3" xfId="2520" xr:uid="{00000000-0005-0000-0000-0000CC090000}"/>
    <cellStyle name="Currency 3 4 4 4 4" xfId="2521" xr:uid="{00000000-0005-0000-0000-0000CD090000}"/>
    <cellStyle name="Currency 3 4 4 4 5" xfId="2522" xr:uid="{00000000-0005-0000-0000-0000CE090000}"/>
    <cellStyle name="Currency 3 4 4 5" xfId="2523" xr:uid="{00000000-0005-0000-0000-0000CF090000}"/>
    <cellStyle name="Currency 3 4 4 5 2" xfId="2524" xr:uid="{00000000-0005-0000-0000-0000D0090000}"/>
    <cellStyle name="Currency 3 4 4 6" xfId="2525" xr:uid="{00000000-0005-0000-0000-0000D1090000}"/>
    <cellStyle name="Currency 3 4 4 7" xfId="2526" xr:uid="{00000000-0005-0000-0000-0000D2090000}"/>
    <cellStyle name="Currency 3 4 4 8" xfId="2527" xr:uid="{00000000-0005-0000-0000-0000D3090000}"/>
    <cellStyle name="Currency 3 4 5" xfId="2528" xr:uid="{00000000-0005-0000-0000-0000D4090000}"/>
    <cellStyle name="Currency 3 4 5 2" xfId="2529" xr:uid="{00000000-0005-0000-0000-0000D5090000}"/>
    <cellStyle name="Currency 3 4 5 2 2" xfId="2530" xr:uid="{00000000-0005-0000-0000-0000D6090000}"/>
    <cellStyle name="Currency 3 4 5 3" xfId="2531" xr:uid="{00000000-0005-0000-0000-0000D7090000}"/>
    <cellStyle name="Currency 3 4 5 4" xfId="2532" xr:uid="{00000000-0005-0000-0000-0000D8090000}"/>
    <cellStyle name="Currency 3 4 5 5" xfId="2533" xr:uid="{00000000-0005-0000-0000-0000D9090000}"/>
    <cellStyle name="Currency 3 4 6" xfId="2534" xr:uid="{00000000-0005-0000-0000-0000DA090000}"/>
    <cellStyle name="Currency 3 4 6 2" xfId="2535" xr:uid="{00000000-0005-0000-0000-0000DB090000}"/>
    <cellStyle name="Currency 3 4 6 2 2" xfId="2536" xr:uid="{00000000-0005-0000-0000-0000DC090000}"/>
    <cellStyle name="Currency 3 4 6 3" xfId="2537" xr:uid="{00000000-0005-0000-0000-0000DD090000}"/>
    <cellStyle name="Currency 3 4 6 4" xfId="2538" xr:uid="{00000000-0005-0000-0000-0000DE090000}"/>
    <cellStyle name="Currency 3 4 6 5" xfId="2539" xr:uid="{00000000-0005-0000-0000-0000DF090000}"/>
    <cellStyle name="Currency 3 4 7" xfId="2540" xr:uid="{00000000-0005-0000-0000-0000E0090000}"/>
    <cellStyle name="Currency 3 4 7 2" xfId="2541" xr:uid="{00000000-0005-0000-0000-0000E1090000}"/>
    <cellStyle name="Currency 3 4 7 2 2" xfId="2542" xr:uid="{00000000-0005-0000-0000-0000E2090000}"/>
    <cellStyle name="Currency 3 4 7 3" xfId="2543" xr:uid="{00000000-0005-0000-0000-0000E3090000}"/>
    <cellStyle name="Currency 3 4 7 4" xfId="2544" xr:uid="{00000000-0005-0000-0000-0000E4090000}"/>
    <cellStyle name="Currency 3 4 7 5" xfId="2545" xr:uid="{00000000-0005-0000-0000-0000E5090000}"/>
    <cellStyle name="Currency 3 4 8" xfId="2546" xr:uid="{00000000-0005-0000-0000-0000E6090000}"/>
    <cellStyle name="Currency 3 4 8 2" xfId="2547" xr:uid="{00000000-0005-0000-0000-0000E7090000}"/>
    <cellStyle name="Currency 3 4 9" xfId="2548" xr:uid="{00000000-0005-0000-0000-0000E8090000}"/>
    <cellStyle name="Currency 3 5" xfId="2549" xr:uid="{00000000-0005-0000-0000-0000E9090000}"/>
    <cellStyle name="Currency 3 5 2" xfId="2550" xr:uid="{00000000-0005-0000-0000-0000EA090000}"/>
    <cellStyle name="Currency 3 5 3" xfId="2551" xr:uid="{00000000-0005-0000-0000-0000EB090000}"/>
    <cellStyle name="Currency 4" xfId="2552" xr:uid="{00000000-0005-0000-0000-0000EC090000}"/>
    <cellStyle name="Currency 4 2" xfId="2553" xr:uid="{00000000-0005-0000-0000-0000ED090000}"/>
    <cellStyle name="Currency 4 3" xfId="2554" xr:uid="{00000000-0005-0000-0000-0000EE090000}"/>
    <cellStyle name="Currency 4 3 2" xfId="2555" xr:uid="{00000000-0005-0000-0000-0000EF090000}"/>
    <cellStyle name="Currency 4 3 3" xfId="2556" xr:uid="{00000000-0005-0000-0000-0000F0090000}"/>
    <cellStyle name="Currency 4 4" xfId="2557" xr:uid="{00000000-0005-0000-0000-0000F1090000}"/>
    <cellStyle name="Currency 4 5" xfId="2558" xr:uid="{00000000-0005-0000-0000-0000F2090000}"/>
    <cellStyle name="Currency 5" xfId="2559" xr:uid="{00000000-0005-0000-0000-0000F3090000}"/>
    <cellStyle name="Currency 5 2" xfId="2560" xr:uid="{00000000-0005-0000-0000-0000F4090000}"/>
    <cellStyle name="Currency 5 2 2" xfId="2561" xr:uid="{00000000-0005-0000-0000-0000F5090000}"/>
    <cellStyle name="Currency 5 2 2 2" xfId="2562" xr:uid="{00000000-0005-0000-0000-0000F6090000}"/>
    <cellStyle name="Currency 5 2 2 2 2" xfId="2563" xr:uid="{00000000-0005-0000-0000-0000F7090000}"/>
    <cellStyle name="Currency 5 2 2 2 2 2" xfId="2564" xr:uid="{00000000-0005-0000-0000-0000F8090000}"/>
    <cellStyle name="Currency 5 2 2 3" xfId="2565" xr:uid="{00000000-0005-0000-0000-0000F9090000}"/>
    <cellStyle name="Currency 5 2 2 3 2" xfId="2566" xr:uid="{00000000-0005-0000-0000-0000FA090000}"/>
    <cellStyle name="Currency 5 2 2 3 2 2" xfId="2567" xr:uid="{00000000-0005-0000-0000-0000FB090000}"/>
    <cellStyle name="Currency 5 2 2 4" xfId="2568" xr:uid="{00000000-0005-0000-0000-0000FC090000}"/>
    <cellStyle name="Currency 5 2 2 4 2" xfId="2569" xr:uid="{00000000-0005-0000-0000-0000FD090000}"/>
    <cellStyle name="Currency 5 2 2 4 2 2" xfId="2570" xr:uid="{00000000-0005-0000-0000-0000FE090000}"/>
    <cellStyle name="Currency 5 2 2 5" xfId="2571" xr:uid="{00000000-0005-0000-0000-0000FF090000}"/>
    <cellStyle name="Currency 5 2 2 5 2" xfId="2572" xr:uid="{00000000-0005-0000-0000-0000000A0000}"/>
    <cellStyle name="Currency 5 2 3" xfId="2573" xr:uid="{00000000-0005-0000-0000-0000010A0000}"/>
    <cellStyle name="Currency 5 2 3 2" xfId="2574" xr:uid="{00000000-0005-0000-0000-0000020A0000}"/>
    <cellStyle name="Currency 5 2 3 2 2" xfId="2575" xr:uid="{00000000-0005-0000-0000-0000030A0000}"/>
    <cellStyle name="Currency 5 2 4" xfId="2576" xr:uid="{00000000-0005-0000-0000-0000040A0000}"/>
    <cellStyle name="Currency 5 2 4 2" xfId="2577" xr:uid="{00000000-0005-0000-0000-0000050A0000}"/>
    <cellStyle name="Currency 5 2 4 2 2" xfId="2578" xr:uid="{00000000-0005-0000-0000-0000060A0000}"/>
    <cellStyle name="Currency 5 2 5" xfId="2579" xr:uid="{00000000-0005-0000-0000-0000070A0000}"/>
    <cellStyle name="Currency 5 2 5 2" xfId="2580" xr:uid="{00000000-0005-0000-0000-0000080A0000}"/>
    <cellStyle name="Currency 5 2 5 2 2" xfId="2581" xr:uid="{00000000-0005-0000-0000-0000090A0000}"/>
    <cellStyle name="Currency 5 2 6" xfId="2582" xr:uid="{00000000-0005-0000-0000-00000A0A0000}"/>
    <cellStyle name="Currency 5 2 6 2" xfId="2583" xr:uid="{00000000-0005-0000-0000-00000B0A0000}"/>
    <cellStyle name="Currency 5 3" xfId="2584" xr:uid="{00000000-0005-0000-0000-00000C0A0000}"/>
    <cellStyle name="Currency 5 3 2" xfId="2585" xr:uid="{00000000-0005-0000-0000-00000D0A0000}"/>
    <cellStyle name="Currency 5 3 2 2" xfId="2586" xr:uid="{00000000-0005-0000-0000-00000E0A0000}"/>
    <cellStyle name="Currency 5 3 2 2 2" xfId="2587" xr:uid="{00000000-0005-0000-0000-00000F0A0000}"/>
    <cellStyle name="Currency 5 3 2 2 2 2" xfId="2588" xr:uid="{00000000-0005-0000-0000-0000100A0000}"/>
    <cellStyle name="Currency 5 3 2 3" xfId="2589" xr:uid="{00000000-0005-0000-0000-0000110A0000}"/>
    <cellStyle name="Currency 5 3 2 3 2" xfId="2590" xr:uid="{00000000-0005-0000-0000-0000120A0000}"/>
    <cellStyle name="Currency 5 3 2 3 2 2" xfId="2591" xr:uid="{00000000-0005-0000-0000-0000130A0000}"/>
    <cellStyle name="Currency 5 3 2 4" xfId="2592" xr:uid="{00000000-0005-0000-0000-0000140A0000}"/>
    <cellStyle name="Currency 5 3 2 4 2" xfId="2593" xr:uid="{00000000-0005-0000-0000-0000150A0000}"/>
    <cellStyle name="Currency 5 3 2 4 2 2" xfId="2594" xr:uid="{00000000-0005-0000-0000-0000160A0000}"/>
    <cellStyle name="Currency 5 3 2 5" xfId="2595" xr:uid="{00000000-0005-0000-0000-0000170A0000}"/>
    <cellStyle name="Currency 5 3 2 5 2" xfId="2596" xr:uid="{00000000-0005-0000-0000-0000180A0000}"/>
    <cellStyle name="Currency 5 3 3" xfId="2597" xr:uid="{00000000-0005-0000-0000-0000190A0000}"/>
    <cellStyle name="Currency 5 3 3 2" xfId="2598" xr:uid="{00000000-0005-0000-0000-00001A0A0000}"/>
    <cellStyle name="Currency 5 3 3 2 2" xfId="2599" xr:uid="{00000000-0005-0000-0000-00001B0A0000}"/>
    <cellStyle name="Currency 5 3 4" xfId="2600" xr:uid="{00000000-0005-0000-0000-00001C0A0000}"/>
    <cellStyle name="Currency 5 3 4 2" xfId="2601" xr:uid="{00000000-0005-0000-0000-00001D0A0000}"/>
    <cellStyle name="Currency 5 3 4 2 2" xfId="2602" xr:uid="{00000000-0005-0000-0000-00001E0A0000}"/>
    <cellStyle name="Currency 5 3 5" xfId="2603" xr:uid="{00000000-0005-0000-0000-00001F0A0000}"/>
    <cellStyle name="Currency 5 3 5 2" xfId="2604" xr:uid="{00000000-0005-0000-0000-0000200A0000}"/>
    <cellStyle name="Currency 5 3 5 2 2" xfId="2605" xr:uid="{00000000-0005-0000-0000-0000210A0000}"/>
    <cellStyle name="Currency 5 3 6" xfId="2606" xr:uid="{00000000-0005-0000-0000-0000220A0000}"/>
    <cellStyle name="Currency 5 3 6 2" xfId="2607" xr:uid="{00000000-0005-0000-0000-0000230A0000}"/>
    <cellStyle name="Currency 5 4" xfId="2608" xr:uid="{00000000-0005-0000-0000-0000240A0000}"/>
    <cellStyle name="Currency 5 4 2" xfId="2609" xr:uid="{00000000-0005-0000-0000-0000250A0000}"/>
    <cellStyle name="Currency 5 4 2 2" xfId="2610" xr:uid="{00000000-0005-0000-0000-0000260A0000}"/>
    <cellStyle name="Currency 5 4 2 2 2" xfId="2611" xr:uid="{00000000-0005-0000-0000-0000270A0000}"/>
    <cellStyle name="Currency 5 4 3" xfId="2612" xr:uid="{00000000-0005-0000-0000-0000280A0000}"/>
    <cellStyle name="Currency 5 4 3 2" xfId="2613" xr:uid="{00000000-0005-0000-0000-0000290A0000}"/>
    <cellStyle name="Currency 5 4 3 2 2" xfId="2614" xr:uid="{00000000-0005-0000-0000-00002A0A0000}"/>
    <cellStyle name="Currency 5 4 4" xfId="2615" xr:uid="{00000000-0005-0000-0000-00002B0A0000}"/>
    <cellStyle name="Currency 5 4 4 2" xfId="2616" xr:uid="{00000000-0005-0000-0000-00002C0A0000}"/>
    <cellStyle name="Currency 5 4 4 2 2" xfId="2617" xr:uid="{00000000-0005-0000-0000-00002D0A0000}"/>
    <cellStyle name="Currency 5 4 5" xfId="2618" xr:uid="{00000000-0005-0000-0000-00002E0A0000}"/>
    <cellStyle name="Currency 5 4 5 2" xfId="2619" xr:uid="{00000000-0005-0000-0000-00002F0A0000}"/>
    <cellStyle name="Currency 5 5" xfId="2620" xr:uid="{00000000-0005-0000-0000-0000300A0000}"/>
    <cellStyle name="Currency 5 5 2" xfId="2621" xr:uid="{00000000-0005-0000-0000-0000310A0000}"/>
    <cellStyle name="Currency 5 5 2 2" xfId="2622" xr:uid="{00000000-0005-0000-0000-0000320A0000}"/>
    <cellStyle name="Currency 5 6" xfId="2623" xr:uid="{00000000-0005-0000-0000-0000330A0000}"/>
    <cellStyle name="Currency 5 6 2" xfId="2624" xr:uid="{00000000-0005-0000-0000-0000340A0000}"/>
    <cellStyle name="Currency 5 6 2 2" xfId="2625" xr:uid="{00000000-0005-0000-0000-0000350A0000}"/>
    <cellStyle name="Currency 5 7" xfId="2626" xr:uid="{00000000-0005-0000-0000-0000360A0000}"/>
    <cellStyle name="Currency 5 7 2" xfId="2627" xr:uid="{00000000-0005-0000-0000-0000370A0000}"/>
    <cellStyle name="Currency 5 7 2 2" xfId="2628" xr:uid="{00000000-0005-0000-0000-0000380A0000}"/>
    <cellStyle name="Currency 5 8" xfId="2629" xr:uid="{00000000-0005-0000-0000-0000390A0000}"/>
    <cellStyle name="Currency 5 8 2" xfId="2630" xr:uid="{00000000-0005-0000-0000-00003A0A0000}"/>
    <cellStyle name="Currency 6" xfId="2631" xr:uid="{00000000-0005-0000-0000-00003B0A0000}"/>
    <cellStyle name="Currency 6 10" xfId="2632" xr:uid="{00000000-0005-0000-0000-00003C0A0000}"/>
    <cellStyle name="Currency 6 11" xfId="2633" xr:uid="{00000000-0005-0000-0000-00003D0A0000}"/>
    <cellStyle name="Currency 6 2" xfId="2634" xr:uid="{00000000-0005-0000-0000-00003E0A0000}"/>
    <cellStyle name="Currency 6 2 2" xfId="2635" xr:uid="{00000000-0005-0000-0000-00003F0A0000}"/>
    <cellStyle name="Currency 6 2 2 2" xfId="2636" xr:uid="{00000000-0005-0000-0000-0000400A0000}"/>
    <cellStyle name="Currency 6 2 2 2 2" xfId="2637" xr:uid="{00000000-0005-0000-0000-0000410A0000}"/>
    <cellStyle name="Currency 6 2 2 2 2 2" xfId="2638" xr:uid="{00000000-0005-0000-0000-0000420A0000}"/>
    <cellStyle name="Currency 6 2 2 2 3" xfId="2639" xr:uid="{00000000-0005-0000-0000-0000430A0000}"/>
    <cellStyle name="Currency 6 2 2 2 4" xfId="2640" xr:uid="{00000000-0005-0000-0000-0000440A0000}"/>
    <cellStyle name="Currency 6 2 2 2 5" xfId="2641" xr:uid="{00000000-0005-0000-0000-0000450A0000}"/>
    <cellStyle name="Currency 6 2 2 3" xfId="2642" xr:uid="{00000000-0005-0000-0000-0000460A0000}"/>
    <cellStyle name="Currency 6 2 2 3 2" xfId="2643" xr:uid="{00000000-0005-0000-0000-0000470A0000}"/>
    <cellStyle name="Currency 6 2 2 3 2 2" xfId="2644" xr:uid="{00000000-0005-0000-0000-0000480A0000}"/>
    <cellStyle name="Currency 6 2 2 3 3" xfId="2645" xr:uid="{00000000-0005-0000-0000-0000490A0000}"/>
    <cellStyle name="Currency 6 2 2 3 4" xfId="2646" xr:uid="{00000000-0005-0000-0000-00004A0A0000}"/>
    <cellStyle name="Currency 6 2 2 3 5" xfId="2647" xr:uid="{00000000-0005-0000-0000-00004B0A0000}"/>
    <cellStyle name="Currency 6 2 2 4" xfId="2648" xr:uid="{00000000-0005-0000-0000-00004C0A0000}"/>
    <cellStyle name="Currency 6 2 2 4 2" xfId="2649" xr:uid="{00000000-0005-0000-0000-00004D0A0000}"/>
    <cellStyle name="Currency 6 2 2 4 2 2" xfId="2650" xr:uid="{00000000-0005-0000-0000-00004E0A0000}"/>
    <cellStyle name="Currency 6 2 2 4 3" xfId="2651" xr:uid="{00000000-0005-0000-0000-00004F0A0000}"/>
    <cellStyle name="Currency 6 2 2 4 4" xfId="2652" xr:uid="{00000000-0005-0000-0000-0000500A0000}"/>
    <cellStyle name="Currency 6 2 2 4 5" xfId="2653" xr:uid="{00000000-0005-0000-0000-0000510A0000}"/>
    <cellStyle name="Currency 6 2 2 5" xfId="2654" xr:uid="{00000000-0005-0000-0000-0000520A0000}"/>
    <cellStyle name="Currency 6 2 2 5 2" xfId="2655" xr:uid="{00000000-0005-0000-0000-0000530A0000}"/>
    <cellStyle name="Currency 6 2 2 6" xfId="2656" xr:uid="{00000000-0005-0000-0000-0000540A0000}"/>
    <cellStyle name="Currency 6 2 2 7" xfId="2657" xr:uid="{00000000-0005-0000-0000-0000550A0000}"/>
    <cellStyle name="Currency 6 2 2 8" xfId="2658" xr:uid="{00000000-0005-0000-0000-0000560A0000}"/>
    <cellStyle name="Currency 6 2 3" xfId="2659" xr:uid="{00000000-0005-0000-0000-0000570A0000}"/>
    <cellStyle name="Currency 6 2 3 2" xfId="2660" xr:uid="{00000000-0005-0000-0000-0000580A0000}"/>
    <cellStyle name="Currency 6 2 3 2 2" xfId="2661" xr:uid="{00000000-0005-0000-0000-0000590A0000}"/>
    <cellStyle name="Currency 6 2 3 3" xfId="2662" xr:uid="{00000000-0005-0000-0000-00005A0A0000}"/>
    <cellStyle name="Currency 6 2 3 4" xfId="2663" xr:uid="{00000000-0005-0000-0000-00005B0A0000}"/>
    <cellStyle name="Currency 6 2 3 5" xfId="2664" xr:uid="{00000000-0005-0000-0000-00005C0A0000}"/>
    <cellStyle name="Currency 6 2 4" xfId="2665" xr:uid="{00000000-0005-0000-0000-00005D0A0000}"/>
    <cellStyle name="Currency 6 2 4 2" xfId="2666" xr:uid="{00000000-0005-0000-0000-00005E0A0000}"/>
    <cellStyle name="Currency 6 2 4 2 2" xfId="2667" xr:uid="{00000000-0005-0000-0000-00005F0A0000}"/>
    <cellStyle name="Currency 6 2 4 3" xfId="2668" xr:uid="{00000000-0005-0000-0000-0000600A0000}"/>
    <cellStyle name="Currency 6 2 4 4" xfId="2669" xr:uid="{00000000-0005-0000-0000-0000610A0000}"/>
    <cellStyle name="Currency 6 2 4 5" xfId="2670" xr:uid="{00000000-0005-0000-0000-0000620A0000}"/>
    <cellStyle name="Currency 6 2 5" xfId="2671" xr:uid="{00000000-0005-0000-0000-0000630A0000}"/>
    <cellStyle name="Currency 6 2 5 2" xfId="2672" xr:uid="{00000000-0005-0000-0000-0000640A0000}"/>
    <cellStyle name="Currency 6 2 5 2 2" xfId="2673" xr:uid="{00000000-0005-0000-0000-0000650A0000}"/>
    <cellStyle name="Currency 6 2 5 3" xfId="2674" xr:uid="{00000000-0005-0000-0000-0000660A0000}"/>
    <cellStyle name="Currency 6 2 5 4" xfId="2675" xr:uid="{00000000-0005-0000-0000-0000670A0000}"/>
    <cellStyle name="Currency 6 2 5 5" xfId="2676" xr:uid="{00000000-0005-0000-0000-0000680A0000}"/>
    <cellStyle name="Currency 6 2 6" xfId="2677" xr:uid="{00000000-0005-0000-0000-0000690A0000}"/>
    <cellStyle name="Currency 6 2 6 2" xfId="2678" xr:uid="{00000000-0005-0000-0000-00006A0A0000}"/>
    <cellStyle name="Currency 6 2 7" xfId="2679" xr:uid="{00000000-0005-0000-0000-00006B0A0000}"/>
    <cellStyle name="Currency 6 2 8" xfId="2680" xr:uid="{00000000-0005-0000-0000-00006C0A0000}"/>
    <cellStyle name="Currency 6 2 9" xfId="2681" xr:uid="{00000000-0005-0000-0000-00006D0A0000}"/>
    <cellStyle name="Currency 6 3" xfId="2682" xr:uid="{00000000-0005-0000-0000-00006E0A0000}"/>
    <cellStyle name="Currency 6 3 2" xfId="2683" xr:uid="{00000000-0005-0000-0000-00006F0A0000}"/>
    <cellStyle name="Currency 6 3 2 2" xfId="2684" xr:uid="{00000000-0005-0000-0000-0000700A0000}"/>
    <cellStyle name="Currency 6 3 2 2 2" xfId="2685" xr:uid="{00000000-0005-0000-0000-0000710A0000}"/>
    <cellStyle name="Currency 6 3 2 2 2 2" xfId="2686" xr:uid="{00000000-0005-0000-0000-0000720A0000}"/>
    <cellStyle name="Currency 6 3 2 2 3" xfId="2687" xr:uid="{00000000-0005-0000-0000-0000730A0000}"/>
    <cellStyle name="Currency 6 3 2 2 4" xfId="2688" xr:uid="{00000000-0005-0000-0000-0000740A0000}"/>
    <cellStyle name="Currency 6 3 2 2 5" xfId="2689" xr:uid="{00000000-0005-0000-0000-0000750A0000}"/>
    <cellStyle name="Currency 6 3 2 3" xfId="2690" xr:uid="{00000000-0005-0000-0000-0000760A0000}"/>
    <cellStyle name="Currency 6 3 2 3 2" xfId="2691" xr:uid="{00000000-0005-0000-0000-0000770A0000}"/>
    <cellStyle name="Currency 6 3 2 3 2 2" xfId="2692" xr:uid="{00000000-0005-0000-0000-0000780A0000}"/>
    <cellStyle name="Currency 6 3 2 3 3" xfId="2693" xr:uid="{00000000-0005-0000-0000-0000790A0000}"/>
    <cellStyle name="Currency 6 3 2 3 4" xfId="2694" xr:uid="{00000000-0005-0000-0000-00007A0A0000}"/>
    <cellStyle name="Currency 6 3 2 3 5" xfId="2695" xr:uid="{00000000-0005-0000-0000-00007B0A0000}"/>
    <cellStyle name="Currency 6 3 2 4" xfId="2696" xr:uid="{00000000-0005-0000-0000-00007C0A0000}"/>
    <cellStyle name="Currency 6 3 2 4 2" xfId="2697" xr:uid="{00000000-0005-0000-0000-00007D0A0000}"/>
    <cellStyle name="Currency 6 3 2 4 2 2" xfId="2698" xr:uid="{00000000-0005-0000-0000-00007E0A0000}"/>
    <cellStyle name="Currency 6 3 2 4 3" xfId="2699" xr:uid="{00000000-0005-0000-0000-00007F0A0000}"/>
    <cellStyle name="Currency 6 3 2 4 4" xfId="2700" xr:uid="{00000000-0005-0000-0000-0000800A0000}"/>
    <cellStyle name="Currency 6 3 2 4 5" xfId="2701" xr:uid="{00000000-0005-0000-0000-0000810A0000}"/>
    <cellStyle name="Currency 6 3 2 5" xfId="2702" xr:uid="{00000000-0005-0000-0000-0000820A0000}"/>
    <cellStyle name="Currency 6 3 2 5 2" xfId="2703" xr:uid="{00000000-0005-0000-0000-0000830A0000}"/>
    <cellStyle name="Currency 6 3 2 6" xfId="2704" xr:uid="{00000000-0005-0000-0000-0000840A0000}"/>
    <cellStyle name="Currency 6 3 2 7" xfId="2705" xr:uid="{00000000-0005-0000-0000-0000850A0000}"/>
    <cellStyle name="Currency 6 3 2 8" xfId="2706" xr:uid="{00000000-0005-0000-0000-0000860A0000}"/>
    <cellStyle name="Currency 6 3 3" xfId="2707" xr:uid="{00000000-0005-0000-0000-0000870A0000}"/>
    <cellStyle name="Currency 6 3 3 2" xfId="2708" xr:uid="{00000000-0005-0000-0000-0000880A0000}"/>
    <cellStyle name="Currency 6 3 3 2 2" xfId="2709" xr:uid="{00000000-0005-0000-0000-0000890A0000}"/>
    <cellStyle name="Currency 6 3 3 3" xfId="2710" xr:uid="{00000000-0005-0000-0000-00008A0A0000}"/>
    <cellStyle name="Currency 6 3 3 4" xfId="2711" xr:uid="{00000000-0005-0000-0000-00008B0A0000}"/>
    <cellStyle name="Currency 6 3 3 5" xfId="2712" xr:uid="{00000000-0005-0000-0000-00008C0A0000}"/>
    <cellStyle name="Currency 6 3 4" xfId="2713" xr:uid="{00000000-0005-0000-0000-00008D0A0000}"/>
    <cellStyle name="Currency 6 3 4 2" xfId="2714" xr:uid="{00000000-0005-0000-0000-00008E0A0000}"/>
    <cellStyle name="Currency 6 3 4 2 2" xfId="2715" xr:uid="{00000000-0005-0000-0000-00008F0A0000}"/>
    <cellStyle name="Currency 6 3 4 3" xfId="2716" xr:uid="{00000000-0005-0000-0000-0000900A0000}"/>
    <cellStyle name="Currency 6 3 4 4" xfId="2717" xr:uid="{00000000-0005-0000-0000-0000910A0000}"/>
    <cellStyle name="Currency 6 3 4 5" xfId="2718" xr:uid="{00000000-0005-0000-0000-0000920A0000}"/>
    <cellStyle name="Currency 6 3 5" xfId="2719" xr:uid="{00000000-0005-0000-0000-0000930A0000}"/>
    <cellStyle name="Currency 6 3 5 2" xfId="2720" xr:uid="{00000000-0005-0000-0000-0000940A0000}"/>
    <cellStyle name="Currency 6 3 5 2 2" xfId="2721" xr:uid="{00000000-0005-0000-0000-0000950A0000}"/>
    <cellStyle name="Currency 6 3 5 3" xfId="2722" xr:uid="{00000000-0005-0000-0000-0000960A0000}"/>
    <cellStyle name="Currency 6 3 5 4" xfId="2723" xr:uid="{00000000-0005-0000-0000-0000970A0000}"/>
    <cellStyle name="Currency 6 3 5 5" xfId="2724" xr:uid="{00000000-0005-0000-0000-0000980A0000}"/>
    <cellStyle name="Currency 6 3 6" xfId="2725" xr:uid="{00000000-0005-0000-0000-0000990A0000}"/>
    <cellStyle name="Currency 6 3 6 2" xfId="2726" xr:uid="{00000000-0005-0000-0000-00009A0A0000}"/>
    <cellStyle name="Currency 6 3 7" xfId="2727" xr:uid="{00000000-0005-0000-0000-00009B0A0000}"/>
    <cellStyle name="Currency 6 3 8" xfId="2728" xr:uid="{00000000-0005-0000-0000-00009C0A0000}"/>
    <cellStyle name="Currency 6 3 9" xfId="2729" xr:uid="{00000000-0005-0000-0000-00009D0A0000}"/>
    <cellStyle name="Currency 6 4" xfId="2730" xr:uid="{00000000-0005-0000-0000-00009E0A0000}"/>
    <cellStyle name="Currency 6 4 2" xfId="2731" xr:uid="{00000000-0005-0000-0000-00009F0A0000}"/>
    <cellStyle name="Currency 6 4 2 2" xfId="2732" xr:uid="{00000000-0005-0000-0000-0000A00A0000}"/>
    <cellStyle name="Currency 6 4 2 2 2" xfId="2733" xr:uid="{00000000-0005-0000-0000-0000A10A0000}"/>
    <cellStyle name="Currency 6 4 2 3" xfId="2734" xr:uid="{00000000-0005-0000-0000-0000A20A0000}"/>
    <cellStyle name="Currency 6 4 2 4" xfId="2735" xr:uid="{00000000-0005-0000-0000-0000A30A0000}"/>
    <cellStyle name="Currency 6 4 2 5" xfId="2736" xr:uid="{00000000-0005-0000-0000-0000A40A0000}"/>
    <cellStyle name="Currency 6 4 3" xfId="2737" xr:uid="{00000000-0005-0000-0000-0000A50A0000}"/>
    <cellStyle name="Currency 6 4 3 2" xfId="2738" xr:uid="{00000000-0005-0000-0000-0000A60A0000}"/>
    <cellStyle name="Currency 6 4 3 2 2" xfId="2739" xr:uid="{00000000-0005-0000-0000-0000A70A0000}"/>
    <cellStyle name="Currency 6 4 3 3" xfId="2740" xr:uid="{00000000-0005-0000-0000-0000A80A0000}"/>
    <cellStyle name="Currency 6 4 3 4" xfId="2741" xr:uid="{00000000-0005-0000-0000-0000A90A0000}"/>
    <cellStyle name="Currency 6 4 3 5" xfId="2742" xr:uid="{00000000-0005-0000-0000-0000AA0A0000}"/>
    <cellStyle name="Currency 6 4 4" xfId="2743" xr:uid="{00000000-0005-0000-0000-0000AB0A0000}"/>
    <cellStyle name="Currency 6 4 4 2" xfId="2744" xr:uid="{00000000-0005-0000-0000-0000AC0A0000}"/>
    <cellStyle name="Currency 6 4 4 2 2" xfId="2745" xr:uid="{00000000-0005-0000-0000-0000AD0A0000}"/>
    <cellStyle name="Currency 6 4 4 3" xfId="2746" xr:uid="{00000000-0005-0000-0000-0000AE0A0000}"/>
    <cellStyle name="Currency 6 4 4 4" xfId="2747" xr:uid="{00000000-0005-0000-0000-0000AF0A0000}"/>
    <cellStyle name="Currency 6 4 4 5" xfId="2748" xr:uid="{00000000-0005-0000-0000-0000B00A0000}"/>
    <cellStyle name="Currency 6 4 5" xfId="2749" xr:uid="{00000000-0005-0000-0000-0000B10A0000}"/>
    <cellStyle name="Currency 6 4 5 2" xfId="2750" xr:uid="{00000000-0005-0000-0000-0000B20A0000}"/>
    <cellStyle name="Currency 6 4 6" xfId="2751" xr:uid="{00000000-0005-0000-0000-0000B30A0000}"/>
    <cellStyle name="Currency 6 4 7" xfId="2752" xr:uid="{00000000-0005-0000-0000-0000B40A0000}"/>
    <cellStyle name="Currency 6 4 8" xfId="2753" xr:uid="{00000000-0005-0000-0000-0000B50A0000}"/>
    <cellStyle name="Currency 6 5" xfId="2754" xr:uid="{00000000-0005-0000-0000-0000B60A0000}"/>
    <cellStyle name="Currency 6 5 2" xfId="2755" xr:uid="{00000000-0005-0000-0000-0000B70A0000}"/>
    <cellStyle name="Currency 6 5 2 2" xfId="2756" xr:uid="{00000000-0005-0000-0000-0000B80A0000}"/>
    <cellStyle name="Currency 6 5 3" xfId="2757" xr:uid="{00000000-0005-0000-0000-0000B90A0000}"/>
    <cellStyle name="Currency 6 5 4" xfId="2758" xr:uid="{00000000-0005-0000-0000-0000BA0A0000}"/>
    <cellStyle name="Currency 6 5 5" xfId="2759" xr:uid="{00000000-0005-0000-0000-0000BB0A0000}"/>
    <cellStyle name="Currency 6 6" xfId="2760" xr:uid="{00000000-0005-0000-0000-0000BC0A0000}"/>
    <cellStyle name="Currency 6 6 2" xfId="2761" xr:uid="{00000000-0005-0000-0000-0000BD0A0000}"/>
    <cellStyle name="Currency 6 6 2 2" xfId="2762" xr:uid="{00000000-0005-0000-0000-0000BE0A0000}"/>
    <cellStyle name="Currency 6 6 3" xfId="2763" xr:uid="{00000000-0005-0000-0000-0000BF0A0000}"/>
    <cellStyle name="Currency 6 6 4" xfId="2764" xr:uid="{00000000-0005-0000-0000-0000C00A0000}"/>
    <cellStyle name="Currency 6 6 5" xfId="2765" xr:uid="{00000000-0005-0000-0000-0000C10A0000}"/>
    <cellStyle name="Currency 6 7" xfId="2766" xr:uid="{00000000-0005-0000-0000-0000C20A0000}"/>
    <cellStyle name="Currency 6 7 2" xfId="2767" xr:uid="{00000000-0005-0000-0000-0000C30A0000}"/>
    <cellStyle name="Currency 6 7 2 2" xfId="2768" xr:uid="{00000000-0005-0000-0000-0000C40A0000}"/>
    <cellStyle name="Currency 6 7 3" xfId="2769" xr:uid="{00000000-0005-0000-0000-0000C50A0000}"/>
    <cellStyle name="Currency 6 7 4" xfId="2770" xr:uid="{00000000-0005-0000-0000-0000C60A0000}"/>
    <cellStyle name="Currency 6 7 5" xfId="2771" xr:uid="{00000000-0005-0000-0000-0000C70A0000}"/>
    <cellStyle name="Currency 6 8" xfId="2772" xr:uid="{00000000-0005-0000-0000-0000C80A0000}"/>
    <cellStyle name="Currency 6 8 2" xfId="2773" xr:uid="{00000000-0005-0000-0000-0000C90A0000}"/>
    <cellStyle name="Currency 6 9" xfId="2774" xr:uid="{00000000-0005-0000-0000-0000CA0A0000}"/>
    <cellStyle name="Currency 7" xfId="2775" xr:uid="{00000000-0005-0000-0000-0000CB0A0000}"/>
    <cellStyle name="Currency 7 10" xfId="2776" xr:uid="{00000000-0005-0000-0000-0000CC0A0000}"/>
    <cellStyle name="Currency 7 11" xfId="2777" xr:uid="{00000000-0005-0000-0000-0000CD0A0000}"/>
    <cellStyle name="Currency 7 2" xfId="2778" xr:uid="{00000000-0005-0000-0000-0000CE0A0000}"/>
    <cellStyle name="Currency 7 2 2" xfId="2779" xr:uid="{00000000-0005-0000-0000-0000CF0A0000}"/>
    <cellStyle name="Currency 7 2 2 2" xfId="2780" xr:uid="{00000000-0005-0000-0000-0000D00A0000}"/>
    <cellStyle name="Currency 7 2 2 2 2" xfId="2781" xr:uid="{00000000-0005-0000-0000-0000D10A0000}"/>
    <cellStyle name="Currency 7 2 2 2 2 2" xfId="2782" xr:uid="{00000000-0005-0000-0000-0000D20A0000}"/>
    <cellStyle name="Currency 7 2 2 2 3" xfId="2783" xr:uid="{00000000-0005-0000-0000-0000D30A0000}"/>
    <cellStyle name="Currency 7 2 2 2 4" xfId="2784" xr:uid="{00000000-0005-0000-0000-0000D40A0000}"/>
    <cellStyle name="Currency 7 2 2 2 5" xfId="2785" xr:uid="{00000000-0005-0000-0000-0000D50A0000}"/>
    <cellStyle name="Currency 7 2 2 3" xfId="2786" xr:uid="{00000000-0005-0000-0000-0000D60A0000}"/>
    <cellStyle name="Currency 7 2 2 3 2" xfId="2787" xr:uid="{00000000-0005-0000-0000-0000D70A0000}"/>
    <cellStyle name="Currency 7 2 2 3 2 2" xfId="2788" xr:uid="{00000000-0005-0000-0000-0000D80A0000}"/>
    <cellStyle name="Currency 7 2 2 3 3" xfId="2789" xr:uid="{00000000-0005-0000-0000-0000D90A0000}"/>
    <cellStyle name="Currency 7 2 2 3 4" xfId="2790" xr:uid="{00000000-0005-0000-0000-0000DA0A0000}"/>
    <cellStyle name="Currency 7 2 2 3 5" xfId="2791" xr:uid="{00000000-0005-0000-0000-0000DB0A0000}"/>
    <cellStyle name="Currency 7 2 2 4" xfId="2792" xr:uid="{00000000-0005-0000-0000-0000DC0A0000}"/>
    <cellStyle name="Currency 7 2 2 4 2" xfId="2793" xr:uid="{00000000-0005-0000-0000-0000DD0A0000}"/>
    <cellStyle name="Currency 7 2 2 4 2 2" xfId="2794" xr:uid="{00000000-0005-0000-0000-0000DE0A0000}"/>
    <cellStyle name="Currency 7 2 2 4 3" xfId="2795" xr:uid="{00000000-0005-0000-0000-0000DF0A0000}"/>
    <cellStyle name="Currency 7 2 2 4 4" xfId="2796" xr:uid="{00000000-0005-0000-0000-0000E00A0000}"/>
    <cellStyle name="Currency 7 2 2 4 5" xfId="2797" xr:uid="{00000000-0005-0000-0000-0000E10A0000}"/>
    <cellStyle name="Currency 7 2 2 5" xfId="2798" xr:uid="{00000000-0005-0000-0000-0000E20A0000}"/>
    <cellStyle name="Currency 7 2 2 5 2" xfId="2799" xr:uid="{00000000-0005-0000-0000-0000E30A0000}"/>
    <cellStyle name="Currency 7 2 2 6" xfId="2800" xr:uid="{00000000-0005-0000-0000-0000E40A0000}"/>
    <cellStyle name="Currency 7 2 2 7" xfId="2801" xr:uid="{00000000-0005-0000-0000-0000E50A0000}"/>
    <cellStyle name="Currency 7 2 2 8" xfId="2802" xr:uid="{00000000-0005-0000-0000-0000E60A0000}"/>
    <cellStyle name="Currency 7 2 3" xfId="2803" xr:uid="{00000000-0005-0000-0000-0000E70A0000}"/>
    <cellStyle name="Currency 7 2 3 2" xfId="2804" xr:uid="{00000000-0005-0000-0000-0000E80A0000}"/>
    <cellStyle name="Currency 7 2 3 2 2" xfId="2805" xr:uid="{00000000-0005-0000-0000-0000E90A0000}"/>
    <cellStyle name="Currency 7 2 3 3" xfId="2806" xr:uid="{00000000-0005-0000-0000-0000EA0A0000}"/>
    <cellStyle name="Currency 7 2 3 4" xfId="2807" xr:uid="{00000000-0005-0000-0000-0000EB0A0000}"/>
    <cellStyle name="Currency 7 2 3 5" xfId="2808" xr:uid="{00000000-0005-0000-0000-0000EC0A0000}"/>
    <cellStyle name="Currency 7 2 4" xfId="2809" xr:uid="{00000000-0005-0000-0000-0000ED0A0000}"/>
    <cellStyle name="Currency 7 2 4 2" xfId="2810" xr:uid="{00000000-0005-0000-0000-0000EE0A0000}"/>
    <cellStyle name="Currency 7 2 4 2 2" xfId="2811" xr:uid="{00000000-0005-0000-0000-0000EF0A0000}"/>
    <cellStyle name="Currency 7 2 4 3" xfId="2812" xr:uid="{00000000-0005-0000-0000-0000F00A0000}"/>
    <cellStyle name="Currency 7 2 4 4" xfId="2813" xr:uid="{00000000-0005-0000-0000-0000F10A0000}"/>
    <cellStyle name="Currency 7 2 4 5" xfId="2814" xr:uid="{00000000-0005-0000-0000-0000F20A0000}"/>
    <cellStyle name="Currency 7 2 5" xfId="2815" xr:uid="{00000000-0005-0000-0000-0000F30A0000}"/>
    <cellStyle name="Currency 7 2 5 2" xfId="2816" xr:uid="{00000000-0005-0000-0000-0000F40A0000}"/>
    <cellStyle name="Currency 7 2 5 2 2" xfId="2817" xr:uid="{00000000-0005-0000-0000-0000F50A0000}"/>
    <cellStyle name="Currency 7 2 5 3" xfId="2818" xr:uid="{00000000-0005-0000-0000-0000F60A0000}"/>
    <cellStyle name="Currency 7 2 5 4" xfId="2819" xr:uid="{00000000-0005-0000-0000-0000F70A0000}"/>
    <cellStyle name="Currency 7 2 5 5" xfId="2820" xr:uid="{00000000-0005-0000-0000-0000F80A0000}"/>
    <cellStyle name="Currency 7 2 6" xfId="2821" xr:uid="{00000000-0005-0000-0000-0000F90A0000}"/>
    <cellStyle name="Currency 7 2 6 2" xfId="2822" xr:uid="{00000000-0005-0000-0000-0000FA0A0000}"/>
    <cellStyle name="Currency 7 2 7" xfId="2823" xr:uid="{00000000-0005-0000-0000-0000FB0A0000}"/>
    <cellStyle name="Currency 7 2 8" xfId="2824" xr:uid="{00000000-0005-0000-0000-0000FC0A0000}"/>
    <cellStyle name="Currency 7 2 9" xfId="2825" xr:uid="{00000000-0005-0000-0000-0000FD0A0000}"/>
    <cellStyle name="Currency 7 3" xfId="2826" xr:uid="{00000000-0005-0000-0000-0000FE0A0000}"/>
    <cellStyle name="Currency 7 3 2" xfId="2827" xr:uid="{00000000-0005-0000-0000-0000FF0A0000}"/>
    <cellStyle name="Currency 7 3 2 2" xfId="2828" xr:uid="{00000000-0005-0000-0000-0000000B0000}"/>
    <cellStyle name="Currency 7 3 2 2 2" xfId="2829" xr:uid="{00000000-0005-0000-0000-0000010B0000}"/>
    <cellStyle name="Currency 7 3 2 2 2 2" xfId="2830" xr:uid="{00000000-0005-0000-0000-0000020B0000}"/>
    <cellStyle name="Currency 7 3 2 2 3" xfId="2831" xr:uid="{00000000-0005-0000-0000-0000030B0000}"/>
    <cellStyle name="Currency 7 3 2 2 4" xfId="2832" xr:uid="{00000000-0005-0000-0000-0000040B0000}"/>
    <cellStyle name="Currency 7 3 2 2 5" xfId="2833" xr:uid="{00000000-0005-0000-0000-0000050B0000}"/>
    <cellStyle name="Currency 7 3 2 3" xfId="2834" xr:uid="{00000000-0005-0000-0000-0000060B0000}"/>
    <cellStyle name="Currency 7 3 2 3 2" xfId="2835" xr:uid="{00000000-0005-0000-0000-0000070B0000}"/>
    <cellStyle name="Currency 7 3 2 3 2 2" xfId="2836" xr:uid="{00000000-0005-0000-0000-0000080B0000}"/>
    <cellStyle name="Currency 7 3 2 3 3" xfId="2837" xr:uid="{00000000-0005-0000-0000-0000090B0000}"/>
    <cellStyle name="Currency 7 3 2 3 4" xfId="2838" xr:uid="{00000000-0005-0000-0000-00000A0B0000}"/>
    <cellStyle name="Currency 7 3 2 3 5" xfId="2839" xr:uid="{00000000-0005-0000-0000-00000B0B0000}"/>
    <cellStyle name="Currency 7 3 2 4" xfId="2840" xr:uid="{00000000-0005-0000-0000-00000C0B0000}"/>
    <cellStyle name="Currency 7 3 2 4 2" xfId="2841" xr:uid="{00000000-0005-0000-0000-00000D0B0000}"/>
    <cellStyle name="Currency 7 3 2 4 2 2" xfId="2842" xr:uid="{00000000-0005-0000-0000-00000E0B0000}"/>
    <cellStyle name="Currency 7 3 2 4 3" xfId="2843" xr:uid="{00000000-0005-0000-0000-00000F0B0000}"/>
    <cellStyle name="Currency 7 3 2 4 4" xfId="2844" xr:uid="{00000000-0005-0000-0000-0000100B0000}"/>
    <cellStyle name="Currency 7 3 2 4 5" xfId="2845" xr:uid="{00000000-0005-0000-0000-0000110B0000}"/>
    <cellStyle name="Currency 7 3 2 5" xfId="2846" xr:uid="{00000000-0005-0000-0000-0000120B0000}"/>
    <cellStyle name="Currency 7 3 2 5 2" xfId="2847" xr:uid="{00000000-0005-0000-0000-0000130B0000}"/>
    <cellStyle name="Currency 7 3 2 6" xfId="2848" xr:uid="{00000000-0005-0000-0000-0000140B0000}"/>
    <cellStyle name="Currency 7 3 2 7" xfId="2849" xr:uid="{00000000-0005-0000-0000-0000150B0000}"/>
    <cellStyle name="Currency 7 3 2 8" xfId="2850" xr:uid="{00000000-0005-0000-0000-0000160B0000}"/>
    <cellStyle name="Currency 7 3 3" xfId="2851" xr:uid="{00000000-0005-0000-0000-0000170B0000}"/>
    <cellStyle name="Currency 7 3 3 2" xfId="2852" xr:uid="{00000000-0005-0000-0000-0000180B0000}"/>
    <cellStyle name="Currency 7 3 3 2 2" xfId="2853" xr:uid="{00000000-0005-0000-0000-0000190B0000}"/>
    <cellStyle name="Currency 7 3 3 3" xfId="2854" xr:uid="{00000000-0005-0000-0000-00001A0B0000}"/>
    <cellStyle name="Currency 7 3 3 4" xfId="2855" xr:uid="{00000000-0005-0000-0000-00001B0B0000}"/>
    <cellStyle name="Currency 7 3 3 5" xfId="2856" xr:uid="{00000000-0005-0000-0000-00001C0B0000}"/>
    <cellStyle name="Currency 7 3 4" xfId="2857" xr:uid="{00000000-0005-0000-0000-00001D0B0000}"/>
    <cellStyle name="Currency 7 3 4 2" xfId="2858" xr:uid="{00000000-0005-0000-0000-00001E0B0000}"/>
    <cellStyle name="Currency 7 3 4 2 2" xfId="2859" xr:uid="{00000000-0005-0000-0000-00001F0B0000}"/>
    <cellStyle name="Currency 7 3 4 3" xfId="2860" xr:uid="{00000000-0005-0000-0000-0000200B0000}"/>
    <cellStyle name="Currency 7 3 4 4" xfId="2861" xr:uid="{00000000-0005-0000-0000-0000210B0000}"/>
    <cellStyle name="Currency 7 3 4 5" xfId="2862" xr:uid="{00000000-0005-0000-0000-0000220B0000}"/>
    <cellStyle name="Currency 7 3 5" xfId="2863" xr:uid="{00000000-0005-0000-0000-0000230B0000}"/>
    <cellStyle name="Currency 7 3 5 2" xfId="2864" xr:uid="{00000000-0005-0000-0000-0000240B0000}"/>
    <cellStyle name="Currency 7 3 5 2 2" xfId="2865" xr:uid="{00000000-0005-0000-0000-0000250B0000}"/>
    <cellStyle name="Currency 7 3 5 3" xfId="2866" xr:uid="{00000000-0005-0000-0000-0000260B0000}"/>
    <cellStyle name="Currency 7 3 5 4" xfId="2867" xr:uid="{00000000-0005-0000-0000-0000270B0000}"/>
    <cellStyle name="Currency 7 3 5 5" xfId="2868" xr:uid="{00000000-0005-0000-0000-0000280B0000}"/>
    <cellStyle name="Currency 7 3 6" xfId="2869" xr:uid="{00000000-0005-0000-0000-0000290B0000}"/>
    <cellStyle name="Currency 7 3 6 2" xfId="2870" xr:uid="{00000000-0005-0000-0000-00002A0B0000}"/>
    <cellStyle name="Currency 7 3 7" xfId="2871" xr:uid="{00000000-0005-0000-0000-00002B0B0000}"/>
    <cellStyle name="Currency 7 3 8" xfId="2872" xr:uid="{00000000-0005-0000-0000-00002C0B0000}"/>
    <cellStyle name="Currency 7 3 9" xfId="2873" xr:uid="{00000000-0005-0000-0000-00002D0B0000}"/>
    <cellStyle name="Currency 7 4" xfId="2874" xr:uid="{00000000-0005-0000-0000-00002E0B0000}"/>
    <cellStyle name="Currency 7 4 2" xfId="2875" xr:uid="{00000000-0005-0000-0000-00002F0B0000}"/>
    <cellStyle name="Currency 7 4 2 2" xfId="2876" xr:uid="{00000000-0005-0000-0000-0000300B0000}"/>
    <cellStyle name="Currency 7 4 2 2 2" xfId="2877" xr:uid="{00000000-0005-0000-0000-0000310B0000}"/>
    <cellStyle name="Currency 7 4 2 3" xfId="2878" xr:uid="{00000000-0005-0000-0000-0000320B0000}"/>
    <cellStyle name="Currency 7 4 2 4" xfId="2879" xr:uid="{00000000-0005-0000-0000-0000330B0000}"/>
    <cellStyle name="Currency 7 4 2 5" xfId="2880" xr:uid="{00000000-0005-0000-0000-0000340B0000}"/>
    <cellStyle name="Currency 7 4 3" xfId="2881" xr:uid="{00000000-0005-0000-0000-0000350B0000}"/>
    <cellStyle name="Currency 7 4 3 2" xfId="2882" xr:uid="{00000000-0005-0000-0000-0000360B0000}"/>
    <cellStyle name="Currency 7 4 3 2 2" xfId="2883" xr:uid="{00000000-0005-0000-0000-0000370B0000}"/>
    <cellStyle name="Currency 7 4 3 3" xfId="2884" xr:uid="{00000000-0005-0000-0000-0000380B0000}"/>
    <cellStyle name="Currency 7 4 3 4" xfId="2885" xr:uid="{00000000-0005-0000-0000-0000390B0000}"/>
    <cellStyle name="Currency 7 4 3 5" xfId="2886" xr:uid="{00000000-0005-0000-0000-00003A0B0000}"/>
    <cellStyle name="Currency 7 4 4" xfId="2887" xr:uid="{00000000-0005-0000-0000-00003B0B0000}"/>
    <cellStyle name="Currency 7 4 4 2" xfId="2888" xr:uid="{00000000-0005-0000-0000-00003C0B0000}"/>
    <cellStyle name="Currency 7 4 4 2 2" xfId="2889" xr:uid="{00000000-0005-0000-0000-00003D0B0000}"/>
    <cellStyle name="Currency 7 4 4 3" xfId="2890" xr:uid="{00000000-0005-0000-0000-00003E0B0000}"/>
    <cellStyle name="Currency 7 4 4 4" xfId="2891" xr:uid="{00000000-0005-0000-0000-00003F0B0000}"/>
    <cellStyle name="Currency 7 4 4 5" xfId="2892" xr:uid="{00000000-0005-0000-0000-0000400B0000}"/>
    <cellStyle name="Currency 7 4 5" xfId="2893" xr:uid="{00000000-0005-0000-0000-0000410B0000}"/>
    <cellStyle name="Currency 7 4 5 2" xfId="2894" xr:uid="{00000000-0005-0000-0000-0000420B0000}"/>
    <cellStyle name="Currency 7 4 6" xfId="2895" xr:uid="{00000000-0005-0000-0000-0000430B0000}"/>
    <cellStyle name="Currency 7 4 7" xfId="2896" xr:uid="{00000000-0005-0000-0000-0000440B0000}"/>
    <cellStyle name="Currency 7 4 8" xfId="2897" xr:uid="{00000000-0005-0000-0000-0000450B0000}"/>
    <cellStyle name="Currency 7 5" xfId="2898" xr:uid="{00000000-0005-0000-0000-0000460B0000}"/>
    <cellStyle name="Currency 7 5 2" xfId="2899" xr:uid="{00000000-0005-0000-0000-0000470B0000}"/>
    <cellStyle name="Currency 7 5 2 2" xfId="2900" xr:uid="{00000000-0005-0000-0000-0000480B0000}"/>
    <cellStyle name="Currency 7 5 3" xfId="2901" xr:uid="{00000000-0005-0000-0000-0000490B0000}"/>
    <cellStyle name="Currency 7 5 4" xfId="2902" xr:uid="{00000000-0005-0000-0000-00004A0B0000}"/>
    <cellStyle name="Currency 7 5 5" xfId="2903" xr:uid="{00000000-0005-0000-0000-00004B0B0000}"/>
    <cellStyle name="Currency 7 6" xfId="2904" xr:uid="{00000000-0005-0000-0000-00004C0B0000}"/>
    <cellStyle name="Currency 7 6 2" xfId="2905" xr:uid="{00000000-0005-0000-0000-00004D0B0000}"/>
    <cellStyle name="Currency 7 6 2 2" xfId="2906" xr:uid="{00000000-0005-0000-0000-00004E0B0000}"/>
    <cellStyle name="Currency 7 6 3" xfId="2907" xr:uid="{00000000-0005-0000-0000-00004F0B0000}"/>
    <cellStyle name="Currency 7 6 4" xfId="2908" xr:uid="{00000000-0005-0000-0000-0000500B0000}"/>
    <cellStyle name="Currency 7 6 5" xfId="2909" xr:uid="{00000000-0005-0000-0000-0000510B0000}"/>
    <cellStyle name="Currency 7 7" xfId="2910" xr:uid="{00000000-0005-0000-0000-0000520B0000}"/>
    <cellStyle name="Currency 7 7 2" xfId="2911" xr:uid="{00000000-0005-0000-0000-0000530B0000}"/>
    <cellStyle name="Currency 7 7 2 2" xfId="2912" xr:uid="{00000000-0005-0000-0000-0000540B0000}"/>
    <cellStyle name="Currency 7 7 3" xfId="2913" xr:uid="{00000000-0005-0000-0000-0000550B0000}"/>
    <cellStyle name="Currency 7 7 4" xfId="2914" xr:uid="{00000000-0005-0000-0000-0000560B0000}"/>
    <cellStyle name="Currency 7 7 5" xfId="2915" xr:uid="{00000000-0005-0000-0000-0000570B0000}"/>
    <cellStyle name="Currency 7 8" xfId="2916" xr:uid="{00000000-0005-0000-0000-0000580B0000}"/>
    <cellStyle name="Currency 7 8 2" xfId="2917" xr:uid="{00000000-0005-0000-0000-0000590B0000}"/>
    <cellStyle name="Currency 7 9" xfId="2918" xr:uid="{00000000-0005-0000-0000-00005A0B0000}"/>
    <cellStyle name="Currency 8" xfId="2919" xr:uid="{00000000-0005-0000-0000-00005B0B0000}"/>
    <cellStyle name="Currency 8 10" xfId="2920" xr:uid="{00000000-0005-0000-0000-00005C0B0000}"/>
    <cellStyle name="Currency 8 11" xfId="2921" xr:uid="{00000000-0005-0000-0000-00005D0B0000}"/>
    <cellStyle name="Currency 8 2" xfId="2922" xr:uid="{00000000-0005-0000-0000-00005E0B0000}"/>
    <cellStyle name="Currency 8 2 2" xfId="2923" xr:uid="{00000000-0005-0000-0000-00005F0B0000}"/>
    <cellStyle name="Currency 8 2 2 2" xfId="2924" xr:uid="{00000000-0005-0000-0000-0000600B0000}"/>
    <cellStyle name="Currency 8 2 2 2 2" xfId="2925" xr:uid="{00000000-0005-0000-0000-0000610B0000}"/>
    <cellStyle name="Currency 8 2 2 2 2 2" xfId="2926" xr:uid="{00000000-0005-0000-0000-0000620B0000}"/>
    <cellStyle name="Currency 8 2 2 2 3" xfId="2927" xr:uid="{00000000-0005-0000-0000-0000630B0000}"/>
    <cellStyle name="Currency 8 2 2 2 4" xfId="2928" xr:uid="{00000000-0005-0000-0000-0000640B0000}"/>
    <cellStyle name="Currency 8 2 2 2 5" xfId="2929" xr:uid="{00000000-0005-0000-0000-0000650B0000}"/>
    <cellStyle name="Currency 8 2 2 3" xfId="2930" xr:uid="{00000000-0005-0000-0000-0000660B0000}"/>
    <cellStyle name="Currency 8 2 2 3 2" xfId="2931" xr:uid="{00000000-0005-0000-0000-0000670B0000}"/>
    <cellStyle name="Currency 8 2 2 3 2 2" xfId="2932" xr:uid="{00000000-0005-0000-0000-0000680B0000}"/>
    <cellStyle name="Currency 8 2 2 3 3" xfId="2933" xr:uid="{00000000-0005-0000-0000-0000690B0000}"/>
    <cellStyle name="Currency 8 2 2 3 4" xfId="2934" xr:uid="{00000000-0005-0000-0000-00006A0B0000}"/>
    <cellStyle name="Currency 8 2 2 3 5" xfId="2935" xr:uid="{00000000-0005-0000-0000-00006B0B0000}"/>
    <cellStyle name="Currency 8 2 2 4" xfId="2936" xr:uid="{00000000-0005-0000-0000-00006C0B0000}"/>
    <cellStyle name="Currency 8 2 2 4 2" xfId="2937" xr:uid="{00000000-0005-0000-0000-00006D0B0000}"/>
    <cellStyle name="Currency 8 2 2 4 2 2" xfId="2938" xr:uid="{00000000-0005-0000-0000-00006E0B0000}"/>
    <cellStyle name="Currency 8 2 2 4 3" xfId="2939" xr:uid="{00000000-0005-0000-0000-00006F0B0000}"/>
    <cellStyle name="Currency 8 2 2 4 4" xfId="2940" xr:uid="{00000000-0005-0000-0000-0000700B0000}"/>
    <cellStyle name="Currency 8 2 2 4 5" xfId="2941" xr:uid="{00000000-0005-0000-0000-0000710B0000}"/>
    <cellStyle name="Currency 8 2 2 5" xfId="2942" xr:uid="{00000000-0005-0000-0000-0000720B0000}"/>
    <cellStyle name="Currency 8 2 2 5 2" xfId="2943" xr:uid="{00000000-0005-0000-0000-0000730B0000}"/>
    <cellStyle name="Currency 8 2 2 6" xfId="2944" xr:uid="{00000000-0005-0000-0000-0000740B0000}"/>
    <cellStyle name="Currency 8 2 2 7" xfId="2945" xr:uid="{00000000-0005-0000-0000-0000750B0000}"/>
    <cellStyle name="Currency 8 2 2 8" xfId="2946" xr:uid="{00000000-0005-0000-0000-0000760B0000}"/>
    <cellStyle name="Currency 8 2 3" xfId="2947" xr:uid="{00000000-0005-0000-0000-0000770B0000}"/>
    <cellStyle name="Currency 8 2 3 2" xfId="2948" xr:uid="{00000000-0005-0000-0000-0000780B0000}"/>
    <cellStyle name="Currency 8 2 3 2 2" xfId="2949" xr:uid="{00000000-0005-0000-0000-0000790B0000}"/>
    <cellStyle name="Currency 8 2 3 3" xfId="2950" xr:uid="{00000000-0005-0000-0000-00007A0B0000}"/>
    <cellStyle name="Currency 8 2 3 4" xfId="2951" xr:uid="{00000000-0005-0000-0000-00007B0B0000}"/>
    <cellStyle name="Currency 8 2 3 5" xfId="2952" xr:uid="{00000000-0005-0000-0000-00007C0B0000}"/>
    <cellStyle name="Currency 8 2 4" xfId="2953" xr:uid="{00000000-0005-0000-0000-00007D0B0000}"/>
    <cellStyle name="Currency 8 2 4 2" xfId="2954" xr:uid="{00000000-0005-0000-0000-00007E0B0000}"/>
    <cellStyle name="Currency 8 2 4 2 2" xfId="2955" xr:uid="{00000000-0005-0000-0000-00007F0B0000}"/>
    <cellStyle name="Currency 8 2 4 3" xfId="2956" xr:uid="{00000000-0005-0000-0000-0000800B0000}"/>
    <cellStyle name="Currency 8 2 4 4" xfId="2957" xr:uid="{00000000-0005-0000-0000-0000810B0000}"/>
    <cellStyle name="Currency 8 2 4 5" xfId="2958" xr:uid="{00000000-0005-0000-0000-0000820B0000}"/>
    <cellStyle name="Currency 8 2 5" xfId="2959" xr:uid="{00000000-0005-0000-0000-0000830B0000}"/>
    <cellStyle name="Currency 8 2 5 2" xfId="2960" xr:uid="{00000000-0005-0000-0000-0000840B0000}"/>
    <cellStyle name="Currency 8 2 5 2 2" xfId="2961" xr:uid="{00000000-0005-0000-0000-0000850B0000}"/>
    <cellStyle name="Currency 8 2 5 3" xfId="2962" xr:uid="{00000000-0005-0000-0000-0000860B0000}"/>
    <cellStyle name="Currency 8 2 5 4" xfId="2963" xr:uid="{00000000-0005-0000-0000-0000870B0000}"/>
    <cellStyle name="Currency 8 2 5 5" xfId="2964" xr:uid="{00000000-0005-0000-0000-0000880B0000}"/>
    <cellStyle name="Currency 8 2 6" xfId="2965" xr:uid="{00000000-0005-0000-0000-0000890B0000}"/>
    <cellStyle name="Currency 8 2 6 2" xfId="2966" xr:uid="{00000000-0005-0000-0000-00008A0B0000}"/>
    <cellStyle name="Currency 8 2 7" xfId="2967" xr:uid="{00000000-0005-0000-0000-00008B0B0000}"/>
    <cellStyle name="Currency 8 2 8" xfId="2968" xr:uid="{00000000-0005-0000-0000-00008C0B0000}"/>
    <cellStyle name="Currency 8 2 9" xfId="2969" xr:uid="{00000000-0005-0000-0000-00008D0B0000}"/>
    <cellStyle name="Currency 8 3" xfId="2970" xr:uid="{00000000-0005-0000-0000-00008E0B0000}"/>
    <cellStyle name="Currency 8 3 2" xfId="2971" xr:uid="{00000000-0005-0000-0000-00008F0B0000}"/>
    <cellStyle name="Currency 8 3 2 2" xfId="2972" xr:uid="{00000000-0005-0000-0000-0000900B0000}"/>
    <cellStyle name="Currency 8 3 2 2 2" xfId="2973" xr:uid="{00000000-0005-0000-0000-0000910B0000}"/>
    <cellStyle name="Currency 8 3 2 2 2 2" xfId="2974" xr:uid="{00000000-0005-0000-0000-0000920B0000}"/>
    <cellStyle name="Currency 8 3 2 2 3" xfId="2975" xr:uid="{00000000-0005-0000-0000-0000930B0000}"/>
    <cellStyle name="Currency 8 3 2 2 4" xfId="2976" xr:uid="{00000000-0005-0000-0000-0000940B0000}"/>
    <cellStyle name="Currency 8 3 2 2 5" xfId="2977" xr:uid="{00000000-0005-0000-0000-0000950B0000}"/>
    <cellStyle name="Currency 8 3 2 3" xfId="2978" xr:uid="{00000000-0005-0000-0000-0000960B0000}"/>
    <cellStyle name="Currency 8 3 2 3 2" xfId="2979" xr:uid="{00000000-0005-0000-0000-0000970B0000}"/>
    <cellStyle name="Currency 8 3 2 3 2 2" xfId="2980" xr:uid="{00000000-0005-0000-0000-0000980B0000}"/>
    <cellStyle name="Currency 8 3 2 3 3" xfId="2981" xr:uid="{00000000-0005-0000-0000-0000990B0000}"/>
    <cellStyle name="Currency 8 3 2 3 4" xfId="2982" xr:uid="{00000000-0005-0000-0000-00009A0B0000}"/>
    <cellStyle name="Currency 8 3 2 3 5" xfId="2983" xr:uid="{00000000-0005-0000-0000-00009B0B0000}"/>
    <cellStyle name="Currency 8 3 2 4" xfId="2984" xr:uid="{00000000-0005-0000-0000-00009C0B0000}"/>
    <cellStyle name="Currency 8 3 2 4 2" xfId="2985" xr:uid="{00000000-0005-0000-0000-00009D0B0000}"/>
    <cellStyle name="Currency 8 3 2 4 2 2" xfId="2986" xr:uid="{00000000-0005-0000-0000-00009E0B0000}"/>
    <cellStyle name="Currency 8 3 2 4 3" xfId="2987" xr:uid="{00000000-0005-0000-0000-00009F0B0000}"/>
    <cellStyle name="Currency 8 3 2 4 4" xfId="2988" xr:uid="{00000000-0005-0000-0000-0000A00B0000}"/>
    <cellStyle name="Currency 8 3 2 4 5" xfId="2989" xr:uid="{00000000-0005-0000-0000-0000A10B0000}"/>
    <cellStyle name="Currency 8 3 2 5" xfId="2990" xr:uid="{00000000-0005-0000-0000-0000A20B0000}"/>
    <cellStyle name="Currency 8 3 2 5 2" xfId="2991" xr:uid="{00000000-0005-0000-0000-0000A30B0000}"/>
    <cellStyle name="Currency 8 3 2 6" xfId="2992" xr:uid="{00000000-0005-0000-0000-0000A40B0000}"/>
    <cellStyle name="Currency 8 3 2 7" xfId="2993" xr:uid="{00000000-0005-0000-0000-0000A50B0000}"/>
    <cellStyle name="Currency 8 3 2 8" xfId="2994" xr:uid="{00000000-0005-0000-0000-0000A60B0000}"/>
    <cellStyle name="Currency 8 3 3" xfId="2995" xr:uid="{00000000-0005-0000-0000-0000A70B0000}"/>
    <cellStyle name="Currency 8 3 3 2" xfId="2996" xr:uid="{00000000-0005-0000-0000-0000A80B0000}"/>
    <cellStyle name="Currency 8 3 3 2 2" xfId="2997" xr:uid="{00000000-0005-0000-0000-0000A90B0000}"/>
    <cellStyle name="Currency 8 3 3 3" xfId="2998" xr:uid="{00000000-0005-0000-0000-0000AA0B0000}"/>
    <cellStyle name="Currency 8 3 3 4" xfId="2999" xr:uid="{00000000-0005-0000-0000-0000AB0B0000}"/>
    <cellStyle name="Currency 8 3 3 5" xfId="3000" xr:uid="{00000000-0005-0000-0000-0000AC0B0000}"/>
    <cellStyle name="Currency 8 3 4" xfId="3001" xr:uid="{00000000-0005-0000-0000-0000AD0B0000}"/>
    <cellStyle name="Currency 8 3 4 2" xfId="3002" xr:uid="{00000000-0005-0000-0000-0000AE0B0000}"/>
    <cellStyle name="Currency 8 3 4 2 2" xfId="3003" xr:uid="{00000000-0005-0000-0000-0000AF0B0000}"/>
    <cellStyle name="Currency 8 3 4 3" xfId="3004" xr:uid="{00000000-0005-0000-0000-0000B00B0000}"/>
    <cellStyle name="Currency 8 3 4 4" xfId="3005" xr:uid="{00000000-0005-0000-0000-0000B10B0000}"/>
    <cellStyle name="Currency 8 3 4 5" xfId="3006" xr:uid="{00000000-0005-0000-0000-0000B20B0000}"/>
    <cellStyle name="Currency 8 3 5" xfId="3007" xr:uid="{00000000-0005-0000-0000-0000B30B0000}"/>
    <cellStyle name="Currency 8 3 5 2" xfId="3008" xr:uid="{00000000-0005-0000-0000-0000B40B0000}"/>
    <cellStyle name="Currency 8 3 5 2 2" xfId="3009" xr:uid="{00000000-0005-0000-0000-0000B50B0000}"/>
    <cellStyle name="Currency 8 3 5 3" xfId="3010" xr:uid="{00000000-0005-0000-0000-0000B60B0000}"/>
    <cellStyle name="Currency 8 3 5 4" xfId="3011" xr:uid="{00000000-0005-0000-0000-0000B70B0000}"/>
    <cellStyle name="Currency 8 3 5 5" xfId="3012" xr:uid="{00000000-0005-0000-0000-0000B80B0000}"/>
    <cellStyle name="Currency 8 3 6" xfId="3013" xr:uid="{00000000-0005-0000-0000-0000B90B0000}"/>
    <cellStyle name="Currency 8 3 6 2" xfId="3014" xr:uid="{00000000-0005-0000-0000-0000BA0B0000}"/>
    <cellStyle name="Currency 8 3 7" xfId="3015" xr:uid="{00000000-0005-0000-0000-0000BB0B0000}"/>
    <cellStyle name="Currency 8 3 8" xfId="3016" xr:uid="{00000000-0005-0000-0000-0000BC0B0000}"/>
    <cellStyle name="Currency 8 3 9" xfId="3017" xr:uid="{00000000-0005-0000-0000-0000BD0B0000}"/>
    <cellStyle name="Currency 8 4" xfId="3018" xr:uid="{00000000-0005-0000-0000-0000BE0B0000}"/>
    <cellStyle name="Currency 8 4 2" xfId="3019" xr:uid="{00000000-0005-0000-0000-0000BF0B0000}"/>
    <cellStyle name="Currency 8 4 2 2" xfId="3020" xr:uid="{00000000-0005-0000-0000-0000C00B0000}"/>
    <cellStyle name="Currency 8 4 2 2 2" xfId="3021" xr:uid="{00000000-0005-0000-0000-0000C10B0000}"/>
    <cellStyle name="Currency 8 4 2 3" xfId="3022" xr:uid="{00000000-0005-0000-0000-0000C20B0000}"/>
    <cellStyle name="Currency 8 4 2 4" xfId="3023" xr:uid="{00000000-0005-0000-0000-0000C30B0000}"/>
    <cellStyle name="Currency 8 4 2 5" xfId="3024" xr:uid="{00000000-0005-0000-0000-0000C40B0000}"/>
    <cellStyle name="Currency 8 4 3" xfId="3025" xr:uid="{00000000-0005-0000-0000-0000C50B0000}"/>
    <cellStyle name="Currency 8 4 3 2" xfId="3026" xr:uid="{00000000-0005-0000-0000-0000C60B0000}"/>
    <cellStyle name="Currency 8 4 3 2 2" xfId="3027" xr:uid="{00000000-0005-0000-0000-0000C70B0000}"/>
    <cellStyle name="Currency 8 4 3 3" xfId="3028" xr:uid="{00000000-0005-0000-0000-0000C80B0000}"/>
    <cellStyle name="Currency 8 4 3 4" xfId="3029" xr:uid="{00000000-0005-0000-0000-0000C90B0000}"/>
    <cellStyle name="Currency 8 4 3 5" xfId="3030" xr:uid="{00000000-0005-0000-0000-0000CA0B0000}"/>
    <cellStyle name="Currency 8 4 4" xfId="3031" xr:uid="{00000000-0005-0000-0000-0000CB0B0000}"/>
    <cellStyle name="Currency 8 4 4 2" xfId="3032" xr:uid="{00000000-0005-0000-0000-0000CC0B0000}"/>
    <cellStyle name="Currency 8 4 4 2 2" xfId="3033" xr:uid="{00000000-0005-0000-0000-0000CD0B0000}"/>
    <cellStyle name="Currency 8 4 4 3" xfId="3034" xr:uid="{00000000-0005-0000-0000-0000CE0B0000}"/>
    <cellStyle name="Currency 8 4 4 4" xfId="3035" xr:uid="{00000000-0005-0000-0000-0000CF0B0000}"/>
    <cellStyle name="Currency 8 4 4 5" xfId="3036" xr:uid="{00000000-0005-0000-0000-0000D00B0000}"/>
    <cellStyle name="Currency 8 4 5" xfId="3037" xr:uid="{00000000-0005-0000-0000-0000D10B0000}"/>
    <cellStyle name="Currency 8 4 5 2" xfId="3038" xr:uid="{00000000-0005-0000-0000-0000D20B0000}"/>
    <cellStyle name="Currency 8 4 6" xfId="3039" xr:uid="{00000000-0005-0000-0000-0000D30B0000}"/>
    <cellStyle name="Currency 8 4 7" xfId="3040" xr:uid="{00000000-0005-0000-0000-0000D40B0000}"/>
    <cellStyle name="Currency 8 4 8" xfId="3041" xr:uid="{00000000-0005-0000-0000-0000D50B0000}"/>
    <cellStyle name="Currency 8 5" xfId="3042" xr:uid="{00000000-0005-0000-0000-0000D60B0000}"/>
    <cellStyle name="Currency 8 5 2" xfId="3043" xr:uid="{00000000-0005-0000-0000-0000D70B0000}"/>
    <cellStyle name="Currency 8 5 2 2" xfId="3044" xr:uid="{00000000-0005-0000-0000-0000D80B0000}"/>
    <cellStyle name="Currency 8 5 3" xfId="3045" xr:uid="{00000000-0005-0000-0000-0000D90B0000}"/>
    <cellStyle name="Currency 8 5 4" xfId="3046" xr:uid="{00000000-0005-0000-0000-0000DA0B0000}"/>
    <cellStyle name="Currency 8 5 5" xfId="3047" xr:uid="{00000000-0005-0000-0000-0000DB0B0000}"/>
    <cellStyle name="Currency 8 6" xfId="3048" xr:uid="{00000000-0005-0000-0000-0000DC0B0000}"/>
    <cellStyle name="Currency 8 6 2" xfId="3049" xr:uid="{00000000-0005-0000-0000-0000DD0B0000}"/>
    <cellStyle name="Currency 8 6 2 2" xfId="3050" xr:uid="{00000000-0005-0000-0000-0000DE0B0000}"/>
    <cellStyle name="Currency 8 6 3" xfId="3051" xr:uid="{00000000-0005-0000-0000-0000DF0B0000}"/>
    <cellStyle name="Currency 8 6 4" xfId="3052" xr:uid="{00000000-0005-0000-0000-0000E00B0000}"/>
    <cellStyle name="Currency 8 6 5" xfId="3053" xr:uid="{00000000-0005-0000-0000-0000E10B0000}"/>
    <cellStyle name="Currency 8 7" xfId="3054" xr:uid="{00000000-0005-0000-0000-0000E20B0000}"/>
    <cellStyle name="Currency 8 7 2" xfId="3055" xr:uid="{00000000-0005-0000-0000-0000E30B0000}"/>
    <cellStyle name="Currency 8 7 2 2" xfId="3056" xr:uid="{00000000-0005-0000-0000-0000E40B0000}"/>
    <cellStyle name="Currency 8 7 3" xfId="3057" xr:uid="{00000000-0005-0000-0000-0000E50B0000}"/>
    <cellStyle name="Currency 8 7 4" xfId="3058" xr:uid="{00000000-0005-0000-0000-0000E60B0000}"/>
    <cellStyle name="Currency 8 7 5" xfId="3059" xr:uid="{00000000-0005-0000-0000-0000E70B0000}"/>
    <cellStyle name="Currency 8 8" xfId="3060" xr:uid="{00000000-0005-0000-0000-0000E80B0000}"/>
    <cellStyle name="Currency 8 8 2" xfId="3061" xr:uid="{00000000-0005-0000-0000-0000E90B0000}"/>
    <cellStyle name="Currency 8 9" xfId="3062" xr:uid="{00000000-0005-0000-0000-0000EA0B0000}"/>
    <cellStyle name="Currency 9" xfId="3063" xr:uid="{00000000-0005-0000-0000-0000EB0B0000}"/>
    <cellStyle name="Currency 9 10" xfId="3064" xr:uid="{00000000-0005-0000-0000-0000EC0B0000}"/>
    <cellStyle name="Currency 9 11" xfId="3065" xr:uid="{00000000-0005-0000-0000-0000ED0B0000}"/>
    <cellStyle name="Currency 9 2" xfId="3066" xr:uid="{00000000-0005-0000-0000-0000EE0B0000}"/>
    <cellStyle name="Currency 9 2 2" xfId="3067" xr:uid="{00000000-0005-0000-0000-0000EF0B0000}"/>
    <cellStyle name="Currency 9 2 2 2" xfId="3068" xr:uid="{00000000-0005-0000-0000-0000F00B0000}"/>
    <cellStyle name="Currency 9 2 2 2 2" xfId="3069" xr:uid="{00000000-0005-0000-0000-0000F10B0000}"/>
    <cellStyle name="Currency 9 2 2 2 2 2" xfId="3070" xr:uid="{00000000-0005-0000-0000-0000F20B0000}"/>
    <cellStyle name="Currency 9 2 2 2 3" xfId="3071" xr:uid="{00000000-0005-0000-0000-0000F30B0000}"/>
    <cellStyle name="Currency 9 2 2 2 4" xfId="3072" xr:uid="{00000000-0005-0000-0000-0000F40B0000}"/>
    <cellStyle name="Currency 9 2 2 2 5" xfId="3073" xr:uid="{00000000-0005-0000-0000-0000F50B0000}"/>
    <cellStyle name="Currency 9 2 2 3" xfId="3074" xr:uid="{00000000-0005-0000-0000-0000F60B0000}"/>
    <cellStyle name="Currency 9 2 2 3 2" xfId="3075" xr:uid="{00000000-0005-0000-0000-0000F70B0000}"/>
    <cellStyle name="Currency 9 2 2 3 2 2" xfId="3076" xr:uid="{00000000-0005-0000-0000-0000F80B0000}"/>
    <cellStyle name="Currency 9 2 2 3 3" xfId="3077" xr:uid="{00000000-0005-0000-0000-0000F90B0000}"/>
    <cellStyle name="Currency 9 2 2 3 4" xfId="3078" xr:uid="{00000000-0005-0000-0000-0000FA0B0000}"/>
    <cellStyle name="Currency 9 2 2 3 5" xfId="3079" xr:uid="{00000000-0005-0000-0000-0000FB0B0000}"/>
    <cellStyle name="Currency 9 2 2 4" xfId="3080" xr:uid="{00000000-0005-0000-0000-0000FC0B0000}"/>
    <cellStyle name="Currency 9 2 2 4 2" xfId="3081" xr:uid="{00000000-0005-0000-0000-0000FD0B0000}"/>
    <cellStyle name="Currency 9 2 2 4 2 2" xfId="3082" xr:uid="{00000000-0005-0000-0000-0000FE0B0000}"/>
    <cellStyle name="Currency 9 2 2 4 3" xfId="3083" xr:uid="{00000000-0005-0000-0000-0000FF0B0000}"/>
    <cellStyle name="Currency 9 2 2 4 4" xfId="3084" xr:uid="{00000000-0005-0000-0000-0000000C0000}"/>
    <cellStyle name="Currency 9 2 2 4 5" xfId="3085" xr:uid="{00000000-0005-0000-0000-0000010C0000}"/>
    <cellStyle name="Currency 9 2 2 5" xfId="3086" xr:uid="{00000000-0005-0000-0000-0000020C0000}"/>
    <cellStyle name="Currency 9 2 2 5 2" xfId="3087" xr:uid="{00000000-0005-0000-0000-0000030C0000}"/>
    <cellStyle name="Currency 9 2 2 6" xfId="3088" xr:uid="{00000000-0005-0000-0000-0000040C0000}"/>
    <cellStyle name="Currency 9 2 2 7" xfId="3089" xr:uid="{00000000-0005-0000-0000-0000050C0000}"/>
    <cellStyle name="Currency 9 2 2 8" xfId="3090" xr:uid="{00000000-0005-0000-0000-0000060C0000}"/>
    <cellStyle name="Currency 9 2 3" xfId="3091" xr:uid="{00000000-0005-0000-0000-0000070C0000}"/>
    <cellStyle name="Currency 9 2 3 2" xfId="3092" xr:uid="{00000000-0005-0000-0000-0000080C0000}"/>
    <cellStyle name="Currency 9 2 3 2 2" xfId="3093" xr:uid="{00000000-0005-0000-0000-0000090C0000}"/>
    <cellStyle name="Currency 9 2 3 3" xfId="3094" xr:uid="{00000000-0005-0000-0000-00000A0C0000}"/>
    <cellStyle name="Currency 9 2 3 4" xfId="3095" xr:uid="{00000000-0005-0000-0000-00000B0C0000}"/>
    <cellStyle name="Currency 9 2 3 5" xfId="3096" xr:uid="{00000000-0005-0000-0000-00000C0C0000}"/>
    <cellStyle name="Currency 9 2 4" xfId="3097" xr:uid="{00000000-0005-0000-0000-00000D0C0000}"/>
    <cellStyle name="Currency 9 2 4 2" xfId="3098" xr:uid="{00000000-0005-0000-0000-00000E0C0000}"/>
    <cellStyle name="Currency 9 2 4 2 2" xfId="3099" xr:uid="{00000000-0005-0000-0000-00000F0C0000}"/>
    <cellStyle name="Currency 9 2 4 3" xfId="3100" xr:uid="{00000000-0005-0000-0000-0000100C0000}"/>
    <cellStyle name="Currency 9 2 4 4" xfId="3101" xr:uid="{00000000-0005-0000-0000-0000110C0000}"/>
    <cellStyle name="Currency 9 2 4 5" xfId="3102" xr:uid="{00000000-0005-0000-0000-0000120C0000}"/>
    <cellStyle name="Currency 9 2 5" xfId="3103" xr:uid="{00000000-0005-0000-0000-0000130C0000}"/>
    <cellStyle name="Currency 9 2 5 2" xfId="3104" xr:uid="{00000000-0005-0000-0000-0000140C0000}"/>
    <cellStyle name="Currency 9 2 5 2 2" xfId="3105" xr:uid="{00000000-0005-0000-0000-0000150C0000}"/>
    <cellStyle name="Currency 9 2 5 3" xfId="3106" xr:uid="{00000000-0005-0000-0000-0000160C0000}"/>
    <cellStyle name="Currency 9 2 5 4" xfId="3107" xr:uid="{00000000-0005-0000-0000-0000170C0000}"/>
    <cellStyle name="Currency 9 2 5 5" xfId="3108" xr:uid="{00000000-0005-0000-0000-0000180C0000}"/>
    <cellStyle name="Currency 9 2 6" xfId="3109" xr:uid="{00000000-0005-0000-0000-0000190C0000}"/>
    <cellStyle name="Currency 9 2 6 2" xfId="3110" xr:uid="{00000000-0005-0000-0000-00001A0C0000}"/>
    <cellStyle name="Currency 9 2 7" xfId="3111" xr:uid="{00000000-0005-0000-0000-00001B0C0000}"/>
    <cellStyle name="Currency 9 2 8" xfId="3112" xr:uid="{00000000-0005-0000-0000-00001C0C0000}"/>
    <cellStyle name="Currency 9 2 9" xfId="3113" xr:uid="{00000000-0005-0000-0000-00001D0C0000}"/>
    <cellStyle name="Currency 9 3" xfId="3114" xr:uid="{00000000-0005-0000-0000-00001E0C0000}"/>
    <cellStyle name="Currency 9 3 2" xfId="3115" xr:uid="{00000000-0005-0000-0000-00001F0C0000}"/>
    <cellStyle name="Currency 9 3 2 2" xfId="3116" xr:uid="{00000000-0005-0000-0000-0000200C0000}"/>
    <cellStyle name="Currency 9 3 2 2 2" xfId="3117" xr:uid="{00000000-0005-0000-0000-0000210C0000}"/>
    <cellStyle name="Currency 9 3 2 2 2 2" xfId="3118" xr:uid="{00000000-0005-0000-0000-0000220C0000}"/>
    <cellStyle name="Currency 9 3 2 2 3" xfId="3119" xr:uid="{00000000-0005-0000-0000-0000230C0000}"/>
    <cellStyle name="Currency 9 3 2 2 4" xfId="3120" xr:uid="{00000000-0005-0000-0000-0000240C0000}"/>
    <cellStyle name="Currency 9 3 2 2 5" xfId="3121" xr:uid="{00000000-0005-0000-0000-0000250C0000}"/>
    <cellStyle name="Currency 9 3 2 3" xfId="3122" xr:uid="{00000000-0005-0000-0000-0000260C0000}"/>
    <cellStyle name="Currency 9 3 2 3 2" xfId="3123" xr:uid="{00000000-0005-0000-0000-0000270C0000}"/>
    <cellStyle name="Currency 9 3 2 3 2 2" xfId="3124" xr:uid="{00000000-0005-0000-0000-0000280C0000}"/>
    <cellStyle name="Currency 9 3 2 3 3" xfId="3125" xr:uid="{00000000-0005-0000-0000-0000290C0000}"/>
    <cellStyle name="Currency 9 3 2 3 4" xfId="3126" xr:uid="{00000000-0005-0000-0000-00002A0C0000}"/>
    <cellStyle name="Currency 9 3 2 3 5" xfId="3127" xr:uid="{00000000-0005-0000-0000-00002B0C0000}"/>
    <cellStyle name="Currency 9 3 2 4" xfId="3128" xr:uid="{00000000-0005-0000-0000-00002C0C0000}"/>
    <cellStyle name="Currency 9 3 2 4 2" xfId="3129" xr:uid="{00000000-0005-0000-0000-00002D0C0000}"/>
    <cellStyle name="Currency 9 3 2 4 2 2" xfId="3130" xr:uid="{00000000-0005-0000-0000-00002E0C0000}"/>
    <cellStyle name="Currency 9 3 2 4 3" xfId="3131" xr:uid="{00000000-0005-0000-0000-00002F0C0000}"/>
    <cellStyle name="Currency 9 3 2 4 4" xfId="3132" xr:uid="{00000000-0005-0000-0000-0000300C0000}"/>
    <cellStyle name="Currency 9 3 2 4 5" xfId="3133" xr:uid="{00000000-0005-0000-0000-0000310C0000}"/>
    <cellStyle name="Currency 9 3 2 5" xfId="3134" xr:uid="{00000000-0005-0000-0000-0000320C0000}"/>
    <cellStyle name="Currency 9 3 2 5 2" xfId="3135" xr:uid="{00000000-0005-0000-0000-0000330C0000}"/>
    <cellStyle name="Currency 9 3 2 6" xfId="3136" xr:uid="{00000000-0005-0000-0000-0000340C0000}"/>
    <cellStyle name="Currency 9 3 2 7" xfId="3137" xr:uid="{00000000-0005-0000-0000-0000350C0000}"/>
    <cellStyle name="Currency 9 3 2 8" xfId="3138" xr:uid="{00000000-0005-0000-0000-0000360C0000}"/>
    <cellStyle name="Currency 9 3 3" xfId="3139" xr:uid="{00000000-0005-0000-0000-0000370C0000}"/>
    <cellStyle name="Currency 9 3 3 2" xfId="3140" xr:uid="{00000000-0005-0000-0000-0000380C0000}"/>
    <cellStyle name="Currency 9 3 3 2 2" xfId="3141" xr:uid="{00000000-0005-0000-0000-0000390C0000}"/>
    <cellStyle name="Currency 9 3 3 3" xfId="3142" xr:uid="{00000000-0005-0000-0000-00003A0C0000}"/>
    <cellStyle name="Currency 9 3 3 4" xfId="3143" xr:uid="{00000000-0005-0000-0000-00003B0C0000}"/>
    <cellStyle name="Currency 9 3 3 5" xfId="3144" xr:uid="{00000000-0005-0000-0000-00003C0C0000}"/>
    <cellStyle name="Currency 9 3 4" xfId="3145" xr:uid="{00000000-0005-0000-0000-00003D0C0000}"/>
    <cellStyle name="Currency 9 3 4 2" xfId="3146" xr:uid="{00000000-0005-0000-0000-00003E0C0000}"/>
    <cellStyle name="Currency 9 3 4 2 2" xfId="3147" xr:uid="{00000000-0005-0000-0000-00003F0C0000}"/>
    <cellStyle name="Currency 9 3 4 3" xfId="3148" xr:uid="{00000000-0005-0000-0000-0000400C0000}"/>
    <cellStyle name="Currency 9 3 4 4" xfId="3149" xr:uid="{00000000-0005-0000-0000-0000410C0000}"/>
    <cellStyle name="Currency 9 3 4 5" xfId="3150" xr:uid="{00000000-0005-0000-0000-0000420C0000}"/>
    <cellStyle name="Currency 9 3 5" xfId="3151" xr:uid="{00000000-0005-0000-0000-0000430C0000}"/>
    <cellStyle name="Currency 9 3 5 2" xfId="3152" xr:uid="{00000000-0005-0000-0000-0000440C0000}"/>
    <cellStyle name="Currency 9 3 5 2 2" xfId="3153" xr:uid="{00000000-0005-0000-0000-0000450C0000}"/>
    <cellStyle name="Currency 9 3 5 3" xfId="3154" xr:uid="{00000000-0005-0000-0000-0000460C0000}"/>
    <cellStyle name="Currency 9 3 5 4" xfId="3155" xr:uid="{00000000-0005-0000-0000-0000470C0000}"/>
    <cellStyle name="Currency 9 3 5 5" xfId="3156" xr:uid="{00000000-0005-0000-0000-0000480C0000}"/>
    <cellStyle name="Currency 9 3 6" xfId="3157" xr:uid="{00000000-0005-0000-0000-0000490C0000}"/>
    <cellStyle name="Currency 9 3 6 2" xfId="3158" xr:uid="{00000000-0005-0000-0000-00004A0C0000}"/>
    <cellStyle name="Currency 9 3 7" xfId="3159" xr:uid="{00000000-0005-0000-0000-00004B0C0000}"/>
    <cellStyle name="Currency 9 3 8" xfId="3160" xr:uid="{00000000-0005-0000-0000-00004C0C0000}"/>
    <cellStyle name="Currency 9 3 9" xfId="3161" xr:uid="{00000000-0005-0000-0000-00004D0C0000}"/>
    <cellStyle name="Currency 9 4" xfId="3162" xr:uid="{00000000-0005-0000-0000-00004E0C0000}"/>
    <cellStyle name="Currency 9 4 2" xfId="3163" xr:uid="{00000000-0005-0000-0000-00004F0C0000}"/>
    <cellStyle name="Currency 9 4 2 2" xfId="3164" xr:uid="{00000000-0005-0000-0000-0000500C0000}"/>
    <cellStyle name="Currency 9 4 2 2 2" xfId="3165" xr:uid="{00000000-0005-0000-0000-0000510C0000}"/>
    <cellStyle name="Currency 9 4 2 3" xfId="3166" xr:uid="{00000000-0005-0000-0000-0000520C0000}"/>
    <cellStyle name="Currency 9 4 2 4" xfId="3167" xr:uid="{00000000-0005-0000-0000-0000530C0000}"/>
    <cellStyle name="Currency 9 4 2 5" xfId="3168" xr:uid="{00000000-0005-0000-0000-0000540C0000}"/>
    <cellStyle name="Currency 9 4 3" xfId="3169" xr:uid="{00000000-0005-0000-0000-0000550C0000}"/>
    <cellStyle name="Currency 9 4 3 2" xfId="3170" xr:uid="{00000000-0005-0000-0000-0000560C0000}"/>
    <cellStyle name="Currency 9 4 3 2 2" xfId="3171" xr:uid="{00000000-0005-0000-0000-0000570C0000}"/>
    <cellStyle name="Currency 9 4 3 3" xfId="3172" xr:uid="{00000000-0005-0000-0000-0000580C0000}"/>
    <cellStyle name="Currency 9 4 3 4" xfId="3173" xr:uid="{00000000-0005-0000-0000-0000590C0000}"/>
    <cellStyle name="Currency 9 4 3 5" xfId="3174" xr:uid="{00000000-0005-0000-0000-00005A0C0000}"/>
    <cellStyle name="Currency 9 4 4" xfId="3175" xr:uid="{00000000-0005-0000-0000-00005B0C0000}"/>
    <cellStyle name="Currency 9 4 4 2" xfId="3176" xr:uid="{00000000-0005-0000-0000-00005C0C0000}"/>
    <cellStyle name="Currency 9 4 4 2 2" xfId="3177" xr:uid="{00000000-0005-0000-0000-00005D0C0000}"/>
    <cellStyle name="Currency 9 4 4 3" xfId="3178" xr:uid="{00000000-0005-0000-0000-00005E0C0000}"/>
    <cellStyle name="Currency 9 4 4 4" xfId="3179" xr:uid="{00000000-0005-0000-0000-00005F0C0000}"/>
    <cellStyle name="Currency 9 4 4 5" xfId="3180" xr:uid="{00000000-0005-0000-0000-0000600C0000}"/>
    <cellStyle name="Currency 9 4 5" xfId="3181" xr:uid="{00000000-0005-0000-0000-0000610C0000}"/>
    <cellStyle name="Currency 9 4 5 2" xfId="3182" xr:uid="{00000000-0005-0000-0000-0000620C0000}"/>
    <cellStyle name="Currency 9 4 6" xfId="3183" xr:uid="{00000000-0005-0000-0000-0000630C0000}"/>
    <cellStyle name="Currency 9 4 7" xfId="3184" xr:uid="{00000000-0005-0000-0000-0000640C0000}"/>
    <cellStyle name="Currency 9 4 8" xfId="3185" xr:uid="{00000000-0005-0000-0000-0000650C0000}"/>
    <cellStyle name="Currency 9 5" xfId="3186" xr:uid="{00000000-0005-0000-0000-0000660C0000}"/>
    <cellStyle name="Currency 9 5 2" xfId="3187" xr:uid="{00000000-0005-0000-0000-0000670C0000}"/>
    <cellStyle name="Currency 9 5 2 2" xfId="3188" xr:uid="{00000000-0005-0000-0000-0000680C0000}"/>
    <cellStyle name="Currency 9 5 3" xfId="3189" xr:uid="{00000000-0005-0000-0000-0000690C0000}"/>
    <cellStyle name="Currency 9 5 4" xfId="3190" xr:uid="{00000000-0005-0000-0000-00006A0C0000}"/>
    <cellStyle name="Currency 9 5 5" xfId="3191" xr:uid="{00000000-0005-0000-0000-00006B0C0000}"/>
    <cellStyle name="Currency 9 6" xfId="3192" xr:uid="{00000000-0005-0000-0000-00006C0C0000}"/>
    <cellStyle name="Currency 9 6 2" xfId="3193" xr:uid="{00000000-0005-0000-0000-00006D0C0000}"/>
    <cellStyle name="Currency 9 6 2 2" xfId="3194" xr:uid="{00000000-0005-0000-0000-00006E0C0000}"/>
    <cellStyle name="Currency 9 6 3" xfId="3195" xr:uid="{00000000-0005-0000-0000-00006F0C0000}"/>
    <cellStyle name="Currency 9 6 4" xfId="3196" xr:uid="{00000000-0005-0000-0000-0000700C0000}"/>
    <cellStyle name="Currency 9 6 5" xfId="3197" xr:uid="{00000000-0005-0000-0000-0000710C0000}"/>
    <cellStyle name="Currency 9 7" xfId="3198" xr:uid="{00000000-0005-0000-0000-0000720C0000}"/>
    <cellStyle name="Currency 9 7 2" xfId="3199" xr:uid="{00000000-0005-0000-0000-0000730C0000}"/>
    <cellStyle name="Currency 9 7 2 2" xfId="3200" xr:uid="{00000000-0005-0000-0000-0000740C0000}"/>
    <cellStyle name="Currency 9 7 3" xfId="3201" xr:uid="{00000000-0005-0000-0000-0000750C0000}"/>
    <cellStyle name="Currency 9 7 4" xfId="3202" xr:uid="{00000000-0005-0000-0000-0000760C0000}"/>
    <cellStyle name="Currency 9 7 5" xfId="3203" xr:uid="{00000000-0005-0000-0000-0000770C0000}"/>
    <cellStyle name="Currency 9 8" xfId="3204" xr:uid="{00000000-0005-0000-0000-0000780C0000}"/>
    <cellStyle name="Currency 9 8 2" xfId="3205" xr:uid="{00000000-0005-0000-0000-0000790C0000}"/>
    <cellStyle name="Currency 9 9" xfId="3206" xr:uid="{00000000-0005-0000-0000-00007A0C0000}"/>
    <cellStyle name="Currency0" xfId="3207" xr:uid="{00000000-0005-0000-0000-00007B0C0000}"/>
    <cellStyle name="Currency0 2" xfId="3208" xr:uid="{00000000-0005-0000-0000-00007C0C0000}"/>
    <cellStyle name="Date" xfId="3209" xr:uid="{00000000-0005-0000-0000-00007D0C0000}"/>
    <cellStyle name="Date 2" xfId="3210" xr:uid="{00000000-0005-0000-0000-00007E0C0000}"/>
    <cellStyle name="Dezimal [0]_Compiling Utility Macros" xfId="3211" xr:uid="{00000000-0005-0000-0000-00007F0C0000}"/>
    <cellStyle name="Dezimal_Compiling Utility Macros" xfId="3212" xr:uid="{00000000-0005-0000-0000-0000800C0000}"/>
    <cellStyle name="Diseño" xfId="3213" xr:uid="{00000000-0005-0000-0000-0000810C0000}"/>
    <cellStyle name="Emphasis 1" xfId="3214" xr:uid="{00000000-0005-0000-0000-0000820C0000}"/>
    <cellStyle name="Emphasis 1 2" xfId="3215" xr:uid="{00000000-0005-0000-0000-0000830C0000}"/>
    <cellStyle name="Emphasis 1 3" xfId="3216" xr:uid="{00000000-0005-0000-0000-0000840C0000}"/>
    <cellStyle name="Emphasis 1 4" xfId="3217" xr:uid="{00000000-0005-0000-0000-0000850C0000}"/>
    <cellStyle name="Emphasis 1 5" xfId="3218" xr:uid="{00000000-0005-0000-0000-0000860C0000}"/>
    <cellStyle name="Emphasis 2" xfId="3219" xr:uid="{00000000-0005-0000-0000-0000870C0000}"/>
    <cellStyle name="Emphasis 2 2" xfId="3220" xr:uid="{00000000-0005-0000-0000-0000880C0000}"/>
    <cellStyle name="Emphasis 2 3" xfId="3221" xr:uid="{00000000-0005-0000-0000-0000890C0000}"/>
    <cellStyle name="Emphasis 2 4" xfId="3222" xr:uid="{00000000-0005-0000-0000-00008A0C0000}"/>
    <cellStyle name="Emphasis 2 5" xfId="3223" xr:uid="{00000000-0005-0000-0000-00008B0C0000}"/>
    <cellStyle name="Emphasis 3" xfId="3224" xr:uid="{00000000-0005-0000-0000-00008C0C0000}"/>
    <cellStyle name="Emphasis 3 2" xfId="3225" xr:uid="{00000000-0005-0000-0000-00008D0C0000}"/>
    <cellStyle name="Emphasis 3 3" xfId="3226" xr:uid="{00000000-0005-0000-0000-00008E0C0000}"/>
    <cellStyle name="Emphasis 3 4" xfId="3227" xr:uid="{00000000-0005-0000-0000-00008F0C0000}"/>
    <cellStyle name="Emphasis 3 5" xfId="3228" xr:uid="{00000000-0005-0000-0000-0000900C0000}"/>
    <cellStyle name="Encabezado 1" xfId="3229" xr:uid="{00000000-0005-0000-0000-0000910C0000}"/>
    <cellStyle name="Encabezado 2" xfId="3230" xr:uid="{00000000-0005-0000-0000-0000920C0000}"/>
    <cellStyle name="Encabezado 4 2" xfId="3231" xr:uid="{00000000-0005-0000-0000-0000930C0000}"/>
    <cellStyle name="Encabezado 4 2 2" xfId="3232" xr:uid="{00000000-0005-0000-0000-0000940C0000}"/>
    <cellStyle name="Encabezado 4 3" xfId="3233" xr:uid="{00000000-0005-0000-0000-0000950C0000}"/>
    <cellStyle name="Encabezado 4 4" xfId="3234" xr:uid="{00000000-0005-0000-0000-0000960C0000}"/>
    <cellStyle name="Énfasis 1" xfId="3235" xr:uid="{00000000-0005-0000-0000-0000970C0000}"/>
    <cellStyle name="Énfasis 2" xfId="3236" xr:uid="{00000000-0005-0000-0000-0000980C0000}"/>
    <cellStyle name="Énfasis 3" xfId="3237" xr:uid="{00000000-0005-0000-0000-0000990C0000}"/>
    <cellStyle name="Énfasis1 - 20%" xfId="3238" xr:uid="{00000000-0005-0000-0000-00009A0C0000}"/>
    <cellStyle name="Énfasis1 - 20% 2" xfId="3239" xr:uid="{00000000-0005-0000-0000-00009B0C0000}"/>
    <cellStyle name="Énfasis1 - 40%" xfId="3240" xr:uid="{00000000-0005-0000-0000-00009C0C0000}"/>
    <cellStyle name="Énfasis1 - 40% 2" xfId="3241" xr:uid="{00000000-0005-0000-0000-00009D0C0000}"/>
    <cellStyle name="Énfasis1 - 60%" xfId="3242" xr:uid="{00000000-0005-0000-0000-00009E0C0000}"/>
    <cellStyle name="Énfasis1 2" xfId="3243" xr:uid="{00000000-0005-0000-0000-00009F0C0000}"/>
    <cellStyle name="Énfasis1 2 2" xfId="3244" xr:uid="{00000000-0005-0000-0000-0000A00C0000}"/>
    <cellStyle name="Énfasis1 3" xfId="3245" xr:uid="{00000000-0005-0000-0000-0000A10C0000}"/>
    <cellStyle name="Énfasis1 4" xfId="3246" xr:uid="{00000000-0005-0000-0000-0000A20C0000}"/>
    <cellStyle name="Énfasis2 - 20%" xfId="3247" xr:uid="{00000000-0005-0000-0000-0000A30C0000}"/>
    <cellStyle name="Énfasis2 - 20% 2" xfId="3248" xr:uid="{00000000-0005-0000-0000-0000A40C0000}"/>
    <cellStyle name="Énfasis2 - 40%" xfId="3249" xr:uid="{00000000-0005-0000-0000-0000A50C0000}"/>
    <cellStyle name="Énfasis2 - 40% 2" xfId="3250" xr:uid="{00000000-0005-0000-0000-0000A60C0000}"/>
    <cellStyle name="Énfasis2 - 60%" xfId="3251" xr:uid="{00000000-0005-0000-0000-0000A70C0000}"/>
    <cellStyle name="Énfasis2 2" xfId="3252" xr:uid="{00000000-0005-0000-0000-0000A80C0000}"/>
    <cellStyle name="Énfasis2 2 2" xfId="3253" xr:uid="{00000000-0005-0000-0000-0000A90C0000}"/>
    <cellStyle name="Énfasis2 2 3" xfId="3254" xr:uid="{00000000-0005-0000-0000-0000AA0C0000}"/>
    <cellStyle name="Énfasis2 2 4" xfId="3255" xr:uid="{00000000-0005-0000-0000-0000AB0C0000}"/>
    <cellStyle name="Énfasis2 3" xfId="3256" xr:uid="{00000000-0005-0000-0000-0000AC0C0000}"/>
    <cellStyle name="Énfasis2 4" xfId="3257" xr:uid="{00000000-0005-0000-0000-0000AD0C0000}"/>
    <cellStyle name="Énfasis3 - 20%" xfId="3258" xr:uid="{00000000-0005-0000-0000-0000AE0C0000}"/>
    <cellStyle name="Énfasis3 - 20% 2" xfId="3259" xr:uid="{00000000-0005-0000-0000-0000AF0C0000}"/>
    <cellStyle name="Énfasis3 - 40%" xfId="3260" xr:uid="{00000000-0005-0000-0000-0000B00C0000}"/>
    <cellStyle name="Énfasis3 - 40% 2" xfId="3261" xr:uid="{00000000-0005-0000-0000-0000B10C0000}"/>
    <cellStyle name="Énfasis3 - 60%" xfId="3262" xr:uid="{00000000-0005-0000-0000-0000B20C0000}"/>
    <cellStyle name="Énfasis3 2" xfId="3263" xr:uid="{00000000-0005-0000-0000-0000B30C0000}"/>
    <cellStyle name="Énfasis3 2 2" xfId="3264" xr:uid="{00000000-0005-0000-0000-0000B40C0000}"/>
    <cellStyle name="Énfasis3 3" xfId="3265" xr:uid="{00000000-0005-0000-0000-0000B50C0000}"/>
    <cellStyle name="Énfasis3 4" xfId="3266" xr:uid="{00000000-0005-0000-0000-0000B60C0000}"/>
    <cellStyle name="Énfasis4 - 20%" xfId="3267" xr:uid="{00000000-0005-0000-0000-0000B70C0000}"/>
    <cellStyle name="Énfasis4 - 20% 2" xfId="3268" xr:uid="{00000000-0005-0000-0000-0000B80C0000}"/>
    <cellStyle name="Énfasis4 - 40%" xfId="3269" xr:uid="{00000000-0005-0000-0000-0000B90C0000}"/>
    <cellStyle name="Énfasis4 - 40% 2" xfId="3270" xr:uid="{00000000-0005-0000-0000-0000BA0C0000}"/>
    <cellStyle name="Énfasis4 - 60%" xfId="3271" xr:uid="{00000000-0005-0000-0000-0000BB0C0000}"/>
    <cellStyle name="Énfasis4 2" xfId="3272" xr:uid="{00000000-0005-0000-0000-0000BC0C0000}"/>
    <cellStyle name="Énfasis4 2 2" xfId="3273" xr:uid="{00000000-0005-0000-0000-0000BD0C0000}"/>
    <cellStyle name="Énfasis4 3" xfId="3274" xr:uid="{00000000-0005-0000-0000-0000BE0C0000}"/>
    <cellStyle name="Énfasis4 4" xfId="3275" xr:uid="{00000000-0005-0000-0000-0000BF0C0000}"/>
    <cellStyle name="Énfasis5 - 20%" xfId="3276" xr:uid="{00000000-0005-0000-0000-0000C00C0000}"/>
    <cellStyle name="Énfasis5 - 20% 2" xfId="3277" xr:uid="{00000000-0005-0000-0000-0000C10C0000}"/>
    <cellStyle name="Énfasis5 - 40%" xfId="3278" xr:uid="{00000000-0005-0000-0000-0000C20C0000}"/>
    <cellStyle name="Énfasis5 - 40% 2" xfId="3279" xr:uid="{00000000-0005-0000-0000-0000C30C0000}"/>
    <cellStyle name="Énfasis5 - 60%" xfId="3280" xr:uid="{00000000-0005-0000-0000-0000C40C0000}"/>
    <cellStyle name="Énfasis5 2" xfId="3281" xr:uid="{00000000-0005-0000-0000-0000C50C0000}"/>
    <cellStyle name="Énfasis5 2 2" xfId="3282" xr:uid="{00000000-0005-0000-0000-0000C60C0000}"/>
    <cellStyle name="Énfasis5 3" xfId="3283" xr:uid="{00000000-0005-0000-0000-0000C70C0000}"/>
    <cellStyle name="Énfasis5 4" xfId="3284" xr:uid="{00000000-0005-0000-0000-0000C80C0000}"/>
    <cellStyle name="Énfasis6 - 20%" xfId="3285" xr:uid="{00000000-0005-0000-0000-0000C90C0000}"/>
    <cellStyle name="Énfasis6 - 20% 2" xfId="3286" xr:uid="{00000000-0005-0000-0000-0000CA0C0000}"/>
    <cellStyle name="Énfasis6 - 40%" xfId="3287" xr:uid="{00000000-0005-0000-0000-0000CB0C0000}"/>
    <cellStyle name="Énfasis6 - 40% 2" xfId="3288" xr:uid="{00000000-0005-0000-0000-0000CC0C0000}"/>
    <cellStyle name="Énfasis6 - 60%" xfId="3289" xr:uid="{00000000-0005-0000-0000-0000CD0C0000}"/>
    <cellStyle name="Énfasis6 2" xfId="3290" xr:uid="{00000000-0005-0000-0000-0000CE0C0000}"/>
    <cellStyle name="Énfasis6 2 2" xfId="3291" xr:uid="{00000000-0005-0000-0000-0000CF0C0000}"/>
    <cellStyle name="Énfasis6 3" xfId="3292" xr:uid="{00000000-0005-0000-0000-0000D00C0000}"/>
    <cellStyle name="Énfasis6 4" xfId="3293" xr:uid="{00000000-0005-0000-0000-0000D10C0000}"/>
    <cellStyle name="Entrada 2" xfId="3294" xr:uid="{00000000-0005-0000-0000-0000D20C0000}"/>
    <cellStyle name="Entrada 2 10" xfId="3295" xr:uid="{00000000-0005-0000-0000-0000D30C0000}"/>
    <cellStyle name="Entrada 2 11" xfId="3296" xr:uid="{00000000-0005-0000-0000-0000D40C0000}"/>
    <cellStyle name="Entrada 2 2" xfId="3297" xr:uid="{00000000-0005-0000-0000-0000D50C0000}"/>
    <cellStyle name="Entrada 2 2 2" xfId="3298" xr:uid="{00000000-0005-0000-0000-0000D60C0000}"/>
    <cellStyle name="Entrada 2 2 3" xfId="3299" xr:uid="{00000000-0005-0000-0000-0000D70C0000}"/>
    <cellStyle name="Entrada 2 3" xfId="3300" xr:uid="{00000000-0005-0000-0000-0000D80C0000}"/>
    <cellStyle name="Entrada 2 4" xfId="3301" xr:uid="{00000000-0005-0000-0000-0000D90C0000}"/>
    <cellStyle name="Entrada 2 5" xfId="3302" xr:uid="{00000000-0005-0000-0000-0000DA0C0000}"/>
    <cellStyle name="Entrada 2 6" xfId="3303" xr:uid="{00000000-0005-0000-0000-0000DB0C0000}"/>
    <cellStyle name="Entrada 2 7" xfId="3304" xr:uid="{00000000-0005-0000-0000-0000DC0C0000}"/>
    <cellStyle name="Entrada 2 8" xfId="3305" xr:uid="{00000000-0005-0000-0000-0000DD0C0000}"/>
    <cellStyle name="Entrada 2 9" xfId="3306" xr:uid="{00000000-0005-0000-0000-0000DE0C0000}"/>
    <cellStyle name="Entrada 3" xfId="3307" xr:uid="{00000000-0005-0000-0000-0000DF0C0000}"/>
    <cellStyle name="Entrada 3 10" xfId="3308" xr:uid="{00000000-0005-0000-0000-0000E00C0000}"/>
    <cellStyle name="Entrada 3 2" xfId="3309" xr:uid="{00000000-0005-0000-0000-0000E10C0000}"/>
    <cellStyle name="Entrada 3 2 2" xfId="3310" xr:uid="{00000000-0005-0000-0000-0000E20C0000}"/>
    <cellStyle name="Entrada 3 2 3" xfId="3311" xr:uid="{00000000-0005-0000-0000-0000E30C0000}"/>
    <cellStyle name="Entrada 3 3" xfId="3312" xr:uid="{00000000-0005-0000-0000-0000E40C0000}"/>
    <cellStyle name="Entrada 3 4" xfId="3313" xr:uid="{00000000-0005-0000-0000-0000E50C0000}"/>
    <cellStyle name="Entrada 3 5" xfId="3314" xr:uid="{00000000-0005-0000-0000-0000E60C0000}"/>
    <cellStyle name="Entrada 3 6" xfId="3315" xr:uid="{00000000-0005-0000-0000-0000E70C0000}"/>
    <cellStyle name="Entrada 3 7" xfId="3316" xr:uid="{00000000-0005-0000-0000-0000E80C0000}"/>
    <cellStyle name="Entrada 3 8" xfId="3317" xr:uid="{00000000-0005-0000-0000-0000E90C0000}"/>
    <cellStyle name="Entrada 3 9" xfId="3318" xr:uid="{00000000-0005-0000-0000-0000EA0C0000}"/>
    <cellStyle name="Entrada 4" xfId="3319" xr:uid="{00000000-0005-0000-0000-0000EB0C0000}"/>
    <cellStyle name="Entrada 4 10" xfId="3320" xr:uid="{00000000-0005-0000-0000-0000EC0C0000}"/>
    <cellStyle name="Entrada 4 2" xfId="3321" xr:uid="{00000000-0005-0000-0000-0000ED0C0000}"/>
    <cellStyle name="Entrada 4 2 2" xfId="3322" xr:uid="{00000000-0005-0000-0000-0000EE0C0000}"/>
    <cellStyle name="Entrada 4 2 3" xfId="3323" xr:uid="{00000000-0005-0000-0000-0000EF0C0000}"/>
    <cellStyle name="Entrada 4 3" xfId="3324" xr:uid="{00000000-0005-0000-0000-0000F00C0000}"/>
    <cellStyle name="Entrada 4 4" xfId="3325" xr:uid="{00000000-0005-0000-0000-0000F10C0000}"/>
    <cellStyle name="Entrada 4 5" xfId="3326" xr:uid="{00000000-0005-0000-0000-0000F20C0000}"/>
    <cellStyle name="Entrada 4 6" xfId="3327" xr:uid="{00000000-0005-0000-0000-0000F30C0000}"/>
    <cellStyle name="Entrada 4 7" xfId="3328" xr:uid="{00000000-0005-0000-0000-0000F40C0000}"/>
    <cellStyle name="Entrada 4 8" xfId="3329" xr:uid="{00000000-0005-0000-0000-0000F50C0000}"/>
    <cellStyle name="Entrada 4 9" xfId="3330" xr:uid="{00000000-0005-0000-0000-0000F60C0000}"/>
    <cellStyle name="Euro" xfId="3331" xr:uid="{00000000-0005-0000-0000-0000F70C0000}"/>
    <cellStyle name="Euro 2" xfId="3332" xr:uid="{00000000-0005-0000-0000-0000F80C0000}"/>
    <cellStyle name="Euro 2 2" xfId="3333" xr:uid="{00000000-0005-0000-0000-0000F90C0000}"/>
    <cellStyle name="Euro 2 2 2" xfId="3334" xr:uid="{00000000-0005-0000-0000-0000FA0C0000}"/>
    <cellStyle name="Euro 2 2 3" xfId="3335" xr:uid="{00000000-0005-0000-0000-0000FB0C0000}"/>
    <cellStyle name="Euro 2 2 4" xfId="3336" xr:uid="{00000000-0005-0000-0000-0000FC0C0000}"/>
    <cellStyle name="Euro 2 3" xfId="3337" xr:uid="{00000000-0005-0000-0000-0000FD0C0000}"/>
    <cellStyle name="Euro 2 3 2" xfId="3338" xr:uid="{00000000-0005-0000-0000-0000FE0C0000}"/>
    <cellStyle name="Euro 2 3 3" xfId="3339" xr:uid="{00000000-0005-0000-0000-0000FF0C0000}"/>
    <cellStyle name="Euro 2 4" xfId="3340" xr:uid="{00000000-0005-0000-0000-0000000D0000}"/>
    <cellStyle name="Euro 2 5" xfId="3341" xr:uid="{00000000-0005-0000-0000-0000010D0000}"/>
    <cellStyle name="Euro 2 6" xfId="3342" xr:uid="{00000000-0005-0000-0000-0000020D0000}"/>
    <cellStyle name="Euro 3" xfId="3343" xr:uid="{00000000-0005-0000-0000-0000030D0000}"/>
    <cellStyle name="Euro 3 2" xfId="3344" xr:uid="{00000000-0005-0000-0000-0000040D0000}"/>
    <cellStyle name="Euro 3 3" xfId="3345" xr:uid="{00000000-0005-0000-0000-0000050D0000}"/>
    <cellStyle name="Euro 3 3 2" xfId="3346" xr:uid="{00000000-0005-0000-0000-0000060D0000}"/>
    <cellStyle name="Euro 3 3 3" xfId="3347" xr:uid="{00000000-0005-0000-0000-0000070D0000}"/>
    <cellStyle name="Euro 3 4" xfId="3348" xr:uid="{00000000-0005-0000-0000-0000080D0000}"/>
    <cellStyle name="Euro 3 5" xfId="3349" xr:uid="{00000000-0005-0000-0000-0000090D0000}"/>
    <cellStyle name="Euro 4" xfId="3350" xr:uid="{00000000-0005-0000-0000-00000A0D0000}"/>
    <cellStyle name="Euro 4 2" xfId="3351" xr:uid="{00000000-0005-0000-0000-00000B0D0000}"/>
    <cellStyle name="Euro 4 3" xfId="3352" xr:uid="{00000000-0005-0000-0000-00000C0D0000}"/>
    <cellStyle name="Euro 4 4" xfId="3353" xr:uid="{00000000-0005-0000-0000-00000D0D0000}"/>
    <cellStyle name="Euro 5" xfId="3354" xr:uid="{00000000-0005-0000-0000-00000E0D0000}"/>
    <cellStyle name="Euro 5 2" xfId="3355" xr:uid="{00000000-0005-0000-0000-00000F0D0000}"/>
    <cellStyle name="Euro 5 3" xfId="3356" xr:uid="{00000000-0005-0000-0000-0000100D0000}"/>
    <cellStyle name="Euro 6" xfId="3357" xr:uid="{00000000-0005-0000-0000-0000110D0000}"/>
    <cellStyle name="Euro_Adicional No. 1  Edificio Biblioteca y Verja y parqueos  Universidad ITECO" xfId="3358" xr:uid="{00000000-0005-0000-0000-0000120D0000}"/>
    <cellStyle name="Excel Built-in Comma" xfId="3359" xr:uid="{00000000-0005-0000-0000-0000130D0000}"/>
    <cellStyle name="Excel Built-in Normal" xfId="3360" xr:uid="{00000000-0005-0000-0000-0000140D0000}"/>
    <cellStyle name="Excel Built-in Normal 2" xfId="3361" xr:uid="{00000000-0005-0000-0000-0000150D0000}"/>
    <cellStyle name="Excel Built-in Normal 3" xfId="3362" xr:uid="{00000000-0005-0000-0000-0000160D0000}"/>
    <cellStyle name="Explanatory Text" xfId="3363" xr:uid="{00000000-0005-0000-0000-0000170D0000}"/>
    <cellStyle name="Explanatory Text 2" xfId="3364" xr:uid="{00000000-0005-0000-0000-0000180D0000}"/>
    <cellStyle name="F2" xfId="3365" xr:uid="{00000000-0005-0000-0000-0000190D0000}"/>
    <cellStyle name="F2 2" xfId="3366" xr:uid="{00000000-0005-0000-0000-00001A0D0000}"/>
    <cellStyle name="F3" xfId="3367" xr:uid="{00000000-0005-0000-0000-00001B0D0000}"/>
    <cellStyle name="F3 2" xfId="3368" xr:uid="{00000000-0005-0000-0000-00001C0D0000}"/>
    <cellStyle name="F4" xfId="3369" xr:uid="{00000000-0005-0000-0000-00001D0D0000}"/>
    <cellStyle name="F4 2" xfId="3370" xr:uid="{00000000-0005-0000-0000-00001E0D0000}"/>
    <cellStyle name="F5" xfId="3371" xr:uid="{00000000-0005-0000-0000-00001F0D0000}"/>
    <cellStyle name="F5 2" xfId="3372" xr:uid="{00000000-0005-0000-0000-0000200D0000}"/>
    <cellStyle name="F6" xfId="3373" xr:uid="{00000000-0005-0000-0000-0000210D0000}"/>
    <cellStyle name="F6 2" xfId="3374" xr:uid="{00000000-0005-0000-0000-0000220D0000}"/>
    <cellStyle name="F7" xfId="3375" xr:uid="{00000000-0005-0000-0000-0000230D0000}"/>
    <cellStyle name="F7 2" xfId="3376" xr:uid="{00000000-0005-0000-0000-0000240D0000}"/>
    <cellStyle name="F8" xfId="3377" xr:uid="{00000000-0005-0000-0000-0000250D0000}"/>
    <cellStyle name="F8 2" xfId="3378" xr:uid="{00000000-0005-0000-0000-0000260D0000}"/>
    <cellStyle name="Fecha" xfId="3379" xr:uid="{00000000-0005-0000-0000-0000270D0000}"/>
    <cellStyle name="Fijo" xfId="3380" xr:uid="{00000000-0005-0000-0000-0000280D0000}"/>
    <cellStyle name="Fixed" xfId="3381" xr:uid="{00000000-0005-0000-0000-0000290D0000}"/>
    <cellStyle name="Fixed 2" xfId="3382" xr:uid="{00000000-0005-0000-0000-00002A0D0000}"/>
    <cellStyle name="Followed Hyperlink" xfId="3383" xr:uid="{00000000-0005-0000-0000-00002B0D0000}"/>
    <cellStyle name="Good" xfId="3384" xr:uid="{00000000-0005-0000-0000-00002C0D0000}"/>
    <cellStyle name="Good 2" xfId="3385" xr:uid="{00000000-0005-0000-0000-00002D0D0000}"/>
    <cellStyle name="Heading 1" xfId="3386" xr:uid="{00000000-0005-0000-0000-00002E0D0000}"/>
    <cellStyle name="Heading 1 2" xfId="3387" xr:uid="{00000000-0005-0000-0000-00002F0D0000}"/>
    <cellStyle name="Heading 1 2 2" xfId="3388" xr:uid="{00000000-0005-0000-0000-0000300D0000}"/>
    <cellStyle name="Heading 1 3" xfId="3389" xr:uid="{00000000-0005-0000-0000-0000310D0000}"/>
    <cellStyle name="Heading 1 4" xfId="3390" xr:uid="{00000000-0005-0000-0000-0000320D0000}"/>
    <cellStyle name="Heading 1 5" xfId="3391" xr:uid="{00000000-0005-0000-0000-0000330D0000}"/>
    <cellStyle name="Heading 2" xfId="3392" xr:uid="{00000000-0005-0000-0000-0000340D0000}"/>
    <cellStyle name="Heading 2 2" xfId="3393" xr:uid="{00000000-0005-0000-0000-0000350D0000}"/>
    <cellStyle name="Heading 2 2 2" xfId="3394" xr:uid="{00000000-0005-0000-0000-0000360D0000}"/>
    <cellStyle name="Heading 2 3" xfId="3395" xr:uid="{00000000-0005-0000-0000-0000370D0000}"/>
    <cellStyle name="Heading 2 4" xfId="3396" xr:uid="{00000000-0005-0000-0000-0000380D0000}"/>
    <cellStyle name="Heading 3" xfId="3397" xr:uid="{00000000-0005-0000-0000-0000390D0000}"/>
    <cellStyle name="Heading 3 2" xfId="3398" xr:uid="{00000000-0005-0000-0000-00003A0D0000}"/>
    <cellStyle name="Heading 3 2 2" xfId="3399" xr:uid="{00000000-0005-0000-0000-00003B0D0000}"/>
    <cellStyle name="Heading 3 3" xfId="3400" xr:uid="{00000000-0005-0000-0000-00003C0D0000}"/>
    <cellStyle name="Heading 3 3 2" xfId="3401" xr:uid="{00000000-0005-0000-0000-00003D0D0000}"/>
    <cellStyle name="Heading 3 3 2 2" xfId="3402" xr:uid="{00000000-0005-0000-0000-00003E0D0000}"/>
    <cellStyle name="Heading 3 3 3" xfId="3403" xr:uid="{00000000-0005-0000-0000-00003F0D0000}"/>
    <cellStyle name="Heading 3 3 3 2" xfId="3404" xr:uid="{00000000-0005-0000-0000-0000400D0000}"/>
    <cellStyle name="Heading 3 3 4" xfId="3405" xr:uid="{00000000-0005-0000-0000-0000410D0000}"/>
    <cellStyle name="Heading 3 3 5" xfId="3406" xr:uid="{00000000-0005-0000-0000-0000420D0000}"/>
    <cellStyle name="Heading 3 3 6" xfId="3407" xr:uid="{00000000-0005-0000-0000-0000430D0000}"/>
    <cellStyle name="Heading 3 4" xfId="3408" xr:uid="{00000000-0005-0000-0000-0000440D0000}"/>
    <cellStyle name="Heading 3 4 2" xfId="3409" xr:uid="{00000000-0005-0000-0000-0000450D0000}"/>
    <cellStyle name="Heading 3 4 2 2" xfId="3410" xr:uid="{00000000-0005-0000-0000-0000460D0000}"/>
    <cellStyle name="Heading 3 4 3" xfId="3411" xr:uid="{00000000-0005-0000-0000-0000470D0000}"/>
    <cellStyle name="Heading 3 4 3 2" xfId="3412" xr:uid="{00000000-0005-0000-0000-0000480D0000}"/>
    <cellStyle name="Heading 3 4 4" xfId="3413" xr:uid="{00000000-0005-0000-0000-0000490D0000}"/>
    <cellStyle name="Heading 3 4 5" xfId="3414" xr:uid="{00000000-0005-0000-0000-00004A0D0000}"/>
    <cellStyle name="Heading 3 4 6" xfId="3415" xr:uid="{00000000-0005-0000-0000-00004B0D0000}"/>
    <cellStyle name="Heading 3 5" xfId="3416" xr:uid="{00000000-0005-0000-0000-00004C0D0000}"/>
    <cellStyle name="Heading 3 5 2" xfId="3417" xr:uid="{00000000-0005-0000-0000-00004D0D0000}"/>
    <cellStyle name="Heading 3 6" xfId="3418" xr:uid="{00000000-0005-0000-0000-00004E0D0000}"/>
    <cellStyle name="Heading 3 6 2" xfId="3419" xr:uid="{00000000-0005-0000-0000-00004F0D0000}"/>
    <cellStyle name="Heading 3 7" xfId="3420" xr:uid="{00000000-0005-0000-0000-0000500D0000}"/>
    <cellStyle name="Heading 3 8" xfId="3421" xr:uid="{00000000-0005-0000-0000-0000510D0000}"/>
    <cellStyle name="Heading 3 9" xfId="3422" xr:uid="{00000000-0005-0000-0000-0000520D0000}"/>
    <cellStyle name="Heading 4" xfId="3423" xr:uid="{00000000-0005-0000-0000-0000530D0000}"/>
    <cellStyle name="Heading 4 2" xfId="3424" xr:uid="{00000000-0005-0000-0000-0000540D0000}"/>
    <cellStyle name="HEADING1" xfId="3425" xr:uid="{00000000-0005-0000-0000-0000550D0000}"/>
    <cellStyle name="HEADING2" xfId="3426" xr:uid="{00000000-0005-0000-0000-0000560D0000}"/>
    <cellStyle name="Hipervínculo 2" xfId="3427" xr:uid="{00000000-0005-0000-0000-0000570D0000}"/>
    <cellStyle name="Hipervínculo 2 2" xfId="3428" xr:uid="{00000000-0005-0000-0000-0000580D0000}"/>
    <cellStyle name="Hipervínculo 2 3" xfId="3429" xr:uid="{00000000-0005-0000-0000-0000590D0000}"/>
    <cellStyle name="Hipervínculo 2 3 2" xfId="3430" xr:uid="{00000000-0005-0000-0000-00005A0D0000}"/>
    <cellStyle name="Hipervínculo 2 3 3" xfId="3431" xr:uid="{00000000-0005-0000-0000-00005B0D0000}"/>
    <cellStyle name="Hipervínculo 2 4" xfId="3432" xr:uid="{00000000-0005-0000-0000-00005C0D0000}"/>
    <cellStyle name="Hipervínculo 2 5" xfId="3433" xr:uid="{00000000-0005-0000-0000-00005D0D0000}"/>
    <cellStyle name="Hipervínculo 3" xfId="3434" xr:uid="{00000000-0005-0000-0000-00005E0D0000}"/>
    <cellStyle name="Hipervínculo visitado 2" xfId="3435" xr:uid="{00000000-0005-0000-0000-00005F0D0000}"/>
    <cellStyle name="Hipervínculo visitado 2 2" xfId="3436" xr:uid="{00000000-0005-0000-0000-0000600D0000}"/>
    <cellStyle name="Hipervínculo visitado 2 3" xfId="3437" xr:uid="{00000000-0005-0000-0000-0000610D0000}"/>
    <cellStyle name="Hyperlink" xfId="3438" xr:uid="{00000000-0005-0000-0000-0000620D0000}"/>
    <cellStyle name="Hyperlink 2" xfId="3439" xr:uid="{00000000-0005-0000-0000-0000630D0000}"/>
    <cellStyle name="Hyperlink 2 2" xfId="3440" xr:uid="{00000000-0005-0000-0000-0000640D0000}"/>
    <cellStyle name="Hyperlink 2 3" xfId="3441" xr:uid="{00000000-0005-0000-0000-0000650D0000}"/>
    <cellStyle name="Hyperlink_Analisis  drenaje pluvial 23 Junio 12.xls" xfId="3442" xr:uid="{00000000-0005-0000-0000-0000660D0000}"/>
    <cellStyle name="Incorrecto 2" xfId="3443" xr:uid="{00000000-0005-0000-0000-0000670D0000}"/>
    <cellStyle name="Incorrecto 2 2" xfId="3444" xr:uid="{00000000-0005-0000-0000-0000680D0000}"/>
    <cellStyle name="Incorrecto 3" xfId="3445" xr:uid="{00000000-0005-0000-0000-0000690D0000}"/>
    <cellStyle name="Incorrecto 4" xfId="3446" xr:uid="{00000000-0005-0000-0000-00006A0D0000}"/>
    <cellStyle name="Input" xfId="3447" xr:uid="{00000000-0005-0000-0000-00006B0D0000}"/>
    <cellStyle name="Input 10" xfId="3448" xr:uid="{00000000-0005-0000-0000-00006C0D0000}"/>
    <cellStyle name="Input 11" xfId="3449" xr:uid="{00000000-0005-0000-0000-00006D0D0000}"/>
    <cellStyle name="Input 2" xfId="3450" xr:uid="{00000000-0005-0000-0000-00006E0D0000}"/>
    <cellStyle name="Input 2 2" xfId="3451" xr:uid="{00000000-0005-0000-0000-00006F0D0000}"/>
    <cellStyle name="Input 2 2 2" xfId="3452" xr:uid="{00000000-0005-0000-0000-0000700D0000}"/>
    <cellStyle name="Input 2 2 3" xfId="3453" xr:uid="{00000000-0005-0000-0000-0000710D0000}"/>
    <cellStyle name="Input 2 3" xfId="3454" xr:uid="{00000000-0005-0000-0000-0000720D0000}"/>
    <cellStyle name="Input 2 4" xfId="3455" xr:uid="{00000000-0005-0000-0000-0000730D0000}"/>
    <cellStyle name="Input 2 5" xfId="3456" xr:uid="{00000000-0005-0000-0000-0000740D0000}"/>
    <cellStyle name="Input 2 6" xfId="3457" xr:uid="{00000000-0005-0000-0000-0000750D0000}"/>
    <cellStyle name="Input 2 7" xfId="3458" xr:uid="{00000000-0005-0000-0000-0000760D0000}"/>
    <cellStyle name="Input 2 8" xfId="3459" xr:uid="{00000000-0005-0000-0000-0000770D0000}"/>
    <cellStyle name="Input 3" xfId="3460" xr:uid="{00000000-0005-0000-0000-0000780D0000}"/>
    <cellStyle name="Input 3 2" xfId="3461" xr:uid="{00000000-0005-0000-0000-0000790D0000}"/>
    <cellStyle name="Input 3 3" xfId="3462" xr:uid="{00000000-0005-0000-0000-00007A0D0000}"/>
    <cellStyle name="Input 4" xfId="3463" xr:uid="{00000000-0005-0000-0000-00007B0D0000}"/>
    <cellStyle name="Input 5" xfId="3464" xr:uid="{00000000-0005-0000-0000-00007C0D0000}"/>
    <cellStyle name="Input 6" xfId="3465" xr:uid="{00000000-0005-0000-0000-00007D0D0000}"/>
    <cellStyle name="Input 7" xfId="3466" xr:uid="{00000000-0005-0000-0000-00007E0D0000}"/>
    <cellStyle name="Input 8" xfId="3467" xr:uid="{00000000-0005-0000-0000-00007F0D0000}"/>
    <cellStyle name="Input 9" xfId="3468" xr:uid="{00000000-0005-0000-0000-0000800D0000}"/>
    <cellStyle name="Linked Cell" xfId="3469" xr:uid="{00000000-0005-0000-0000-0000810D0000}"/>
    <cellStyle name="Linked Cell 2" xfId="3470" xr:uid="{00000000-0005-0000-0000-0000820D0000}"/>
    <cellStyle name="Millares [0] 2" xfId="3471" xr:uid="{00000000-0005-0000-0000-0000840D0000}"/>
    <cellStyle name="Millares [0] 2 2" xfId="3472" xr:uid="{00000000-0005-0000-0000-0000850D0000}"/>
    <cellStyle name="Millares [0] 2 2 2" xfId="3473" xr:uid="{00000000-0005-0000-0000-0000860D0000}"/>
    <cellStyle name="Millares [0] 2 3" xfId="3474" xr:uid="{00000000-0005-0000-0000-0000870D0000}"/>
    <cellStyle name="Millares [0] 2 4" xfId="3475" xr:uid="{00000000-0005-0000-0000-0000880D0000}"/>
    <cellStyle name="Millares [0] 2 5" xfId="3476" xr:uid="{00000000-0005-0000-0000-0000890D0000}"/>
    <cellStyle name="Millares [0] 2 6" xfId="3477" xr:uid="{00000000-0005-0000-0000-00008A0D0000}"/>
    <cellStyle name="Millares [0] 3" xfId="3478" xr:uid="{00000000-0005-0000-0000-00008B0D0000}"/>
    <cellStyle name="Millares [0] 3 2" xfId="3479" xr:uid="{00000000-0005-0000-0000-00008C0D0000}"/>
    <cellStyle name="Millares [0] 3 2 2" xfId="3480" xr:uid="{00000000-0005-0000-0000-00008D0D0000}"/>
    <cellStyle name="Millares [0] 3 3" xfId="3481" xr:uid="{00000000-0005-0000-0000-00008E0D0000}"/>
    <cellStyle name="Millares [0] 3 4" xfId="3482" xr:uid="{00000000-0005-0000-0000-00008F0D0000}"/>
    <cellStyle name="Millares [0] 5" xfId="3483" xr:uid="{00000000-0005-0000-0000-0000900D0000}"/>
    <cellStyle name="Millares [0] 5 2" xfId="3484" xr:uid="{00000000-0005-0000-0000-0000910D0000}"/>
    <cellStyle name="Millares [0] 5 3" xfId="3485" xr:uid="{00000000-0005-0000-0000-0000920D0000}"/>
    <cellStyle name="Millares [0] 5 4" xfId="3486" xr:uid="{00000000-0005-0000-0000-0000930D0000}"/>
    <cellStyle name="Millares 10" xfId="3487" xr:uid="{00000000-0005-0000-0000-0000940D0000}"/>
    <cellStyle name="Millares 10 2" xfId="3488" xr:uid="{00000000-0005-0000-0000-0000950D0000}"/>
    <cellStyle name="Millares 10 2 2" xfId="3489" xr:uid="{00000000-0005-0000-0000-0000960D0000}"/>
    <cellStyle name="Millares 10 2 2 2" xfId="3490" xr:uid="{00000000-0005-0000-0000-0000970D0000}"/>
    <cellStyle name="Millares 10 2 2 2 2" xfId="3491" xr:uid="{00000000-0005-0000-0000-0000980D0000}"/>
    <cellStyle name="Millares 10 2 2 2 2 2" xfId="3492" xr:uid="{00000000-0005-0000-0000-0000990D0000}"/>
    <cellStyle name="Millares 10 2 2 2 3" xfId="3493" xr:uid="{00000000-0005-0000-0000-00009A0D0000}"/>
    <cellStyle name="Millares 10 2 2 3" xfId="3494" xr:uid="{00000000-0005-0000-0000-00009B0D0000}"/>
    <cellStyle name="Millares 10 2 2 4" xfId="3495" xr:uid="{00000000-0005-0000-0000-00009C0D0000}"/>
    <cellStyle name="Millares 10 2 2 5" xfId="3496" xr:uid="{00000000-0005-0000-0000-00009D0D0000}"/>
    <cellStyle name="Millares 10 2 2 6" xfId="3497" xr:uid="{00000000-0005-0000-0000-00009E0D0000}"/>
    <cellStyle name="Millares 10 2 3" xfId="3498" xr:uid="{00000000-0005-0000-0000-00009F0D0000}"/>
    <cellStyle name="Millares 10 2 3 2" xfId="3499" xr:uid="{00000000-0005-0000-0000-0000A00D0000}"/>
    <cellStyle name="Millares 10 2 3 3" xfId="3500" xr:uid="{00000000-0005-0000-0000-0000A10D0000}"/>
    <cellStyle name="Millares 10 2 3 4" xfId="3501" xr:uid="{00000000-0005-0000-0000-0000A20D0000}"/>
    <cellStyle name="Millares 10 2 4" xfId="3502" xr:uid="{00000000-0005-0000-0000-0000A30D0000}"/>
    <cellStyle name="Millares 10 2 5" xfId="3503" xr:uid="{00000000-0005-0000-0000-0000A40D0000}"/>
    <cellStyle name="Millares 10 2 6" xfId="3504" xr:uid="{00000000-0005-0000-0000-0000A50D0000}"/>
    <cellStyle name="Millares 10 2 7" xfId="3505" xr:uid="{00000000-0005-0000-0000-0000A60D0000}"/>
    <cellStyle name="Millares 10 3" xfId="3506" xr:uid="{00000000-0005-0000-0000-0000A70D0000}"/>
    <cellStyle name="Millares 10 3 2" xfId="3507" xr:uid="{00000000-0005-0000-0000-0000A80D0000}"/>
    <cellStyle name="Millares 10 3 3" xfId="3508" xr:uid="{00000000-0005-0000-0000-0000A90D0000}"/>
    <cellStyle name="Millares 10 3 4" xfId="3509" xr:uid="{00000000-0005-0000-0000-0000AA0D0000}"/>
    <cellStyle name="Millares 10 3 5" xfId="3510" xr:uid="{00000000-0005-0000-0000-0000AB0D0000}"/>
    <cellStyle name="Millares 10 4" xfId="3511" xr:uid="{00000000-0005-0000-0000-0000AC0D0000}"/>
    <cellStyle name="Millares 10 4 2" xfId="3512" xr:uid="{00000000-0005-0000-0000-0000AD0D0000}"/>
    <cellStyle name="Millares 10 4 3" xfId="3513" xr:uid="{00000000-0005-0000-0000-0000AE0D0000}"/>
    <cellStyle name="Millares 10 4 4" xfId="3514" xr:uid="{00000000-0005-0000-0000-0000AF0D0000}"/>
    <cellStyle name="Millares 10 5" xfId="3515" xr:uid="{00000000-0005-0000-0000-0000B00D0000}"/>
    <cellStyle name="Millares 10 6" xfId="3516" xr:uid="{00000000-0005-0000-0000-0000B10D0000}"/>
    <cellStyle name="Millares 10 7" xfId="3517" xr:uid="{00000000-0005-0000-0000-0000B20D0000}"/>
    <cellStyle name="Millares 10 8" xfId="3518" xr:uid="{00000000-0005-0000-0000-0000B30D0000}"/>
    <cellStyle name="Millares 10 9" xfId="3519" xr:uid="{00000000-0005-0000-0000-0000B40D0000}"/>
    <cellStyle name="Millares 11" xfId="3520" xr:uid="{00000000-0005-0000-0000-0000B50D0000}"/>
    <cellStyle name="Millares 11 2" xfId="3521" xr:uid="{00000000-0005-0000-0000-0000B60D0000}"/>
    <cellStyle name="Millares 11 2 2" xfId="3522" xr:uid="{00000000-0005-0000-0000-0000B70D0000}"/>
    <cellStyle name="Millares 11 2 2 2" xfId="3523" xr:uid="{00000000-0005-0000-0000-0000B80D0000}"/>
    <cellStyle name="Millares 11 2 2 3" xfId="3524" xr:uid="{00000000-0005-0000-0000-0000B90D0000}"/>
    <cellStyle name="Millares 11 2 2 4" xfId="3525" xr:uid="{00000000-0005-0000-0000-0000BA0D0000}"/>
    <cellStyle name="Millares 11 2 3" xfId="3526" xr:uid="{00000000-0005-0000-0000-0000BB0D0000}"/>
    <cellStyle name="Millares 11 2 3 2" xfId="3527" xr:uid="{00000000-0005-0000-0000-0000BC0D0000}"/>
    <cellStyle name="Millares 11 2 3 3" xfId="3528" xr:uid="{00000000-0005-0000-0000-0000BD0D0000}"/>
    <cellStyle name="Millares 11 2 3 4" xfId="3529" xr:uid="{00000000-0005-0000-0000-0000BE0D0000}"/>
    <cellStyle name="Millares 11 2 4" xfId="3530" xr:uid="{00000000-0005-0000-0000-0000BF0D0000}"/>
    <cellStyle name="Millares 11 2 5" xfId="3531" xr:uid="{00000000-0005-0000-0000-0000C00D0000}"/>
    <cellStyle name="Millares 11 2 6" xfId="3532" xr:uid="{00000000-0005-0000-0000-0000C10D0000}"/>
    <cellStyle name="Millares 11 3" xfId="3533" xr:uid="{00000000-0005-0000-0000-0000C20D0000}"/>
    <cellStyle name="Millares 11 3 2" xfId="3534" xr:uid="{00000000-0005-0000-0000-0000C30D0000}"/>
    <cellStyle name="Millares 11 3 2 2" xfId="3535" xr:uid="{00000000-0005-0000-0000-0000C40D0000}"/>
    <cellStyle name="Millares 11 3 3" xfId="3536" xr:uid="{00000000-0005-0000-0000-0000C50D0000}"/>
    <cellStyle name="Millares 11 3 3 2" xfId="3537" xr:uid="{00000000-0005-0000-0000-0000C60D0000}"/>
    <cellStyle name="Millares 11 3 4" xfId="3538" xr:uid="{00000000-0005-0000-0000-0000C70D0000}"/>
    <cellStyle name="Millares 11 3 5" xfId="3539" xr:uid="{00000000-0005-0000-0000-0000C80D0000}"/>
    <cellStyle name="Millares 11 3 6" xfId="3540" xr:uid="{00000000-0005-0000-0000-0000C90D0000}"/>
    <cellStyle name="Millares 11 4" xfId="3541" xr:uid="{00000000-0005-0000-0000-0000CA0D0000}"/>
    <cellStyle name="Millares 11 4 2" xfId="3542" xr:uid="{00000000-0005-0000-0000-0000CB0D0000}"/>
    <cellStyle name="Millares 11 4 2 2" xfId="3543" xr:uid="{00000000-0005-0000-0000-0000CC0D0000}"/>
    <cellStyle name="Millares 11 4 3" xfId="3544" xr:uid="{00000000-0005-0000-0000-0000CD0D0000}"/>
    <cellStyle name="Millares 11 4 3 2" xfId="3545" xr:uid="{00000000-0005-0000-0000-0000CE0D0000}"/>
    <cellStyle name="Millares 11 4 4" xfId="3546" xr:uid="{00000000-0005-0000-0000-0000CF0D0000}"/>
    <cellStyle name="Millares 11 4 5" xfId="3547" xr:uid="{00000000-0005-0000-0000-0000D00D0000}"/>
    <cellStyle name="Millares 11 4 6" xfId="3548" xr:uid="{00000000-0005-0000-0000-0000D10D0000}"/>
    <cellStyle name="Millares 11 5" xfId="3549" xr:uid="{00000000-0005-0000-0000-0000D20D0000}"/>
    <cellStyle name="Millares 11 6" xfId="3550" xr:uid="{00000000-0005-0000-0000-0000D30D0000}"/>
    <cellStyle name="Millares 11 7" xfId="3551" xr:uid="{00000000-0005-0000-0000-0000D40D0000}"/>
    <cellStyle name="Millares 12" xfId="3552" xr:uid="{00000000-0005-0000-0000-0000D50D0000}"/>
    <cellStyle name="Millares 12 2" xfId="3553" xr:uid="{00000000-0005-0000-0000-0000D60D0000}"/>
    <cellStyle name="Millares 12 2 2" xfId="3554" xr:uid="{00000000-0005-0000-0000-0000D70D0000}"/>
    <cellStyle name="Millares 12 2 2 2" xfId="3555" xr:uid="{00000000-0005-0000-0000-0000D80D0000}"/>
    <cellStyle name="Millares 12 2 2 3" xfId="3556" xr:uid="{00000000-0005-0000-0000-0000D90D0000}"/>
    <cellStyle name="Millares 12 2 2 4" xfId="3557" xr:uid="{00000000-0005-0000-0000-0000DA0D0000}"/>
    <cellStyle name="Millares 12 2 3" xfId="3558" xr:uid="{00000000-0005-0000-0000-0000DB0D0000}"/>
    <cellStyle name="Millares 12 2 4" xfId="3559" xr:uid="{00000000-0005-0000-0000-0000DC0D0000}"/>
    <cellStyle name="Millares 12 2 5" xfId="3560" xr:uid="{00000000-0005-0000-0000-0000DD0D0000}"/>
    <cellStyle name="Millares 12 3" xfId="3561" xr:uid="{00000000-0005-0000-0000-0000DE0D0000}"/>
    <cellStyle name="Millares 12 3 2" xfId="3562" xr:uid="{00000000-0005-0000-0000-0000DF0D0000}"/>
    <cellStyle name="Millares 12 3 3" xfId="3563" xr:uid="{00000000-0005-0000-0000-0000E00D0000}"/>
    <cellStyle name="Millares 12 3 4" xfId="3564" xr:uid="{00000000-0005-0000-0000-0000E10D0000}"/>
    <cellStyle name="Millares 12 4" xfId="3565" xr:uid="{00000000-0005-0000-0000-0000E20D0000}"/>
    <cellStyle name="Millares 12 4 2" xfId="3566" xr:uid="{00000000-0005-0000-0000-0000E30D0000}"/>
    <cellStyle name="Millares 12 5" xfId="3567" xr:uid="{00000000-0005-0000-0000-0000E40D0000}"/>
    <cellStyle name="Millares 12 6" xfId="3568" xr:uid="{00000000-0005-0000-0000-0000E50D0000}"/>
    <cellStyle name="Millares 12 7" xfId="3569" xr:uid="{00000000-0005-0000-0000-0000E60D0000}"/>
    <cellStyle name="Millares 12 8" xfId="3570" xr:uid="{00000000-0005-0000-0000-0000E70D0000}"/>
    <cellStyle name="Millares 13" xfId="3571" xr:uid="{00000000-0005-0000-0000-0000E80D0000}"/>
    <cellStyle name="Millares 13 2" xfId="3572" xr:uid="{00000000-0005-0000-0000-0000E90D0000}"/>
    <cellStyle name="Millares 13 2 2" xfId="3573" xr:uid="{00000000-0005-0000-0000-0000EA0D0000}"/>
    <cellStyle name="Millares 13 2 2 2" xfId="3574" xr:uid="{00000000-0005-0000-0000-0000EB0D0000}"/>
    <cellStyle name="Millares 13 2 2 3" xfId="3575" xr:uid="{00000000-0005-0000-0000-0000EC0D0000}"/>
    <cellStyle name="Millares 13 2 2 4" xfId="3576" xr:uid="{00000000-0005-0000-0000-0000ED0D0000}"/>
    <cellStyle name="Millares 13 2 2 5" xfId="3577" xr:uid="{00000000-0005-0000-0000-0000EE0D0000}"/>
    <cellStyle name="Millares 13 2 3" xfId="3578" xr:uid="{00000000-0005-0000-0000-0000EF0D0000}"/>
    <cellStyle name="Millares 13 2 3 2" xfId="3579" xr:uid="{00000000-0005-0000-0000-0000F00D0000}"/>
    <cellStyle name="Millares 13 2 3 3" xfId="3580" xr:uid="{00000000-0005-0000-0000-0000F10D0000}"/>
    <cellStyle name="Millares 13 2 4" xfId="3581" xr:uid="{00000000-0005-0000-0000-0000F20D0000}"/>
    <cellStyle name="Millares 13 2 4 2" xfId="3582" xr:uid="{00000000-0005-0000-0000-0000F30D0000}"/>
    <cellStyle name="Millares 13 2 5" xfId="3583" xr:uid="{00000000-0005-0000-0000-0000F40D0000}"/>
    <cellStyle name="Millares 13 2 6" xfId="3584" xr:uid="{00000000-0005-0000-0000-0000F50D0000}"/>
    <cellStyle name="Millares 13 3" xfId="3585" xr:uid="{00000000-0005-0000-0000-0000F60D0000}"/>
    <cellStyle name="Millares 13 3 2" xfId="3586" xr:uid="{00000000-0005-0000-0000-0000F70D0000}"/>
    <cellStyle name="Millares 13 3 2 2" xfId="3587" xr:uid="{00000000-0005-0000-0000-0000F80D0000}"/>
    <cellStyle name="Millares 13 3 3" xfId="3588" xr:uid="{00000000-0005-0000-0000-0000F90D0000}"/>
    <cellStyle name="Millares 13 3 4" xfId="3589" xr:uid="{00000000-0005-0000-0000-0000FA0D0000}"/>
    <cellStyle name="Millares 13 4" xfId="3590" xr:uid="{00000000-0005-0000-0000-0000FB0D0000}"/>
    <cellStyle name="Millares 13 4 2" xfId="3591" xr:uid="{00000000-0005-0000-0000-0000FC0D0000}"/>
    <cellStyle name="Millares 13 5" xfId="3592" xr:uid="{00000000-0005-0000-0000-0000FD0D0000}"/>
    <cellStyle name="Millares 13 5 2" xfId="3593" xr:uid="{00000000-0005-0000-0000-0000FE0D0000}"/>
    <cellStyle name="Millares 13 6" xfId="3594" xr:uid="{00000000-0005-0000-0000-0000FF0D0000}"/>
    <cellStyle name="Millares 13 6 2" xfId="3595" xr:uid="{00000000-0005-0000-0000-0000000E0000}"/>
    <cellStyle name="Millares 13 6 3" xfId="3596" xr:uid="{00000000-0005-0000-0000-0000010E0000}"/>
    <cellStyle name="Millares 13 7" xfId="3597" xr:uid="{00000000-0005-0000-0000-0000020E0000}"/>
    <cellStyle name="Millares 13 7 2" xfId="3598" xr:uid="{00000000-0005-0000-0000-0000030E0000}"/>
    <cellStyle name="Millares 13 7 3" xfId="3599" xr:uid="{00000000-0005-0000-0000-0000040E0000}"/>
    <cellStyle name="Millares 13 8" xfId="3600" xr:uid="{00000000-0005-0000-0000-0000050E0000}"/>
    <cellStyle name="Millares 13 9" xfId="3601" xr:uid="{00000000-0005-0000-0000-0000060E0000}"/>
    <cellStyle name="Millares 14" xfId="3602" xr:uid="{00000000-0005-0000-0000-0000070E0000}"/>
    <cellStyle name="Millares 14 2" xfId="3603" xr:uid="{00000000-0005-0000-0000-0000080E0000}"/>
    <cellStyle name="Millares 14 2 2" xfId="3604" xr:uid="{00000000-0005-0000-0000-0000090E0000}"/>
    <cellStyle name="Millares 14 2 2 2" xfId="3605" xr:uid="{00000000-0005-0000-0000-00000A0E0000}"/>
    <cellStyle name="Millares 14 2 2 2 2" xfId="3606" xr:uid="{00000000-0005-0000-0000-00000B0E0000}"/>
    <cellStyle name="Millares 14 2 2 2 3" xfId="3607" xr:uid="{00000000-0005-0000-0000-00000C0E0000}"/>
    <cellStyle name="Millares 14 2 3" xfId="3608" xr:uid="{00000000-0005-0000-0000-00000D0E0000}"/>
    <cellStyle name="Millares 14 2 3 2" xfId="3609" xr:uid="{00000000-0005-0000-0000-00000E0E0000}"/>
    <cellStyle name="Millares 14 2 3 3" xfId="3610" xr:uid="{00000000-0005-0000-0000-00000F0E0000}"/>
    <cellStyle name="Millares 14 2 3 4" xfId="3611" xr:uid="{00000000-0005-0000-0000-0000100E0000}"/>
    <cellStyle name="Millares 14 2 4" xfId="3612" xr:uid="{00000000-0005-0000-0000-0000110E0000}"/>
    <cellStyle name="Millares 14 2 5" xfId="3613" xr:uid="{00000000-0005-0000-0000-0000120E0000}"/>
    <cellStyle name="Millares 14 2 6" xfId="3614" xr:uid="{00000000-0005-0000-0000-0000130E0000}"/>
    <cellStyle name="Millares 14 3" xfId="3615" xr:uid="{00000000-0005-0000-0000-0000140E0000}"/>
    <cellStyle name="Millares 14 3 2" xfId="3616" xr:uid="{00000000-0005-0000-0000-0000150E0000}"/>
    <cellStyle name="Millares 14 3 3" xfId="3617" xr:uid="{00000000-0005-0000-0000-0000160E0000}"/>
    <cellStyle name="Millares 14 3 4" xfId="3618" xr:uid="{00000000-0005-0000-0000-0000170E0000}"/>
    <cellStyle name="Millares 14 4" xfId="3619" xr:uid="{00000000-0005-0000-0000-0000180E0000}"/>
    <cellStyle name="Millares 14 4 2" xfId="3620" xr:uid="{00000000-0005-0000-0000-0000190E0000}"/>
    <cellStyle name="Millares 14 4 3" xfId="3621" xr:uid="{00000000-0005-0000-0000-00001A0E0000}"/>
    <cellStyle name="Millares 14 5" xfId="3622" xr:uid="{00000000-0005-0000-0000-00001B0E0000}"/>
    <cellStyle name="Millares 14 6" xfId="3623" xr:uid="{00000000-0005-0000-0000-00001C0E0000}"/>
    <cellStyle name="Millares 14 7" xfId="3624" xr:uid="{00000000-0005-0000-0000-00001D0E0000}"/>
    <cellStyle name="Millares 15" xfId="3625" xr:uid="{00000000-0005-0000-0000-00001E0E0000}"/>
    <cellStyle name="Millares 15 2" xfId="3626" xr:uid="{00000000-0005-0000-0000-00001F0E0000}"/>
    <cellStyle name="Millares 15 2 2" xfId="3627" xr:uid="{00000000-0005-0000-0000-0000200E0000}"/>
    <cellStyle name="Millares 15 2 2 2" xfId="3628" xr:uid="{00000000-0005-0000-0000-0000210E0000}"/>
    <cellStyle name="Millares 15 2 2 3" xfId="3629" xr:uid="{00000000-0005-0000-0000-0000220E0000}"/>
    <cellStyle name="Millares 15 3" xfId="3630" xr:uid="{00000000-0005-0000-0000-0000230E0000}"/>
    <cellStyle name="Millares 15 3 2" xfId="3631" xr:uid="{00000000-0005-0000-0000-0000240E0000}"/>
    <cellStyle name="Millares 15 4" xfId="3632" xr:uid="{00000000-0005-0000-0000-0000250E0000}"/>
    <cellStyle name="Millares 15 5" xfId="3633" xr:uid="{00000000-0005-0000-0000-0000260E0000}"/>
    <cellStyle name="Millares 15 6" xfId="3634" xr:uid="{00000000-0005-0000-0000-0000270E0000}"/>
    <cellStyle name="Millares 16" xfId="3635" xr:uid="{00000000-0005-0000-0000-0000280E0000}"/>
    <cellStyle name="Millares 16 2" xfId="3636" xr:uid="{00000000-0005-0000-0000-0000290E0000}"/>
    <cellStyle name="Millares 16 2 2" xfId="3637" xr:uid="{00000000-0005-0000-0000-00002A0E0000}"/>
    <cellStyle name="Millares 16 2 2 2" xfId="3638" xr:uid="{00000000-0005-0000-0000-00002B0E0000}"/>
    <cellStyle name="Millares 16 2 2 3" xfId="3639" xr:uid="{00000000-0005-0000-0000-00002C0E0000}"/>
    <cellStyle name="Millares 16 2 3" xfId="3640" xr:uid="{00000000-0005-0000-0000-00002D0E0000}"/>
    <cellStyle name="Millares 16 2 4" xfId="3641" xr:uid="{00000000-0005-0000-0000-00002E0E0000}"/>
    <cellStyle name="Millares 16 3" xfId="3642" xr:uid="{00000000-0005-0000-0000-00002F0E0000}"/>
    <cellStyle name="Millares 16 4" xfId="3643" xr:uid="{00000000-0005-0000-0000-0000300E0000}"/>
    <cellStyle name="Millares 16 5" xfId="3644" xr:uid="{00000000-0005-0000-0000-0000310E0000}"/>
    <cellStyle name="Millares 17" xfId="3645" xr:uid="{00000000-0005-0000-0000-0000320E0000}"/>
    <cellStyle name="Millares 17 2" xfId="3646" xr:uid="{00000000-0005-0000-0000-0000330E0000}"/>
    <cellStyle name="Millares 17 2 2" xfId="3647" xr:uid="{00000000-0005-0000-0000-0000340E0000}"/>
    <cellStyle name="Millares 17 2 2 2" xfId="3648" xr:uid="{00000000-0005-0000-0000-0000350E0000}"/>
    <cellStyle name="Millares 17 2 2 3" xfId="3649" xr:uid="{00000000-0005-0000-0000-0000360E0000}"/>
    <cellStyle name="Millares 17 2 3" xfId="3650" xr:uid="{00000000-0005-0000-0000-0000370E0000}"/>
    <cellStyle name="Millares 17 2 3 2" xfId="3651" xr:uid="{00000000-0005-0000-0000-0000380E0000}"/>
    <cellStyle name="Millares 17 2 3 3" xfId="3652" xr:uid="{00000000-0005-0000-0000-0000390E0000}"/>
    <cellStyle name="Millares 17 2 4" xfId="3653" xr:uid="{00000000-0005-0000-0000-00003A0E0000}"/>
    <cellStyle name="Millares 17 2 4 2" xfId="3654" xr:uid="{00000000-0005-0000-0000-00003B0E0000}"/>
    <cellStyle name="Millares 17 2 4 3" xfId="3655" xr:uid="{00000000-0005-0000-0000-00003C0E0000}"/>
    <cellStyle name="Millares 17 2 5" xfId="3656" xr:uid="{00000000-0005-0000-0000-00003D0E0000}"/>
    <cellStyle name="Millares 17 2 6" xfId="3657" xr:uid="{00000000-0005-0000-0000-00003E0E0000}"/>
    <cellStyle name="Millares 17 3" xfId="3658" xr:uid="{00000000-0005-0000-0000-00003F0E0000}"/>
    <cellStyle name="Millares 17 3 2" xfId="3659" xr:uid="{00000000-0005-0000-0000-0000400E0000}"/>
    <cellStyle name="Millares 17 4" xfId="3660" xr:uid="{00000000-0005-0000-0000-0000410E0000}"/>
    <cellStyle name="Millares 17 5" xfId="3661" xr:uid="{00000000-0005-0000-0000-0000420E0000}"/>
    <cellStyle name="Millares 17 6" xfId="3662" xr:uid="{00000000-0005-0000-0000-0000430E0000}"/>
    <cellStyle name="Millares 18" xfId="3663" xr:uid="{00000000-0005-0000-0000-0000440E0000}"/>
    <cellStyle name="Millares 18 2" xfId="3664" xr:uid="{00000000-0005-0000-0000-0000450E0000}"/>
    <cellStyle name="Millares 18 2 2" xfId="3665" xr:uid="{00000000-0005-0000-0000-0000460E0000}"/>
    <cellStyle name="Millares 18 2 3" xfId="3666" xr:uid="{00000000-0005-0000-0000-0000470E0000}"/>
    <cellStyle name="Millares 18 3" xfId="3667" xr:uid="{00000000-0005-0000-0000-0000480E0000}"/>
    <cellStyle name="Millares 18 4" xfId="3668" xr:uid="{00000000-0005-0000-0000-0000490E0000}"/>
    <cellStyle name="Millares 19" xfId="3669" xr:uid="{00000000-0005-0000-0000-00004A0E0000}"/>
    <cellStyle name="Millares 19 2" xfId="3670" xr:uid="{00000000-0005-0000-0000-00004B0E0000}"/>
    <cellStyle name="Millares 19 3" xfId="3671" xr:uid="{00000000-0005-0000-0000-00004C0E0000}"/>
    <cellStyle name="Millares 19 4" xfId="3672" xr:uid="{00000000-0005-0000-0000-00004D0E0000}"/>
    <cellStyle name="Millares 2" xfId="3673" xr:uid="{00000000-0005-0000-0000-00004E0E0000}"/>
    <cellStyle name="Millares 2 10" xfId="3674" xr:uid="{00000000-0005-0000-0000-00004F0E0000}"/>
    <cellStyle name="Millares 2 10 2" xfId="3675" xr:uid="{00000000-0005-0000-0000-0000500E0000}"/>
    <cellStyle name="Millares 2 10 2 2" xfId="3676" xr:uid="{00000000-0005-0000-0000-0000510E0000}"/>
    <cellStyle name="Millares 2 10 2 3" xfId="3677" xr:uid="{00000000-0005-0000-0000-0000520E0000}"/>
    <cellStyle name="Millares 2 10 2 4" xfId="3678" xr:uid="{00000000-0005-0000-0000-0000530E0000}"/>
    <cellStyle name="Millares 2 10 3" xfId="3679" xr:uid="{00000000-0005-0000-0000-0000540E0000}"/>
    <cellStyle name="Millares 2 10 4" xfId="3680" xr:uid="{00000000-0005-0000-0000-0000550E0000}"/>
    <cellStyle name="Millares 2 10 5" xfId="3681" xr:uid="{00000000-0005-0000-0000-0000560E0000}"/>
    <cellStyle name="Millares 2 10 6" xfId="3682" xr:uid="{00000000-0005-0000-0000-0000570E0000}"/>
    <cellStyle name="Millares 2 11" xfId="3683" xr:uid="{00000000-0005-0000-0000-0000580E0000}"/>
    <cellStyle name="Millares 2 11 2" xfId="3684" xr:uid="{00000000-0005-0000-0000-0000590E0000}"/>
    <cellStyle name="Millares 2 11 3" xfId="3685" xr:uid="{00000000-0005-0000-0000-00005A0E0000}"/>
    <cellStyle name="Millares 2 11 4" xfId="3686" xr:uid="{00000000-0005-0000-0000-00005B0E0000}"/>
    <cellStyle name="Millares 2 12" xfId="3687" xr:uid="{00000000-0005-0000-0000-00005C0E0000}"/>
    <cellStyle name="Millares 2 13" xfId="3688" xr:uid="{00000000-0005-0000-0000-00005D0E0000}"/>
    <cellStyle name="Millares 2 14" xfId="3689" xr:uid="{00000000-0005-0000-0000-00005E0E0000}"/>
    <cellStyle name="Millares 2 15" xfId="3690" xr:uid="{00000000-0005-0000-0000-00005F0E0000}"/>
    <cellStyle name="Millares 2 16" xfId="3691" xr:uid="{00000000-0005-0000-0000-0000600E0000}"/>
    <cellStyle name="Millares 2 17" xfId="3692" xr:uid="{00000000-0005-0000-0000-0000610E0000}"/>
    <cellStyle name="Millares 2 18" xfId="3693" xr:uid="{00000000-0005-0000-0000-0000620E0000}"/>
    <cellStyle name="Millares 2 19" xfId="3694" xr:uid="{00000000-0005-0000-0000-0000630E0000}"/>
    <cellStyle name="Millares 2 2" xfId="3695" xr:uid="{00000000-0005-0000-0000-0000640E0000}"/>
    <cellStyle name="Millares 2 2 2" xfId="3696" xr:uid="{00000000-0005-0000-0000-0000650E0000}"/>
    <cellStyle name="Millares 2 2 2 2" xfId="3697" xr:uid="{00000000-0005-0000-0000-0000660E0000}"/>
    <cellStyle name="Millares 2 2 2 2 2" xfId="3698" xr:uid="{00000000-0005-0000-0000-0000670E0000}"/>
    <cellStyle name="Millares 2 2 2 2 3" xfId="3699" xr:uid="{00000000-0005-0000-0000-0000680E0000}"/>
    <cellStyle name="Millares 2 2 2 2 4" xfId="3700" xr:uid="{00000000-0005-0000-0000-0000690E0000}"/>
    <cellStyle name="Millares 2 2 2 3" xfId="3701" xr:uid="{00000000-0005-0000-0000-00006A0E0000}"/>
    <cellStyle name="Millares 2 2 2 3 2" xfId="3702" xr:uid="{00000000-0005-0000-0000-00006B0E0000}"/>
    <cellStyle name="Millares 2 2 2 3 3" xfId="3703" xr:uid="{00000000-0005-0000-0000-00006C0E0000}"/>
    <cellStyle name="Millares 2 2 2 4" xfId="3704" xr:uid="{00000000-0005-0000-0000-00006D0E0000}"/>
    <cellStyle name="Millares 2 2 2 5" xfId="3705" xr:uid="{00000000-0005-0000-0000-00006E0E0000}"/>
    <cellStyle name="Millares 2 2 3" xfId="3706" xr:uid="{00000000-0005-0000-0000-00006F0E0000}"/>
    <cellStyle name="Millares 2 2 3 2" xfId="3707" xr:uid="{00000000-0005-0000-0000-0000700E0000}"/>
    <cellStyle name="Millares 2 2 3 2 2" xfId="3708" xr:uid="{00000000-0005-0000-0000-0000710E0000}"/>
    <cellStyle name="Millares 2 2 3 2 3" xfId="3709" xr:uid="{00000000-0005-0000-0000-0000720E0000}"/>
    <cellStyle name="Millares 2 2 3 2 4" xfId="3710" xr:uid="{00000000-0005-0000-0000-0000730E0000}"/>
    <cellStyle name="Millares 2 2 3 3" xfId="3711" xr:uid="{00000000-0005-0000-0000-0000740E0000}"/>
    <cellStyle name="Millares 2 2 3 4" xfId="3712" xr:uid="{00000000-0005-0000-0000-0000750E0000}"/>
    <cellStyle name="Millares 2 2 3 5" xfId="3713" xr:uid="{00000000-0005-0000-0000-0000760E0000}"/>
    <cellStyle name="Millares 2 2 3 6" xfId="3714" xr:uid="{00000000-0005-0000-0000-0000770E0000}"/>
    <cellStyle name="Millares 2 2 4" xfId="3715" xr:uid="{00000000-0005-0000-0000-0000780E0000}"/>
    <cellStyle name="Millares 2 2 4 2" xfId="3716" xr:uid="{00000000-0005-0000-0000-0000790E0000}"/>
    <cellStyle name="Millares 2 2 4 3" xfId="3717" xr:uid="{00000000-0005-0000-0000-00007A0E0000}"/>
    <cellStyle name="Millares 2 2 4 4" xfId="3718" xr:uid="{00000000-0005-0000-0000-00007B0E0000}"/>
    <cellStyle name="Millares 2 2 5" xfId="3719" xr:uid="{00000000-0005-0000-0000-00007C0E0000}"/>
    <cellStyle name="Millares 2 2 5 2" xfId="3720" xr:uid="{00000000-0005-0000-0000-00007D0E0000}"/>
    <cellStyle name="Millares 2 2 5 3" xfId="3721" xr:uid="{00000000-0005-0000-0000-00007E0E0000}"/>
    <cellStyle name="Millares 2 2 6" xfId="3722" xr:uid="{00000000-0005-0000-0000-00007F0E0000}"/>
    <cellStyle name="Millares 2 2 7" xfId="3723" xr:uid="{00000000-0005-0000-0000-0000800E0000}"/>
    <cellStyle name="Millares 2 20" xfId="3724" xr:uid="{00000000-0005-0000-0000-0000810E0000}"/>
    <cellStyle name="Millares 2 21" xfId="3725" xr:uid="{00000000-0005-0000-0000-0000820E0000}"/>
    <cellStyle name="Millares 2 22" xfId="3726" xr:uid="{00000000-0005-0000-0000-0000830E0000}"/>
    <cellStyle name="Millares 2 23" xfId="3727" xr:uid="{00000000-0005-0000-0000-0000840E0000}"/>
    <cellStyle name="Millares 2 24" xfId="3728" xr:uid="{00000000-0005-0000-0000-0000850E0000}"/>
    <cellStyle name="Millares 2 25" xfId="3729" xr:uid="{00000000-0005-0000-0000-0000860E0000}"/>
    <cellStyle name="Millares 2 26" xfId="3730" xr:uid="{00000000-0005-0000-0000-0000870E0000}"/>
    <cellStyle name="Millares 2 27" xfId="3731" xr:uid="{00000000-0005-0000-0000-0000880E0000}"/>
    <cellStyle name="Millares 2 28" xfId="3732" xr:uid="{00000000-0005-0000-0000-0000890E0000}"/>
    <cellStyle name="Millares 2 29" xfId="3733" xr:uid="{00000000-0005-0000-0000-00008A0E0000}"/>
    <cellStyle name="Millares 2 3" xfId="3734" xr:uid="{00000000-0005-0000-0000-00008B0E0000}"/>
    <cellStyle name="Millares 2 3 10" xfId="3735" xr:uid="{00000000-0005-0000-0000-00008C0E0000}"/>
    <cellStyle name="Millares 2 3 11" xfId="3736" xr:uid="{00000000-0005-0000-0000-00008D0E0000}"/>
    <cellStyle name="Millares 2 3 12" xfId="3737" xr:uid="{00000000-0005-0000-0000-00008E0E0000}"/>
    <cellStyle name="Millares 2 3 12 2" xfId="3738" xr:uid="{00000000-0005-0000-0000-00008F0E0000}"/>
    <cellStyle name="Millares 2 3 2" xfId="3739" xr:uid="{00000000-0005-0000-0000-0000900E0000}"/>
    <cellStyle name="Millares 2 3 2 2" xfId="3740" xr:uid="{00000000-0005-0000-0000-0000910E0000}"/>
    <cellStyle name="Millares 2 3 2 2 2" xfId="3741" xr:uid="{00000000-0005-0000-0000-0000920E0000}"/>
    <cellStyle name="Millares 2 3 2 2 3" xfId="3742" xr:uid="{00000000-0005-0000-0000-0000930E0000}"/>
    <cellStyle name="Millares 2 3 2 3" xfId="3743" xr:uid="{00000000-0005-0000-0000-0000940E0000}"/>
    <cellStyle name="Millares 2 3 2 4" xfId="3744" xr:uid="{00000000-0005-0000-0000-0000950E0000}"/>
    <cellStyle name="Millares 2 3 2 5" xfId="3745" xr:uid="{00000000-0005-0000-0000-0000960E0000}"/>
    <cellStyle name="Millares 2 3 2 6" xfId="3746" xr:uid="{00000000-0005-0000-0000-0000970E0000}"/>
    <cellStyle name="Millares 2 3 3" xfId="3747" xr:uid="{00000000-0005-0000-0000-0000980E0000}"/>
    <cellStyle name="Millares 2 3 3 2" xfId="3748" xr:uid="{00000000-0005-0000-0000-0000990E0000}"/>
    <cellStyle name="Millares 2 3 3 2 2" xfId="3749" xr:uid="{00000000-0005-0000-0000-00009A0E0000}"/>
    <cellStyle name="Millares 2 3 3 3" xfId="3750" xr:uid="{00000000-0005-0000-0000-00009B0E0000}"/>
    <cellStyle name="Millares 2 3 3 4" xfId="3751" xr:uid="{00000000-0005-0000-0000-00009C0E0000}"/>
    <cellStyle name="Millares 2 3 3 5" xfId="3752" xr:uid="{00000000-0005-0000-0000-00009D0E0000}"/>
    <cellStyle name="Millares 2 3 3 6" xfId="3753" xr:uid="{00000000-0005-0000-0000-00009E0E0000}"/>
    <cellStyle name="Millares 2 3 3 7" xfId="3754" xr:uid="{00000000-0005-0000-0000-00009F0E0000}"/>
    <cellStyle name="Millares 2 3 4" xfId="3755" xr:uid="{00000000-0005-0000-0000-0000A00E0000}"/>
    <cellStyle name="Millares 2 3 4 2" xfId="3756" xr:uid="{00000000-0005-0000-0000-0000A10E0000}"/>
    <cellStyle name="Millares 2 3 4 2 2" xfId="3757" xr:uid="{00000000-0005-0000-0000-0000A20E0000}"/>
    <cellStyle name="Millares 2 3 4 3" xfId="3758" xr:uid="{00000000-0005-0000-0000-0000A30E0000}"/>
    <cellStyle name="Millares 2 3 4 4" xfId="3759" xr:uid="{00000000-0005-0000-0000-0000A40E0000}"/>
    <cellStyle name="Millares 2 3 5" xfId="3760" xr:uid="{00000000-0005-0000-0000-0000A50E0000}"/>
    <cellStyle name="Millares 2 3 5 2" xfId="3761" xr:uid="{00000000-0005-0000-0000-0000A60E0000}"/>
    <cellStyle name="Millares 2 3 5 3" xfId="3762" xr:uid="{00000000-0005-0000-0000-0000A70E0000}"/>
    <cellStyle name="Millares 2 3 5 4" xfId="3763" xr:uid="{00000000-0005-0000-0000-0000A80E0000}"/>
    <cellStyle name="Millares 2 3 6" xfId="3764" xr:uid="{00000000-0005-0000-0000-0000A90E0000}"/>
    <cellStyle name="Millares 2 3 6 2" xfId="3765" xr:uid="{00000000-0005-0000-0000-0000AA0E0000}"/>
    <cellStyle name="Millares 2 3 6 3" xfId="3766" xr:uid="{00000000-0005-0000-0000-0000AB0E0000}"/>
    <cellStyle name="Millares 2 3 7" xfId="3767" xr:uid="{00000000-0005-0000-0000-0000AC0E0000}"/>
    <cellStyle name="Millares 2 3 8" xfId="3768" xr:uid="{00000000-0005-0000-0000-0000AD0E0000}"/>
    <cellStyle name="Millares 2 3 9" xfId="3769" xr:uid="{00000000-0005-0000-0000-0000AE0E0000}"/>
    <cellStyle name="Millares 2 3 9 2" xfId="3770" xr:uid="{00000000-0005-0000-0000-0000AF0E0000}"/>
    <cellStyle name="Millares 2 30" xfId="3771" xr:uid="{00000000-0005-0000-0000-0000B00E0000}"/>
    <cellStyle name="Millares 2 31" xfId="3772" xr:uid="{00000000-0005-0000-0000-0000B10E0000}"/>
    <cellStyle name="Millares 2 32" xfId="3773" xr:uid="{00000000-0005-0000-0000-0000B20E0000}"/>
    <cellStyle name="Millares 2 32 2" xfId="3774" xr:uid="{00000000-0005-0000-0000-0000B30E0000}"/>
    <cellStyle name="Millares 2 32 2 2" xfId="3775" xr:uid="{00000000-0005-0000-0000-0000B40E0000}"/>
    <cellStyle name="Millares 2 32 3" xfId="3776" xr:uid="{00000000-0005-0000-0000-0000B50E0000}"/>
    <cellStyle name="Millares 2 32 4" xfId="3777" xr:uid="{00000000-0005-0000-0000-0000B60E0000}"/>
    <cellStyle name="Millares 2 32 5" xfId="3778" xr:uid="{00000000-0005-0000-0000-0000B70E0000}"/>
    <cellStyle name="Millares 2 33" xfId="3779" xr:uid="{00000000-0005-0000-0000-0000B80E0000}"/>
    <cellStyle name="Millares 2 34" xfId="3780" xr:uid="{00000000-0005-0000-0000-0000B90E0000}"/>
    <cellStyle name="Millares 2 35" xfId="3781" xr:uid="{00000000-0005-0000-0000-0000BA0E0000}"/>
    <cellStyle name="Millares 2 4" xfId="3782" xr:uid="{00000000-0005-0000-0000-0000BB0E0000}"/>
    <cellStyle name="Millares 2 4 2" xfId="3783" xr:uid="{00000000-0005-0000-0000-0000BC0E0000}"/>
    <cellStyle name="Millares 2 4 2 2" xfId="3784" xr:uid="{00000000-0005-0000-0000-0000BD0E0000}"/>
    <cellStyle name="Millares 2 4 2 3" xfId="3785" xr:uid="{00000000-0005-0000-0000-0000BE0E0000}"/>
    <cellStyle name="Millares 2 4 2 4" xfId="3786" xr:uid="{00000000-0005-0000-0000-0000BF0E0000}"/>
    <cellStyle name="Millares 2 4 2 5" xfId="3787" xr:uid="{00000000-0005-0000-0000-0000C00E0000}"/>
    <cellStyle name="Millares 2 4 3" xfId="3788" xr:uid="{00000000-0005-0000-0000-0000C10E0000}"/>
    <cellStyle name="Millares 2 4 3 2" xfId="3789" xr:uid="{00000000-0005-0000-0000-0000C20E0000}"/>
    <cellStyle name="Millares 2 4 3 3" xfId="3790" xr:uid="{00000000-0005-0000-0000-0000C30E0000}"/>
    <cellStyle name="Millares 2 4 3 4" xfId="3791" xr:uid="{00000000-0005-0000-0000-0000C40E0000}"/>
    <cellStyle name="Millares 2 4 4" xfId="3792" xr:uid="{00000000-0005-0000-0000-0000C50E0000}"/>
    <cellStyle name="Millares 2 4 4 2" xfId="3793" xr:uid="{00000000-0005-0000-0000-0000C60E0000}"/>
    <cellStyle name="Millares 2 4 4 3" xfId="3794" xr:uid="{00000000-0005-0000-0000-0000C70E0000}"/>
    <cellStyle name="Millares 2 4 5" xfId="3795" xr:uid="{00000000-0005-0000-0000-0000C80E0000}"/>
    <cellStyle name="Millares 2 4 5 2" xfId="3796" xr:uid="{00000000-0005-0000-0000-0000C90E0000}"/>
    <cellStyle name="Millares 2 4 5 3" xfId="3797" xr:uid="{00000000-0005-0000-0000-0000CA0E0000}"/>
    <cellStyle name="Millares 2 4 6" xfId="3798" xr:uid="{00000000-0005-0000-0000-0000CB0E0000}"/>
    <cellStyle name="Millares 2 4 7" xfId="3799" xr:uid="{00000000-0005-0000-0000-0000CC0E0000}"/>
    <cellStyle name="Millares 2 5" xfId="3800" xr:uid="{00000000-0005-0000-0000-0000CD0E0000}"/>
    <cellStyle name="Millares 2 5 2" xfId="3801" xr:uid="{00000000-0005-0000-0000-0000CE0E0000}"/>
    <cellStyle name="Millares 2 5 2 2" xfId="3802" xr:uid="{00000000-0005-0000-0000-0000CF0E0000}"/>
    <cellStyle name="Millares 2 5 3" xfId="3803" xr:uid="{00000000-0005-0000-0000-0000D00E0000}"/>
    <cellStyle name="Millares 2 5 3 2" xfId="3804" xr:uid="{00000000-0005-0000-0000-0000D10E0000}"/>
    <cellStyle name="Millares 2 5 3 3" xfId="3805" xr:uid="{00000000-0005-0000-0000-0000D20E0000}"/>
    <cellStyle name="Millares 2 5 3 4" xfId="3806" xr:uid="{00000000-0005-0000-0000-0000D30E0000}"/>
    <cellStyle name="Millares 2 5 4" xfId="3807" xr:uid="{00000000-0005-0000-0000-0000D40E0000}"/>
    <cellStyle name="Millares 2 5 4 2" xfId="3808" xr:uid="{00000000-0005-0000-0000-0000D50E0000}"/>
    <cellStyle name="Millares 2 5 4 3" xfId="3809" xr:uid="{00000000-0005-0000-0000-0000D60E0000}"/>
    <cellStyle name="Millares 2 5 5" xfId="3810" xr:uid="{00000000-0005-0000-0000-0000D70E0000}"/>
    <cellStyle name="Millares 2 5 6" xfId="3811" xr:uid="{00000000-0005-0000-0000-0000D80E0000}"/>
    <cellStyle name="Millares 2 6" xfId="3812" xr:uid="{00000000-0005-0000-0000-0000D90E0000}"/>
    <cellStyle name="Millares 2 6 2" xfId="3813" xr:uid="{00000000-0005-0000-0000-0000DA0E0000}"/>
    <cellStyle name="Millares 2 6 3" xfId="3814" xr:uid="{00000000-0005-0000-0000-0000DB0E0000}"/>
    <cellStyle name="Millares 2 6 3 2" xfId="3815" xr:uid="{00000000-0005-0000-0000-0000DC0E0000}"/>
    <cellStyle name="Millares 2 6 3 3" xfId="3816" xr:uid="{00000000-0005-0000-0000-0000DD0E0000}"/>
    <cellStyle name="Millares 2 6 3 4" xfId="3817" xr:uid="{00000000-0005-0000-0000-0000DE0E0000}"/>
    <cellStyle name="Millares 2 6 4" xfId="3818" xr:uid="{00000000-0005-0000-0000-0000DF0E0000}"/>
    <cellStyle name="Millares 2 6 5" xfId="3819" xr:uid="{00000000-0005-0000-0000-0000E00E0000}"/>
    <cellStyle name="Millares 2 6 6" xfId="3820" xr:uid="{00000000-0005-0000-0000-0000E10E0000}"/>
    <cellStyle name="Millares 2 7" xfId="3821" xr:uid="{00000000-0005-0000-0000-0000E20E0000}"/>
    <cellStyle name="Millares 2 7 2" xfId="3822" xr:uid="{00000000-0005-0000-0000-0000E30E0000}"/>
    <cellStyle name="Millares 2 7 2 2" xfId="3823" xr:uid="{00000000-0005-0000-0000-0000E40E0000}"/>
    <cellStyle name="Millares 2 7 3" xfId="3824" xr:uid="{00000000-0005-0000-0000-0000E50E0000}"/>
    <cellStyle name="Millares 2 7 4" xfId="3825" xr:uid="{00000000-0005-0000-0000-0000E60E0000}"/>
    <cellStyle name="Millares 2 7 5" xfId="3826" xr:uid="{00000000-0005-0000-0000-0000E70E0000}"/>
    <cellStyle name="Millares 2 7 6" xfId="3827" xr:uid="{00000000-0005-0000-0000-0000E80E0000}"/>
    <cellStyle name="Millares 2 8" xfId="3828" xr:uid="{00000000-0005-0000-0000-0000E90E0000}"/>
    <cellStyle name="Millares 2 8 2" xfId="3829" xr:uid="{00000000-0005-0000-0000-0000EA0E0000}"/>
    <cellStyle name="Millares 2 8 3" xfId="3830" xr:uid="{00000000-0005-0000-0000-0000EB0E0000}"/>
    <cellStyle name="Millares 2 8 4" xfId="3831" xr:uid="{00000000-0005-0000-0000-0000EC0E0000}"/>
    <cellStyle name="Millares 2 9" xfId="3832" xr:uid="{00000000-0005-0000-0000-0000ED0E0000}"/>
    <cellStyle name="Millares 2 9 2" xfId="3833" xr:uid="{00000000-0005-0000-0000-0000EE0E0000}"/>
    <cellStyle name="Millares 2 9 3" xfId="3834" xr:uid="{00000000-0005-0000-0000-0000EF0E0000}"/>
    <cellStyle name="Millares 2 9 4" xfId="3835" xr:uid="{00000000-0005-0000-0000-0000F00E0000}"/>
    <cellStyle name="Millares 2_Adicional No.4 Centro Universitario Regional del Oeste Bloque I Módulo de Escaleras y Baños, San Juan de la Maguana" xfId="3836" xr:uid="{00000000-0005-0000-0000-0000F10E0000}"/>
    <cellStyle name="Millares 20" xfId="3837" xr:uid="{00000000-0005-0000-0000-0000F20E0000}"/>
    <cellStyle name="Millares 20 2" xfId="3838" xr:uid="{00000000-0005-0000-0000-0000F30E0000}"/>
    <cellStyle name="Millares 20 2 2" xfId="3839" xr:uid="{00000000-0005-0000-0000-0000F40E0000}"/>
    <cellStyle name="Millares 20 2 3" xfId="3840" xr:uid="{00000000-0005-0000-0000-0000F50E0000}"/>
    <cellStyle name="Millares 20 2 4" xfId="3841" xr:uid="{00000000-0005-0000-0000-0000F60E0000}"/>
    <cellStyle name="Millares 20 3" xfId="3842" xr:uid="{00000000-0005-0000-0000-0000F70E0000}"/>
    <cellStyle name="Millares 20 3 2" xfId="3843" xr:uid="{00000000-0005-0000-0000-0000F80E0000}"/>
    <cellStyle name="Millares 20 3 3" xfId="3844" xr:uid="{00000000-0005-0000-0000-0000F90E0000}"/>
    <cellStyle name="Millares 20 4" xfId="3845" xr:uid="{00000000-0005-0000-0000-0000FA0E0000}"/>
    <cellStyle name="Millares 20 5" xfId="3846" xr:uid="{00000000-0005-0000-0000-0000FB0E0000}"/>
    <cellStyle name="Millares 21" xfId="3847" xr:uid="{00000000-0005-0000-0000-0000FC0E0000}"/>
    <cellStyle name="Millares 21 2" xfId="3848" xr:uid="{00000000-0005-0000-0000-0000FD0E0000}"/>
    <cellStyle name="Millares 21 3" xfId="3849" xr:uid="{00000000-0005-0000-0000-0000FE0E0000}"/>
    <cellStyle name="Millares 21 4" xfId="3850" xr:uid="{00000000-0005-0000-0000-0000FF0E0000}"/>
    <cellStyle name="Millares 22" xfId="3851" xr:uid="{00000000-0005-0000-0000-0000000F0000}"/>
    <cellStyle name="Millares 22 2" xfId="3852" xr:uid="{00000000-0005-0000-0000-0000010F0000}"/>
    <cellStyle name="Millares 22 3" xfId="3853" xr:uid="{00000000-0005-0000-0000-0000020F0000}"/>
    <cellStyle name="Millares 22 4" xfId="3854" xr:uid="{00000000-0005-0000-0000-0000030F0000}"/>
    <cellStyle name="Millares 23" xfId="3855" xr:uid="{00000000-0005-0000-0000-0000040F0000}"/>
    <cellStyle name="Millares 23 2" xfId="3856" xr:uid="{00000000-0005-0000-0000-0000050F0000}"/>
    <cellStyle name="Millares 23 3" xfId="3857" xr:uid="{00000000-0005-0000-0000-0000060F0000}"/>
    <cellStyle name="Millares 23 4" xfId="3858" xr:uid="{00000000-0005-0000-0000-0000070F0000}"/>
    <cellStyle name="Millares 24" xfId="3859" xr:uid="{00000000-0005-0000-0000-0000080F0000}"/>
    <cellStyle name="Millares 24 2" xfId="3860" xr:uid="{00000000-0005-0000-0000-0000090F0000}"/>
    <cellStyle name="Millares 24 3" xfId="3861" xr:uid="{00000000-0005-0000-0000-00000A0F0000}"/>
    <cellStyle name="Millares 24 4" xfId="3862" xr:uid="{00000000-0005-0000-0000-00000B0F0000}"/>
    <cellStyle name="Millares 25" xfId="3863" xr:uid="{00000000-0005-0000-0000-00000C0F0000}"/>
    <cellStyle name="Millares 25 2" xfId="3864" xr:uid="{00000000-0005-0000-0000-00000D0F0000}"/>
    <cellStyle name="Millares 25 2 2" xfId="3865" xr:uid="{00000000-0005-0000-0000-00000E0F0000}"/>
    <cellStyle name="Millares 25 2 3" xfId="3866" xr:uid="{00000000-0005-0000-0000-00000F0F0000}"/>
    <cellStyle name="Millares 25 3" xfId="3867" xr:uid="{00000000-0005-0000-0000-0000100F0000}"/>
    <cellStyle name="Millares 25 4" xfId="3868" xr:uid="{00000000-0005-0000-0000-0000110F0000}"/>
    <cellStyle name="Millares 25 5" xfId="3869" xr:uid="{00000000-0005-0000-0000-0000120F0000}"/>
    <cellStyle name="Millares 26" xfId="3870" xr:uid="{00000000-0005-0000-0000-0000130F0000}"/>
    <cellStyle name="Millares 26 2" xfId="3871" xr:uid="{00000000-0005-0000-0000-0000140F0000}"/>
    <cellStyle name="Millares 26 2 2" xfId="3872" xr:uid="{00000000-0005-0000-0000-0000150F0000}"/>
    <cellStyle name="Millares 26 2 3" xfId="3873" xr:uid="{00000000-0005-0000-0000-0000160F0000}"/>
    <cellStyle name="Millares 26 3" xfId="3874" xr:uid="{00000000-0005-0000-0000-0000170F0000}"/>
    <cellStyle name="Millares 26 3 2" xfId="3875" xr:uid="{00000000-0005-0000-0000-0000180F0000}"/>
    <cellStyle name="Millares 26 4" xfId="3876" xr:uid="{00000000-0005-0000-0000-0000190F0000}"/>
    <cellStyle name="Millares 26 5" xfId="3877" xr:uid="{00000000-0005-0000-0000-00001A0F0000}"/>
    <cellStyle name="Millares 27" xfId="3878" xr:uid="{00000000-0005-0000-0000-00001B0F0000}"/>
    <cellStyle name="Millares 27 2" xfId="3879" xr:uid="{00000000-0005-0000-0000-00001C0F0000}"/>
    <cellStyle name="Millares 27 3" xfId="3880" xr:uid="{00000000-0005-0000-0000-00001D0F0000}"/>
    <cellStyle name="Millares 27 4" xfId="3881" xr:uid="{00000000-0005-0000-0000-00001E0F0000}"/>
    <cellStyle name="Millares 28" xfId="3882" xr:uid="{00000000-0005-0000-0000-00001F0F0000}"/>
    <cellStyle name="Millares 28 2" xfId="3883" xr:uid="{00000000-0005-0000-0000-0000200F0000}"/>
    <cellStyle name="Millares 29" xfId="3884" xr:uid="{00000000-0005-0000-0000-0000210F0000}"/>
    <cellStyle name="Millares 29 2" xfId="3885" xr:uid="{00000000-0005-0000-0000-0000220F0000}"/>
    <cellStyle name="Millares 3" xfId="6" xr:uid="{00000000-0005-0000-0000-0000230F0000}"/>
    <cellStyle name="Millares 3 10" xfId="3886" xr:uid="{00000000-0005-0000-0000-0000240F0000}"/>
    <cellStyle name="Millares 3 11" xfId="3887" xr:uid="{00000000-0005-0000-0000-0000250F0000}"/>
    <cellStyle name="Millares 3 12" xfId="3888" xr:uid="{00000000-0005-0000-0000-0000260F0000}"/>
    <cellStyle name="Millares 3 13" xfId="3889" xr:uid="{00000000-0005-0000-0000-0000270F0000}"/>
    <cellStyle name="Millares 3 2" xfId="3890" xr:uid="{00000000-0005-0000-0000-0000280F0000}"/>
    <cellStyle name="Millares 3 2 2" xfId="3891" xr:uid="{00000000-0005-0000-0000-0000290F0000}"/>
    <cellStyle name="Millares 3 2 2 2" xfId="3892" xr:uid="{00000000-0005-0000-0000-00002A0F0000}"/>
    <cellStyle name="Millares 3 2 2 3" xfId="3893" xr:uid="{00000000-0005-0000-0000-00002B0F0000}"/>
    <cellStyle name="Millares 3 2 2 3 2" xfId="3894" xr:uid="{00000000-0005-0000-0000-00002C0F0000}"/>
    <cellStyle name="Millares 3 2 2 4" xfId="3895" xr:uid="{00000000-0005-0000-0000-00002D0F0000}"/>
    <cellStyle name="Millares 3 2 2 5" xfId="3896" xr:uid="{00000000-0005-0000-0000-00002E0F0000}"/>
    <cellStyle name="Millares 3 2 2 6" xfId="3897" xr:uid="{00000000-0005-0000-0000-00002F0F0000}"/>
    <cellStyle name="Millares 3 2 3" xfId="3898" xr:uid="{00000000-0005-0000-0000-0000300F0000}"/>
    <cellStyle name="Millares 3 2 3 2" xfId="3899" xr:uid="{00000000-0005-0000-0000-0000310F0000}"/>
    <cellStyle name="Millares 3 2 4" xfId="3900" xr:uid="{00000000-0005-0000-0000-0000320F0000}"/>
    <cellStyle name="Millares 3 2 4 2" xfId="3901" xr:uid="{00000000-0005-0000-0000-0000330F0000}"/>
    <cellStyle name="Millares 3 2 4 3" xfId="3902" xr:uid="{00000000-0005-0000-0000-0000340F0000}"/>
    <cellStyle name="Millares 3 2 5" xfId="3903" xr:uid="{00000000-0005-0000-0000-0000350F0000}"/>
    <cellStyle name="Millares 3 2 5 2" xfId="3904" xr:uid="{00000000-0005-0000-0000-0000360F0000}"/>
    <cellStyle name="Millares 3 2 5 3" xfId="3905" xr:uid="{00000000-0005-0000-0000-0000370F0000}"/>
    <cellStyle name="Millares 3 2 6" xfId="3906" xr:uid="{00000000-0005-0000-0000-0000380F0000}"/>
    <cellStyle name="Millares 3 2 7" xfId="3907" xr:uid="{00000000-0005-0000-0000-0000390F0000}"/>
    <cellStyle name="Millares 3 3" xfId="3908" xr:uid="{00000000-0005-0000-0000-00003A0F0000}"/>
    <cellStyle name="Millares 3 3 2" xfId="3909" xr:uid="{00000000-0005-0000-0000-00003B0F0000}"/>
    <cellStyle name="Millares 3 3 2 2" xfId="3910" xr:uid="{00000000-0005-0000-0000-00003C0F0000}"/>
    <cellStyle name="Millares 3 3 2 3" xfId="3911" xr:uid="{00000000-0005-0000-0000-00003D0F0000}"/>
    <cellStyle name="Millares 3 3 2 4" xfId="3912" xr:uid="{00000000-0005-0000-0000-00003E0F0000}"/>
    <cellStyle name="Millares 3 3 3" xfId="3913" xr:uid="{00000000-0005-0000-0000-00003F0F0000}"/>
    <cellStyle name="Millares 3 3 4" xfId="3914" xr:uid="{00000000-0005-0000-0000-0000400F0000}"/>
    <cellStyle name="Millares 3 3 4 2" xfId="3915" xr:uid="{00000000-0005-0000-0000-0000410F0000}"/>
    <cellStyle name="Millares 3 3 4 3" xfId="3916" xr:uid="{00000000-0005-0000-0000-0000420F0000}"/>
    <cellStyle name="Millares 3 3 5" xfId="3917" xr:uid="{00000000-0005-0000-0000-0000430F0000}"/>
    <cellStyle name="Millares 3 3 6" xfId="3918" xr:uid="{00000000-0005-0000-0000-0000440F0000}"/>
    <cellStyle name="Millares 3 4" xfId="3919" xr:uid="{00000000-0005-0000-0000-0000450F0000}"/>
    <cellStyle name="Millares 3 4 2" xfId="3920" xr:uid="{00000000-0005-0000-0000-0000460F0000}"/>
    <cellStyle name="Millares 3 4 2 2" xfId="3921" xr:uid="{00000000-0005-0000-0000-0000470F0000}"/>
    <cellStyle name="Millares 3 4 2 2 2" xfId="3922" xr:uid="{00000000-0005-0000-0000-0000480F0000}"/>
    <cellStyle name="Millares 3 4 2 3" xfId="3923" xr:uid="{00000000-0005-0000-0000-0000490F0000}"/>
    <cellStyle name="Millares 3 4 2 4" xfId="3924" xr:uid="{00000000-0005-0000-0000-00004A0F0000}"/>
    <cellStyle name="Millares 3 4 2 5" xfId="3925" xr:uid="{00000000-0005-0000-0000-00004B0F0000}"/>
    <cellStyle name="Millares 3 4 2 6" xfId="3926" xr:uid="{00000000-0005-0000-0000-00004C0F0000}"/>
    <cellStyle name="Millares 3 4 3" xfId="3927" xr:uid="{00000000-0005-0000-0000-00004D0F0000}"/>
    <cellStyle name="Millares 3 4 3 2" xfId="3928" xr:uid="{00000000-0005-0000-0000-00004E0F0000}"/>
    <cellStyle name="Millares 3 4 3 2 2" xfId="3929" xr:uid="{00000000-0005-0000-0000-00004F0F0000}"/>
    <cellStyle name="Millares 3 4 3 3" xfId="3930" xr:uid="{00000000-0005-0000-0000-0000500F0000}"/>
    <cellStyle name="Millares 3 4 3 4" xfId="3931" xr:uid="{00000000-0005-0000-0000-0000510F0000}"/>
    <cellStyle name="Millares 3 4 3 5" xfId="3932" xr:uid="{00000000-0005-0000-0000-0000520F0000}"/>
    <cellStyle name="Millares 3 4 3 6" xfId="3933" xr:uid="{00000000-0005-0000-0000-0000530F0000}"/>
    <cellStyle name="Millares 3 4 4" xfId="3934" xr:uid="{00000000-0005-0000-0000-0000540F0000}"/>
    <cellStyle name="Millares 3 4 4 2" xfId="3935" xr:uid="{00000000-0005-0000-0000-0000550F0000}"/>
    <cellStyle name="Millares 3 4 5" xfId="3936" xr:uid="{00000000-0005-0000-0000-0000560F0000}"/>
    <cellStyle name="Millares 3 4 6" xfId="3937" xr:uid="{00000000-0005-0000-0000-0000570F0000}"/>
    <cellStyle name="Millares 3 4 7" xfId="3938" xr:uid="{00000000-0005-0000-0000-0000580F0000}"/>
    <cellStyle name="Millares 3 4 8" xfId="3939" xr:uid="{00000000-0005-0000-0000-0000590F0000}"/>
    <cellStyle name="Millares 3 5" xfId="3940" xr:uid="{00000000-0005-0000-0000-00005A0F0000}"/>
    <cellStyle name="Millares 3 5 2" xfId="3941" xr:uid="{00000000-0005-0000-0000-00005B0F0000}"/>
    <cellStyle name="Millares 3 5 2 2" xfId="3942" xr:uid="{00000000-0005-0000-0000-00005C0F0000}"/>
    <cellStyle name="Millares 3 5 3" xfId="3943" xr:uid="{00000000-0005-0000-0000-00005D0F0000}"/>
    <cellStyle name="Millares 3 5 4" xfId="3944" xr:uid="{00000000-0005-0000-0000-00005E0F0000}"/>
    <cellStyle name="Millares 3 5 5" xfId="3945" xr:uid="{00000000-0005-0000-0000-00005F0F0000}"/>
    <cellStyle name="Millares 3 5 6" xfId="3946" xr:uid="{00000000-0005-0000-0000-0000600F0000}"/>
    <cellStyle name="Millares 3 6" xfId="3947" xr:uid="{00000000-0005-0000-0000-0000610F0000}"/>
    <cellStyle name="Millares 3 6 2" xfId="3948" xr:uid="{00000000-0005-0000-0000-0000620F0000}"/>
    <cellStyle name="Millares 3 6 3" xfId="3949" xr:uid="{00000000-0005-0000-0000-0000630F0000}"/>
    <cellStyle name="Millares 3 6 4" xfId="3950" xr:uid="{00000000-0005-0000-0000-0000640F0000}"/>
    <cellStyle name="Millares 3 7" xfId="3951" xr:uid="{00000000-0005-0000-0000-0000650F0000}"/>
    <cellStyle name="Millares 3 7 2" xfId="3952" xr:uid="{00000000-0005-0000-0000-0000660F0000}"/>
    <cellStyle name="Millares 3 7 3" xfId="3953" xr:uid="{00000000-0005-0000-0000-0000670F0000}"/>
    <cellStyle name="Millares 3 8" xfId="3954" xr:uid="{00000000-0005-0000-0000-0000680F0000}"/>
    <cellStyle name="Millares 3 9" xfId="3955" xr:uid="{00000000-0005-0000-0000-0000690F0000}"/>
    <cellStyle name="Millares 3 9 2" xfId="3956" xr:uid="{00000000-0005-0000-0000-00006A0F0000}"/>
    <cellStyle name="Millares 3_DESGLOSE_DE_PORTICOS_METALICOS_UASD_BONAO_ENV" xfId="3957" xr:uid="{00000000-0005-0000-0000-00006B0F0000}"/>
    <cellStyle name="Millares 30" xfId="3958" xr:uid="{00000000-0005-0000-0000-00006C0F0000}"/>
    <cellStyle name="Millares 30 2" xfId="3959" xr:uid="{00000000-0005-0000-0000-00006D0F0000}"/>
    <cellStyle name="Millares 31" xfId="3960" xr:uid="{00000000-0005-0000-0000-00006E0F0000}"/>
    <cellStyle name="Millares 31 2" xfId="3961" xr:uid="{00000000-0005-0000-0000-00006F0F0000}"/>
    <cellStyle name="Millares 32" xfId="3962" xr:uid="{00000000-0005-0000-0000-0000700F0000}"/>
    <cellStyle name="Millares 32 2" xfId="3963" xr:uid="{00000000-0005-0000-0000-0000710F0000}"/>
    <cellStyle name="Millares 33" xfId="3964" xr:uid="{00000000-0005-0000-0000-0000720F0000}"/>
    <cellStyle name="Millares 33 2" xfId="3965" xr:uid="{00000000-0005-0000-0000-0000730F0000}"/>
    <cellStyle name="Millares 34" xfId="3966" xr:uid="{00000000-0005-0000-0000-0000740F0000}"/>
    <cellStyle name="Millares 34 2" xfId="3967" xr:uid="{00000000-0005-0000-0000-0000750F0000}"/>
    <cellStyle name="Millares 35" xfId="3968" xr:uid="{00000000-0005-0000-0000-0000760F0000}"/>
    <cellStyle name="Millares 35 2" xfId="3969" xr:uid="{00000000-0005-0000-0000-0000770F0000}"/>
    <cellStyle name="Millares 36" xfId="3970" xr:uid="{00000000-0005-0000-0000-0000780F0000}"/>
    <cellStyle name="Millares 36 2" xfId="3971" xr:uid="{00000000-0005-0000-0000-0000790F0000}"/>
    <cellStyle name="Millares 37" xfId="3972" xr:uid="{00000000-0005-0000-0000-00007A0F0000}"/>
    <cellStyle name="Millares 37 2" xfId="3973" xr:uid="{00000000-0005-0000-0000-00007B0F0000}"/>
    <cellStyle name="Millares 38" xfId="3974" xr:uid="{00000000-0005-0000-0000-00007C0F0000}"/>
    <cellStyle name="Millares 38 2" xfId="3975" xr:uid="{00000000-0005-0000-0000-00007D0F0000}"/>
    <cellStyle name="Millares 39" xfId="3976" xr:uid="{00000000-0005-0000-0000-00007E0F0000}"/>
    <cellStyle name="Millares 39 2" xfId="3977" xr:uid="{00000000-0005-0000-0000-00007F0F0000}"/>
    <cellStyle name="Millares 4" xfId="3978" xr:uid="{00000000-0005-0000-0000-0000800F0000}"/>
    <cellStyle name="Millares 4 2" xfId="3979" xr:uid="{00000000-0005-0000-0000-0000810F0000}"/>
    <cellStyle name="Millares 4 2 2" xfId="3980" xr:uid="{00000000-0005-0000-0000-0000820F0000}"/>
    <cellStyle name="Millares 4 2 2 2" xfId="3981" xr:uid="{00000000-0005-0000-0000-0000830F0000}"/>
    <cellStyle name="Millares 4 2 2 3" xfId="3982" xr:uid="{00000000-0005-0000-0000-0000840F0000}"/>
    <cellStyle name="Millares 4 2 2 4" xfId="3983" xr:uid="{00000000-0005-0000-0000-0000850F0000}"/>
    <cellStyle name="Millares 4 2 2 5" xfId="3984" xr:uid="{00000000-0005-0000-0000-0000860F0000}"/>
    <cellStyle name="Millares 4 2 3" xfId="3985" xr:uid="{00000000-0005-0000-0000-0000870F0000}"/>
    <cellStyle name="Millares 4 2 3 2" xfId="3986" xr:uid="{00000000-0005-0000-0000-0000880F0000}"/>
    <cellStyle name="Millares 4 2 3 3" xfId="3987" xr:uid="{00000000-0005-0000-0000-0000890F0000}"/>
    <cellStyle name="Millares 4 2 3 4" xfId="3988" xr:uid="{00000000-0005-0000-0000-00008A0F0000}"/>
    <cellStyle name="Millares 4 2 4" xfId="3989" xr:uid="{00000000-0005-0000-0000-00008B0F0000}"/>
    <cellStyle name="Millares 4 2 5" xfId="3990" xr:uid="{00000000-0005-0000-0000-00008C0F0000}"/>
    <cellStyle name="Millares 4 2 6" xfId="3991" xr:uid="{00000000-0005-0000-0000-00008D0F0000}"/>
    <cellStyle name="Millares 4 3" xfId="3992" xr:uid="{00000000-0005-0000-0000-00008E0F0000}"/>
    <cellStyle name="Millares 4 3 2" xfId="3993" xr:uid="{00000000-0005-0000-0000-00008F0F0000}"/>
    <cellStyle name="Millares 4 3 2 2" xfId="3994" xr:uid="{00000000-0005-0000-0000-0000900F0000}"/>
    <cellStyle name="Millares 4 3 2 3" xfId="3995" xr:uid="{00000000-0005-0000-0000-0000910F0000}"/>
    <cellStyle name="Millares 4 3 2 4" xfId="3996" xr:uid="{00000000-0005-0000-0000-0000920F0000}"/>
    <cellStyle name="Millares 4 3 3" xfId="3997" xr:uid="{00000000-0005-0000-0000-0000930F0000}"/>
    <cellStyle name="Millares 4 3 3 2" xfId="3998" xr:uid="{00000000-0005-0000-0000-0000940F0000}"/>
    <cellStyle name="Millares 4 3 3 3" xfId="3999" xr:uid="{00000000-0005-0000-0000-0000950F0000}"/>
    <cellStyle name="Millares 4 3 3 4" xfId="4000" xr:uid="{00000000-0005-0000-0000-0000960F0000}"/>
    <cellStyle name="Millares 4 3 4" xfId="4001" xr:uid="{00000000-0005-0000-0000-0000970F0000}"/>
    <cellStyle name="Millares 4 3 4 2" xfId="4002" xr:uid="{00000000-0005-0000-0000-0000980F0000}"/>
    <cellStyle name="Millares 4 3 4 3" xfId="4003" xr:uid="{00000000-0005-0000-0000-0000990F0000}"/>
    <cellStyle name="Millares 4 3 5" xfId="4004" xr:uid="{00000000-0005-0000-0000-00009A0F0000}"/>
    <cellStyle name="Millares 4 3 6" xfId="4005" xr:uid="{00000000-0005-0000-0000-00009B0F0000}"/>
    <cellStyle name="Millares 4 4" xfId="4006" xr:uid="{00000000-0005-0000-0000-00009C0F0000}"/>
    <cellStyle name="Millares 4 4 2" xfId="4007" xr:uid="{00000000-0005-0000-0000-00009D0F0000}"/>
    <cellStyle name="Millares 4 4 2 2" xfId="4008" xr:uid="{00000000-0005-0000-0000-00009E0F0000}"/>
    <cellStyle name="Millares 4 4 2 3" xfId="4009" xr:uid="{00000000-0005-0000-0000-00009F0F0000}"/>
    <cellStyle name="Millares 4 4 3" xfId="4010" xr:uid="{00000000-0005-0000-0000-0000A00F0000}"/>
    <cellStyle name="Millares 4 4 4" xfId="4011" xr:uid="{00000000-0005-0000-0000-0000A10F0000}"/>
    <cellStyle name="Millares 4 4 5" xfId="4012" xr:uid="{00000000-0005-0000-0000-0000A20F0000}"/>
    <cellStyle name="Millares 4 5" xfId="4013" xr:uid="{00000000-0005-0000-0000-0000A30F0000}"/>
    <cellStyle name="Millares 4 5 2" xfId="4014" xr:uid="{00000000-0005-0000-0000-0000A40F0000}"/>
    <cellStyle name="Millares 4 5 3" xfId="4015" xr:uid="{00000000-0005-0000-0000-0000A50F0000}"/>
    <cellStyle name="Millares 4 5 4" xfId="4016" xr:uid="{00000000-0005-0000-0000-0000A60F0000}"/>
    <cellStyle name="Millares 4 6" xfId="4017" xr:uid="{00000000-0005-0000-0000-0000A70F0000}"/>
    <cellStyle name="Millares 4 6 2" xfId="4018" xr:uid="{00000000-0005-0000-0000-0000A80F0000}"/>
    <cellStyle name="Millares 4 7" xfId="4019" xr:uid="{00000000-0005-0000-0000-0000A90F0000}"/>
    <cellStyle name="Millares 4 8" xfId="4020" xr:uid="{00000000-0005-0000-0000-0000AA0F0000}"/>
    <cellStyle name="Millares 4 9" xfId="4021" xr:uid="{00000000-0005-0000-0000-0000AB0F0000}"/>
    <cellStyle name="Millares 4_Presupuesto" xfId="4022" xr:uid="{00000000-0005-0000-0000-0000AC0F0000}"/>
    <cellStyle name="Millares 40" xfId="4023" xr:uid="{00000000-0005-0000-0000-0000AD0F0000}"/>
    <cellStyle name="Millares 40 2" xfId="4024" xr:uid="{00000000-0005-0000-0000-0000AE0F0000}"/>
    <cellStyle name="Millares 41" xfId="4025" xr:uid="{00000000-0005-0000-0000-0000AF0F0000}"/>
    <cellStyle name="Millares 41 2" xfId="4026" xr:uid="{00000000-0005-0000-0000-0000B00F0000}"/>
    <cellStyle name="Millares 41 2 2" xfId="4027" xr:uid="{00000000-0005-0000-0000-0000B10F0000}"/>
    <cellStyle name="Millares 41 3" xfId="4028" xr:uid="{00000000-0005-0000-0000-0000B20F0000}"/>
    <cellStyle name="Millares 41 4" xfId="4029" xr:uid="{00000000-0005-0000-0000-0000B30F0000}"/>
    <cellStyle name="Millares 41 5" xfId="4030" xr:uid="{00000000-0005-0000-0000-0000B40F0000}"/>
    <cellStyle name="Millares 42" xfId="4031" xr:uid="{00000000-0005-0000-0000-0000B50F0000}"/>
    <cellStyle name="Millares 42 2" xfId="4032" xr:uid="{00000000-0005-0000-0000-0000B60F0000}"/>
    <cellStyle name="Millares 43" xfId="4033" xr:uid="{00000000-0005-0000-0000-0000B70F0000}"/>
    <cellStyle name="Millares 43 2" xfId="4034" xr:uid="{00000000-0005-0000-0000-0000B80F0000}"/>
    <cellStyle name="Millares 44" xfId="4035" xr:uid="{00000000-0005-0000-0000-0000B90F0000}"/>
    <cellStyle name="Millares 44 2" xfId="4036" xr:uid="{00000000-0005-0000-0000-0000BA0F0000}"/>
    <cellStyle name="Millares 45" xfId="4037" xr:uid="{00000000-0005-0000-0000-0000BB0F0000}"/>
    <cellStyle name="Millares 45 2" xfId="4038" xr:uid="{00000000-0005-0000-0000-0000BC0F0000}"/>
    <cellStyle name="Millares 46" xfId="4039" xr:uid="{00000000-0005-0000-0000-0000BD0F0000}"/>
    <cellStyle name="Millares 46 2" xfId="4040" xr:uid="{00000000-0005-0000-0000-0000BE0F0000}"/>
    <cellStyle name="Millares 47" xfId="4041" xr:uid="{00000000-0005-0000-0000-0000BF0F0000}"/>
    <cellStyle name="Millares 47 2" xfId="4042" xr:uid="{00000000-0005-0000-0000-0000C00F0000}"/>
    <cellStyle name="Millares 48" xfId="4043" xr:uid="{00000000-0005-0000-0000-0000C10F0000}"/>
    <cellStyle name="Millares 48 2" xfId="4044" xr:uid="{00000000-0005-0000-0000-0000C20F0000}"/>
    <cellStyle name="Millares 49" xfId="4045" xr:uid="{00000000-0005-0000-0000-0000C30F0000}"/>
    <cellStyle name="Millares 49 2" xfId="4046" xr:uid="{00000000-0005-0000-0000-0000C40F0000}"/>
    <cellStyle name="Millares 5" xfId="4047" xr:uid="{00000000-0005-0000-0000-0000C50F0000}"/>
    <cellStyle name="Millares 5 2" xfId="4048" xr:uid="{00000000-0005-0000-0000-0000C60F0000}"/>
    <cellStyle name="Millares 5 2 10" xfId="4049" xr:uid="{00000000-0005-0000-0000-0000C70F0000}"/>
    <cellStyle name="Millares 5 2 10 2" xfId="4050" xr:uid="{00000000-0005-0000-0000-0000C80F0000}"/>
    <cellStyle name="Millares 5 2 11" xfId="4051" xr:uid="{00000000-0005-0000-0000-0000C90F0000}"/>
    <cellStyle name="Millares 5 2 12" xfId="4052" xr:uid="{00000000-0005-0000-0000-0000CA0F0000}"/>
    <cellStyle name="Millares 5 2 12 2" xfId="4053" xr:uid="{00000000-0005-0000-0000-0000CB0F0000}"/>
    <cellStyle name="Millares 5 2 2" xfId="4054" xr:uid="{00000000-0005-0000-0000-0000CC0F0000}"/>
    <cellStyle name="Millares 5 2 2 2" xfId="4055" xr:uid="{00000000-0005-0000-0000-0000CD0F0000}"/>
    <cellStyle name="Millares 5 2 2 2 2" xfId="4056" xr:uid="{00000000-0005-0000-0000-0000CE0F0000}"/>
    <cellStyle name="Millares 5 2 2 3" xfId="4057" xr:uid="{00000000-0005-0000-0000-0000CF0F0000}"/>
    <cellStyle name="Millares 5 2 2 3 2" xfId="4058" xr:uid="{00000000-0005-0000-0000-0000D00F0000}"/>
    <cellStyle name="Millares 5 2 2 4" xfId="4059" xr:uid="{00000000-0005-0000-0000-0000D10F0000}"/>
    <cellStyle name="Millares 5 2 2 5" xfId="4060" xr:uid="{00000000-0005-0000-0000-0000D20F0000}"/>
    <cellStyle name="Millares 5 2 2 6" xfId="4061" xr:uid="{00000000-0005-0000-0000-0000D30F0000}"/>
    <cellStyle name="Millares 5 2 3" xfId="4062" xr:uid="{00000000-0005-0000-0000-0000D40F0000}"/>
    <cellStyle name="Millares 5 2 3 2" xfId="4063" xr:uid="{00000000-0005-0000-0000-0000D50F0000}"/>
    <cellStyle name="Millares 5 2 3 3" xfId="4064" xr:uid="{00000000-0005-0000-0000-0000D60F0000}"/>
    <cellStyle name="Millares 5 2 3 4" xfId="4065" xr:uid="{00000000-0005-0000-0000-0000D70F0000}"/>
    <cellStyle name="Millares 5 2 3 5" xfId="4066" xr:uid="{00000000-0005-0000-0000-0000D80F0000}"/>
    <cellStyle name="Millares 5 2 4" xfId="4067" xr:uid="{00000000-0005-0000-0000-0000D90F0000}"/>
    <cellStyle name="Millares 5 2 4 2" xfId="4068" xr:uid="{00000000-0005-0000-0000-0000DA0F0000}"/>
    <cellStyle name="Millares 5 2 4 3" xfId="4069" xr:uid="{00000000-0005-0000-0000-0000DB0F0000}"/>
    <cellStyle name="Millares 5 2 4 4" xfId="4070" xr:uid="{00000000-0005-0000-0000-0000DC0F0000}"/>
    <cellStyle name="Millares 5 2 4 5" xfId="4071" xr:uid="{00000000-0005-0000-0000-0000DD0F0000}"/>
    <cellStyle name="Millares 5 2 5" xfId="4072" xr:uid="{00000000-0005-0000-0000-0000DE0F0000}"/>
    <cellStyle name="Millares 5 2 5 2" xfId="4073" xr:uid="{00000000-0005-0000-0000-0000DF0F0000}"/>
    <cellStyle name="Millares 5 2 5 3" xfId="4074" xr:uid="{00000000-0005-0000-0000-0000E00F0000}"/>
    <cellStyle name="Millares 5 2 5 4" xfId="4075" xr:uid="{00000000-0005-0000-0000-0000E10F0000}"/>
    <cellStyle name="Millares 5 2 6" xfId="4076" xr:uid="{00000000-0005-0000-0000-0000E20F0000}"/>
    <cellStyle name="Millares 5 2 7" xfId="4077" xr:uid="{00000000-0005-0000-0000-0000E30F0000}"/>
    <cellStyle name="Millares 5 2 8" xfId="4078" xr:uid="{00000000-0005-0000-0000-0000E40F0000}"/>
    <cellStyle name="Millares 5 2 9" xfId="4079" xr:uid="{00000000-0005-0000-0000-0000E50F0000}"/>
    <cellStyle name="Millares 5 3" xfId="4080" xr:uid="{00000000-0005-0000-0000-0000E60F0000}"/>
    <cellStyle name="Millares 5 3 2" xfId="4081" xr:uid="{00000000-0005-0000-0000-0000E70F0000}"/>
    <cellStyle name="Millares 5 3 2 2" xfId="4082" xr:uid="{00000000-0005-0000-0000-0000E80F0000}"/>
    <cellStyle name="Millares 5 3 3" xfId="4083" xr:uid="{00000000-0005-0000-0000-0000E90F0000}"/>
    <cellStyle name="Millares 5 3 4" xfId="4084" xr:uid="{00000000-0005-0000-0000-0000EA0F0000}"/>
    <cellStyle name="Millares 5 3 5" xfId="4085" xr:uid="{00000000-0005-0000-0000-0000EB0F0000}"/>
    <cellStyle name="Millares 5 3 6" xfId="4086" xr:uid="{00000000-0005-0000-0000-0000EC0F0000}"/>
    <cellStyle name="Millares 5 4" xfId="4087" xr:uid="{00000000-0005-0000-0000-0000ED0F0000}"/>
    <cellStyle name="Millares 5 4 2" xfId="4088" xr:uid="{00000000-0005-0000-0000-0000EE0F0000}"/>
    <cellStyle name="Millares 5 4 2 2" xfId="4089" xr:uid="{00000000-0005-0000-0000-0000EF0F0000}"/>
    <cellStyle name="Millares 5 4 3" xfId="4090" xr:uid="{00000000-0005-0000-0000-0000F00F0000}"/>
    <cellStyle name="Millares 5 4 3 2" xfId="4091" xr:uid="{00000000-0005-0000-0000-0000F10F0000}"/>
    <cellStyle name="Millares 5 4 4" xfId="4092" xr:uid="{00000000-0005-0000-0000-0000F20F0000}"/>
    <cellStyle name="Millares 5 4 5" xfId="4093" xr:uid="{00000000-0005-0000-0000-0000F30F0000}"/>
    <cellStyle name="Millares 5 4 6" xfId="4094" xr:uid="{00000000-0005-0000-0000-0000F40F0000}"/>
    <cellStyle name="Millares 5 5" xfId="4095" xr:uid="{00000000-0005-0000-0000-0000F50F0000}"/>
    <cellStyle name="Millares 5 5 2" xfId="4096" xr:uid="{00000000-0005-0000-0000-0000F60F0000}"/>
    <cellStyle name="Millares 5 5 3" xfId="4097" xr:uid="{00000000-0005-0000-0000-0000F70F0000}"/>
    <cellStyle name="Millares 5 5 4" xfId="4098" xr:uid="{00000000-0005-0000-0000-0000F80F0000}"/>
    <cellStyle name="Millares 5 5 5" xfId="4099" xr:uid="{00000000-0005-0000-0000-0000F90F0000}"/>
    <cellStyle name="Millares 5 6" xfId="4100" xr:uid="{00000000-0005-0000-0000-0000FA0F0000}"/>
    <cellStyle name="Millares 5 6 2" xfId="4101" xr:uid="{00000000-0005-0000-0000-0000FB0F0000}"/>
    <cellStyle name="Millares 5 7" xfId="4102" xr:uid="{00000000-0005-0000-0000-0000FC0F0000}"/>
    <cellStyle name="Millares 5 8" xfId="4103" xr:uid="{00000000-0005-0000-0000-0000FD0F0000}"/>
    <cellStyle name="Millares 5 9" xfId="4104" xr:uid="{00000000-0005-0000-0000-0000FE0F0000}"/>
    <cellStyle name="Millares 50" xfId="4105" xr:uid="{00000000-0005-0000-0000-0000FF0F0000}"/>
    <cellStyle name="Millares 50 2" xfId="4106" xr:uid="{00000000-0005-0000-0000-000000100000}"/>
    <cellStyle name="Millares 51" xfId="4107" xr:uid="{00000000-0005-0000-0000-000001100000}"/>
    <cellStyle name="Millares 51 2" xfId="4108" xr:uid="{00000000-0005-0000-0000-000002100000}"/>
    <cellStyle name="Millares 52" xfId="4109" xr:uid="{00000000-0005-0000-0000-000003100000}"/>
    <cellStyle name="Millares 52 2" xfId="4110" xr:uid="{00000000-0005-0000-0000-000004100000}"/>
    <cellStyle name="Millares 53" xfId="4111" xr:uid="{00000000-0005-0000-0000-000005100000}"/>
    <cellStyle name="Millares 53 2" xfId="4112" xr:uid="{00000000-0005-0000-0000-000006100000}"/>
    <cellStyle name="Millares 54" xfId="4113" xr:uid="{00000000-0005-0000-0000-000007100000}"/>
    <cellStyle name="Millares 54 2" xfId="4114" xr:uid="{00000000-0005-0000-0000-000008100000}"/>
    <cellStyle name="Millares 55" xfId="4115" xr:uid="{00000000-0005-0000-0000-000009100000}"/>
    <cellStyle name="Millares 55 2" xfId="4116" xr:uid="{00000000-0005-0000-0000-00000A100000}"/>
    <cellStyle name="Millares 56" xfId="4117" xr:uid="{00000000-0005-0000-0000-00000B100000}"/>
    <cellStyle name="Millares 56 2" xfId="4118" xr:uid="{00000000-0005-0000-0000-00000C100000}"/>
    <cellStyle name="Millares 57" xfId="4119" xr:uid="{00000000-0005-0000-0000-00000D100000}"/>
    <cellStyle name="Millares 58" xfId="4120" xr:uid="{00000000-0005-0000-0000-00000E100000}"/>
    <cellStyle name="Millares 59" xfId="4121" xr:uid="{00000000-0005-0000-0000-00000F100000}"/>
    <cellStyle name="Millares 6" xfId="4122" xr:uid="{00000000-0005-0000-0000-000010100000}"/>
    <cellStyle name="Millares 6 2" xfId="4123" xr:uid="{00000000-0005-0000-0000-000011100000}"/>
    <cellStyle name="Millares 6 2 2" xfId="4124" xr:uid="{00000000-0005-0000-0000-000012100000}"/>
    <cellStyle name="Millares 6 2 2 2" xfId="4125" xr:uid="{00000000-0005-0000-0000-000013100000}"/>
    <cellStyle name="Millares 6 2 2 2 2" xfId="4126" xr:uid="{00000000-0005-0000-0000-000014100000}"/>
    <cellStyle name="Millares 6 2 2 2 3" xfId="4127" xr:uid="{00000000-0005-0000-0000-000015100000}"/>
    <cellStyle name="Millares 6 2 2 3" xfId="4128" xr:uid="{00000000-0005-0000-0000-000016100000}"/>
    <cellStyle name="Millares 6 2 3" xfId="4129" xr:uid="{00000000-0005-0000-0000-000017100000}"/>
    <cellStyle name="Millares 6 2 3 2" xfId="4130" xr:uid="{00000000-0005-0000-0000-000018100000}"/>
    <cellStyle name="Millares 6 2 4" xfId="4131" xr:uid="{00000000-0005-0000-0000-000019100000}"/>
    <cellStyle name="Millares 6 2 4 2" xfId="4132" xr:uid="{00000000-0005-0000-0000-00001A100000}"/>
    <cellStyle name="Millares 6 2 5" xfId="4133" xr:uid="{00000000-0005-0000-0000-00001B100000}"/>
    <cellStyle name="Millares 6 2 6" xfId="4134" xr:uid="{00000000-0005-0000-0000-00001C100000}"/>
    <cellStyle name="Millares 6 3" xfId="4135" xr:uid="{00000000-0005-0000-0000-00001D100000}"/>
    <cellStyle name="Millares 6 3 2" xfId="4136" xr:uid="{00000000-0005-0000-0000-00001E100000}"/>
    <cellStyle name="Millares 6 3 3" xfId="4137" xr:uid="{00000000-0005-0000-0000-00001F100000}"/>
    <cellStyle name="Millares 6 3 3 2" xfId="4138" xr:uid="{00000000-0005-0000-0000-000020100000}"/>
    <cellStyle name="Millares 6 3 4" xfId="4139" xr:uid="{00000000-0005-0000-0000-000021100000}"/>
    <cellStyle name="Millares 6 4" xfId="4140" xr:uid="{00000000-0005-0000-0000-000022100000}"/>
    <cellStyle name="Millares 6 4 2" xfId="4141" xr:uid="{00000000-0005-0000-0000-000023100000}"/>
    <cellStyle name="Millares 6 5" xfId="4142" xr:uid="{00000000-0005-0000-0000-000024100000}"/>
    <cellStyle name="Millares 6 5 2" xfId="4143" xr:uid="{00000000-0005-0000-0000-000025100000}"/>
    <cellStyle name="Millares 6 6" xfId="4144" xr:uid="{00000000-0005-0000-0000-000026100000}"/>
    <cellStyle name="Millares 6 7" xfId="4145" xr:uid="{00000000-0005-0000-0000-000027100000}"/>
    <cellStyle name="Millares 6 8" xfId="4146" xr:uid="{00000000-0005-0000-0000-000028100000}"/>
    <cellStyle name="Millares 6_Analisis al Cliente-Warehouse -Emergencie julio 28-2011 (Recuperado)" xfId="4147" xr:uid="{00000000-0005-0000-0000-000029100000}"/>
    <cellStyle name="Millares 60" xfId="4148" xr:uid="{00000000-0005-0000-0000-00002A100000}"/>
    <cellStyle name="Millares 7" xfId="4149" xr:uid="{00000000-0005-0000-0000-00002B100000}"/>
    <cellStyle name="Millares 7 2" xfId="4150" xr:uid="{00000000-0005-0000-0000-00002C100000}"/>
    <cellStyle name="Millares 7 2 15" xfId="4151" xr:uid="{00000000-0005-0000-0000-00002D100000}"/>
    <cellStyle name="Millares 7 2 2" xfId="4152" xr:uid="{00000000-0005-0000-0000-00002E100000}"/>
    <cellStyle name="Millares 7 2 2 2" xfId="4153" xr:uid="{00000000-0005-0000-0000-00002F100000}"/>
    <cellStyle name="Millares 7 2 2 2 2" xfId="4154" xr:uid="{00000000-0005-0000-0000-000030100000}"/>
    <cellStyle name="Millares 7 2 2 2 3" xfId="4155" xr:uid="{00000000-0005-0000-0000-000031100000}"/>
    <cellStyle name="Millares 7 2 2 3" xfId="4156" xr:uid="{00000000-0005-0000-0000-000032100000}"/>
    <cellStyle name="Millares 7 2 2 4" xfId="4157" xr:uid="{00000000-0005-0000-0000-000033100000}"/>
    <cellStyle name="Millares 7 2 2 5" xfId="4158" xr:uid="{00000000-0005-0000-0000-000034100000}"/>
    <cellStyle name="Millares 7 2 3" xfId="4159" xr:uid="{00000000-0005-0000-0000-000035100000}"/>
    <cellStyle name="Millares 7 2 3 2" xfId="4160" xr:uid="{00000000-0005-0000-0000-000036100000}"/>
    <cellStyle name="Millares 7 2 3 2 2" xfId="4161" xr:uid="{00000000-0005-0000-0000-000037100000}"/>
    <cellStyle name="Millares 7 2 3 2 3" xfId="4162" xr:uid="{00000000-0005-0000-0000-000038100000}"/>
    <cellStyle name="Millares 7 2 3 2 4" xfId="4163" xr:uid="{00000000-0005-0000-0000-000039100000}"/>
    <cellStyle name="Millares 7 2 3 3" xfId="4164" xr:uid="{00000000-0005-0000-0000-00003A100000}"/>
    <cellStyle name="Millares 7 2 3 3 2" xfId="4165" xr:uid="{00000000-0005-0000-0000-00003B100000}"/>
    <cellStyle name="Millares 7 2 3 3 2 2" xfId="4166" xr:uid="{00000000-0005-0000-0000-00003C100000}"/>
    <cellStyle name="Millares 7 2 3 3 3" xfId="4167" xr:uid="{00000000-0005-0000-0000-00003D100000}"/>
    <cellStyle name="Millares 7 2 3 4" xfId="4168" xr:uid="{00000000-0005-0000-0000-00003E100000}"/>
    <cellStyle name="Millares 7 2 3 4 2" xfId="4169" xr:uid="{00000000-0005-0000-0000-00003F100000}"/>
    <cellStyle name="Millares 7 2 3 5" xfId="4170" xr:uid="{00000000-0005-0000-0000-000040100000}"/>
    <cellStyle name="Millares 7 2 3 6" xfId="4171" xr:uid="{00000000-0005-0000-0000-000041100000}"/>
    <cellStyle name="Millares 7 2 3 7" xfId="4172" xr:uid="{00000000-0005-0000-0000-000042100000}"/>
    <cellStyle name="Millares 7 2 4" xfId="4173" xr:uid="{00000000-0005-0000-0000-000043100000}"/>
    <cellStyle name="Millares 7 2 4 2" xfId="4174" xr:uid="{00000000-0005-0000-0000-000044100000}"/>
    <cellStyle name="Millares 7 2 5" xfId="4175" xr:uid="{00000000-0005-0000-0000-000045100000}"/>
    <cellStyle name="Millares 7 2 6" xfId="4176" xr:uid="{00000000-0005-0000-0000-000046100000}"/>
    <cellStyle name="Millares 7 2 6 2" xfId="4177" xr:uid="{00000000-0005-0000-0000-000047100000}"/>
    <cellStyle name="Millares 7 2 7" xfId="4178" xr:uid="{00000000-0005-0000-0000-000048100000}"/>
    <cellStyle name="Millares 7 2 7 2" xfId="4179" xr:uid="{00000000-0005-0000-0000-000049100000}"/>
    <cellStyle name="Millares 7 2 7 3" xfId="4180" xr:uid="{00000000-0005-0000-0000-00004A100000}"/>
    <cellStyle name="Millares 7 2 8" xfId="4181" xr:uid="{00000000-0005-0000-0000-00004B100000}"/>
    <cellStyle name="Millares 7 2 9" xfId="4182" xr:uid="{00000000-0005-0000-0000-00004C100000}"/>
    <cellStyle name="Millares 7 3" xfId="4183" xr:uid="{00000000-0005-0000-0000-00004D100000}"/>
    <cellStyle name="Millares 7 3 2" xfId="4184" xr:uid="{00000000-0005-0000-0000-00004E100000}"/>
    <cellStyle name="Millares 7 3 2 2" xfId="4185" xr:uid="{00000000-0005-0000-0000-00004F100000}"/>
    <cellStyle name="Millares 7 3 3" xfId="4186" xr:uid="{00000000-0005-0000-0000-000050100000}"/>
    <cellStyle name="Millares 7 3 3 2" xfId="4187" xr:uid="{00000000-0005-0000-0000-000051100000}"/>
    <cellStyle name="Millares 7 3 4" xfId="4188" xr:uid="{00000000-0005-0000-0000-000052100000}"/>
    <cellStyle name="Millares 7 3 5" xfId="4189" xr:uid="{00000000-0005-0000-0000-000053100000}"/>
    <cellStyle name="Millares 7 4" xfId="4190" xr:uid="{00000000-0005-0000-0000-000054100000}"/>
    <cellStyle name="Millares 7 4 2" xfId="4191" xr:uid="{00000000-0005-0000-0000-000055100000}"/>
    <cellStyle name="Millares 7 4 3" xfId="4192" xr:uid="{00000000-0005-0000-0000-000056100000}"/>
    <cellStyle name="Millares 7 4 4" xfId="4193" xr:uid="{00000000-0005-0000-0000-000057100000}"/>
    <cellStyle name="Millares 7 4 5" xfId="4194" xr:uid="{00000000-0005-0000-0000-000058100000}"/>
    <cellStyle name="Millares 7 4 6" xfId="4195" xr:uid="{00000000-0005-0000-0000-000059100000}"/>
    <cellStyle name="Millares 7 4 6 2" xfId="4196" xr:uid="{00000000-0005-0000-0000-00005A100000}"/>
    <cellStyle name="Millares 7 5" xfId="4197" xr:uid="{00000000-0005-0000-0000-00005B100000}"/>
    <cellStyle name="Millares 7 6" xfId="4198" xr:uid="{00000000-0005-0000-0000-00005C100000}"/>
    <cellStyle name="Millares 7 6 2" xfId="4199" xr:uid="{00000000-0005-0000-0000-00005D100000}"/>
    <cellStyle name="Millares 7 7" xfId="4200" xr:uid="{00000000-0005-0000-0000-00005E100000}"/>
    <cellStyle name="Millares 7 8" xfId="4201" xr:uid="{00000000-0005-0000-0000-00005F100000}"/>
    <cellStyle name="Millares 7 9" xfId="4202" xr:uid="{00000000-0005-0000-0000-000060100000}"/>
    <cellStyle name="Millares 8" xfId="4203" xr:uid="{00000000-0005-0000-0000-000061100000}"/>
    <cellStyle name="Millares 8 2" xfId="4204" xr:uid="{00000000-0005-0000-0000-000062100000}"/>
    <cellStyle name="Millares 8 2 2" xfId="4205" xr:uid="{00000000-0005-0000-0000-000063100000}"/>
    <cellStyle name="Millares 8 2 2 2" xfId="4206" xr:uid="{00000000-0005-0000-0000-000064100000}"/>
    <cellStyle name="Millares 8 2 2 2 2" xfId="4207" xr:uid="{00000000-0005-0000-0000-000065100000}"/>
    <cellStyle name="Millares 8 2 2 2 3" xfId="4208" xr:uid="{00000000-0005-0000-0000-000066100000}"/>
    <cellStyle name="Millares 8 2 2 3" xfId="4209" xr:uid="{00000000-0005-0000-0000-000067100000}"/>
    <cellStyle name="Millares 8 2 2 4" xfId="4210" xr:uid="{00000000-0005-0000-0000-000068100000}"/>
    <cellStyle name="Millares 8 2 2 5" xfId="4211" xr:uid="{00000000-0005-0000-0000-000069100000}"/>
    <cellStyle name="Millares 8 2 3" xfId="4212" xr:uid="{00000000-0005-0000-0000-00006A100000}"/>
    <cellStyle name="Millares 8 2 3 2" xfId="4213" xr:uid="{00000000-0005-0000-0000-00006B100000}"/>
    <cellStyle name="Millares 8 2 3 3" xfId="4214" xr:uid="{00000000-0005-0000-0000-00006C100000}"/>
    <cellStyle name="Millares 8 2 4" xfId="4215" xr:uid="{00000000-0005-0000-0000-00006D100000}"/>
    <cellStyle name="Millares 8 2 5" xfId="4216" xr:uid="{00000000-0005-0000-0000-00006E100000}"/>
    <cellStyle name="Millares 8 3" xfId="4217" xr:uid="{00000000-0005-0000-0000-00006F100000}"/>
    <cellStyle name="Millares 8 3 2" xfId="4218" xr:uid="{00000000-0005-0000-0000-000070100000}"/>
    <cellStyle name="Millares 8 3 2 2" xfId="4219" xr:uid="{00000000-0005-0000-0000-000071100000}"/>
    <cellStyle name="Millares 8 3 2 3" xfId="4220" xr:uid="{00000000-0005-0000-0000-000072100000}"/>
    <cellStyle name="Millares 8 3 3" xfId="4221" xr:uid="{00000000-0005-0000-0000-000073100000}"/>
    <cellStyle name="Millares 8 3 4" xfId="4222" xr:uid="{00000000-0005-0000-0000-000074100000}"/>
    <cellStyle name="Millares 8 4" xfId="4223" xr:uid="{00000000-0005-0000-0000-000075100000}"/>
    <cellStyle name="Millares 8 4 2" xfId="4224" xr:uid="{00000000-0005-0000-0000-000076100000}"/>
    <cellStyle name="Millares 8 4 3" xfId="4225" xr:uid="{00000000-0005-0000-0000-000077100000}"/>
    <cellStyle name="Millares 8 4 4" xfId="4226" xr:uid="{00000000-0005-0000-0000-000078100000}"/>
    <cellStyle name="Millares 8 5" xfId="4227" xr:uid="{00000000-0005-0000-0000-000079100000}"/>
    <cellStyle name="Millares 8 6" xfId="4228" xr:uid="{00000000-0005-0000-0000-00007A100000}"/>
    <cellStyle name="Millares 8 6 2" xfId="4229" xr:uid="{00000000-0005-0000-0000-00007B100000}"/>
    <cellStyle name="Millares 8 7" xfId="4230" xr:uid="{00000000-0005-0000-0000-00007C100000}"/>
    <cellStyle name="Millares 8 8" xfId="4231" xr:uid="{00000000-0005-0000-0000-00007D100000}"/>
    <cellStyle name="Millares 9" xfId="4232" xr:uid="{00000000-0005-0000-0000-00007E100000}"/>
    <cellStyle name="Millares 9 2" xfId="4233" xr:uid="{00000000-0005-0000-0000-00007F100000}"/>
    <cellStyle name="Millares 9 2 2" xfId="4234" xr:uid="{00000000-0005-0000-0000-000080100000}"/>
    <cellStyle name="Millares 9 2 2 2" xfId="4235" xr:uid="{00000000-0005-0000-0000-000081100000}"/>
    <cellStyle name="Millares 9 2 2 3" xfId="4236" xr:uid="{00000000-0005-0000-0000-000082100000}"/>
    <cellStyle name="Millares 9 2 2 4" xfId="4237" xr:uid="{00000000-0005-0000-0000-000083100000}"/>
    <cellStyle name="Millares 9 2 3" xfId="4238" xr:uid="{00000000-0005-0000-0000-000084100000}"/>
    <cellStyle name="Millares 9 3" xfId="4239" xr:uid="{00000000-0005-0000-0000-000085100000}"/>
    <cellStyle name="Millares 9 3 2" xfId="4240" xr:uid="{00000000-0005-0000-0000-000086100000}"/>
    <cellStyle name="Millares 9 3 3" xfId="4241" xr:uid="{00000000-0005-0000-0000-000087100000}"/>
    <cellStyle name="Millares 9 3 4" xfId="4242" xr:uid="{00000000-0005-0000-0000-000088100000}"/>
    <cellStyle name="Millares 9 4" xfId="4243" xr:uid="{00000000-0005-0000-0000-000089100000}"/>
    <cellStyle name="Millares 9 4 2" xfId="4244" xr:uid="{00000000-0005-0000-0000-00008A100000}"/>
    <cellStyle name="Millares 9 4 2 2" xfId="4245" xr:uid="{00000000-0005-0000-0000-00008B100000}"/>
    <cellStyle name="Millares 9 4 3" xfId="4246" xr:uid="{00000000-0005-0000-0000-00008C100000}"/>
    <cellStyle name="Millares 9 4 4" xfId="4247" xr:uid="{00000000-0005-0000-0000-00008D100000}"/>
    <cellStyle name="Millares 9 5" xfId="4248" xr:uid="{00000000-0005-0000-0000-00008E100000}"/>
    <cellStyle name="Millares 9 6" xfId="4249" xr:uid="{00000000-0005-0000-0000-00008F100000}"/>
    <cellStyle name="Moneda [0] 2" xfId="4250" xr:uid="{00000000-0005-0000-0000-000091100000}"/>
    <cellStyle name="Moneda [0] 2 2" xfId="4251" xr:uid="{00000000-0005-0000-0000-000092100000}"/>
    <cellStyle name="Moneda [0] 2 3" xfId="4252" xr:uid="{00000000-0005-0000-0000-000093100000}"/>
    <cellStyle name="Moneda [0] 2 4" xfId="4253" xr:uid="{00000000-0005-0000-0000-000094100000}"/>
    <cellStyle name="Moneda [0] 2 5" xfId="4254" xr:uid="{00000000-0005-0000-0000-000095100000}"/>
    <cellStyle name="Moneda [0] 2 6" xfId="4255" xr:uid="{00000000-0005-0000-0000-000096100000}"/>
    <cellStyle name="Moneda [0] 2 7" xfId="4256" xr:uid="{00000000-0005-0000-0000-000097100000}"/>
    <cellStyle name="Moneda [0] 3" xfId="4257" xr:uid="{00000000-0005-0000-0000-000098100000}"/>
    <cellStyle name="Moneda [0] 3 2" xfId="4258" xr:uid="{00000000-0005-0000-0000-000099100000}"/>
    <cellStyle name="Moneda 10" xfId="4259" xr:uid="{00000000-0005-0000-0000-00009A100000}"/>
    <cellStyle name="Moneda 10 2" xfId="4260" xr:uid="{00000000-0005-0000-0000-00009B100000}"/>
    <cellStyle name="Moneda 10 2 2" xfId="4261" xr:uid="{00000000-0005-0000-0000-00009C100000}"/>
    <cellStyle name="Moneda 10 2 3" xfId="4262" xr:uid="{00000000-0005-0000-0000-00009D100000}"/>
    <cellStyle name="Moneda 10 3" xfId="4263" xr:uid="{00000000-0005-0000-0000-00009E100000}"/>
    <cellStyle name="Moneda 10 4" xfId="4264" xr:uid="{00000000-0005-0000-0000-00009F100000}"/>
    <cellStyle name="Moneda 11" xfId="4265" xr:uid="{00000000-0005-0000-0000-0000A0100000}"/>
    <cellStyle name="Moneda 11 2" xfId="4266" xr:uid="{00000000-0005-0000-0000-0000A1100000}"/>
    <cellStyle name="Moneda 11 2 2" xfId="4267" xr:uid="{00000000-0005-0000-0000-0000A2100000}"/>
    <cellStyle name="Moneda 11 2 3" xfId="4268" xr:uid="{00000000-0005-0000-0000-0000A3100000}"/>
    <cellStyle name="Moneda 11 3" xfId="4269" xr:uid="{00000000-0005-0000-0000-0000A4100000}"/>
    <cellStyle name="Moneda 11 4" xfId="4270" xr:uid="{00000000-0005-0000-0000-0000A5100000}"/>
    <cellStyle name="Moneda 12" xfId="4271" xr:uid="{00000000-0005-0000-0000-0000A6100000}"/>
    <cellStyle name="Moneda 12 2" xfId="4272" xr:uid="{00000000-0005-0000-0000-0000A7100000}"/>
    <cellStyle name="Moneda 12 2 2" xfId="4273" xr:uid="{00000000-0005-0000-0000-0000A8100000}"/>
    <cellStyle name="Moneda 12 2 3" xfId="4274" xr:uid="{00000000-0005-0000-0000-0000A9100000}"/>
    <cellStyle name="Moneda 12 3" xfId="4275" xr:uid="{00000000-0005-0000-0000-0000AA100000}"/>
    <cellStyle name="Moneda 12 4" xfId="4276" xr:uid="{00000000-0005-0000-0000-0000AB100000}"/>
    <cellStyle name="Moneda 13" xfId="4277" xr:uid="{00000000-0005-0000-0000-0000AC100000}"/>
    <cellStyle name="Moneda 13 2" xfId="4278" xr:uid="{00000000-0005-0000-0000-0000AD100000}"/>
    <cellStyle name="Moneda 13 2 2" xfId="4279" xr:uid="{00000000-0005-0000-0000-0000AE100000}"/>
    <cellStyle name="Moneda 13 2 3" xfId="4280" xr:uid="{00000000-0005-0000-0000-0000AF100000}"/>
    <cellStyle name="Moneda 13 3" xfId="4281" xr:uid="{00000000-0005-0000-0000-0000B0100000}"/>
    <cellStyle name="Moneda 13 4" xfId="4282" xr:uid="{00000000-0005-0000-0000-0000B1100000}"/>
    <cellStyle name="Moneda 14" xfId="4283" xr:uid="{00000000-0005-0000-0000-0000B2100000}"/>
    <cellStyle name="Moneda 14 2" xfId="4284" xr:uid="{00000000-0005-0000-0000-0000B3100000}"/>
    <cellStyle name="Moneda 14 2 2" xfId="4285" xr:uid="{00000000-0005-0000-0000-0000B4100000}"/>
    <cellStyle name="Moneda 14 2 3" xfId="4286" xr:uid="{00000000-0005-0000-0000-0000B5100000}"/>
    <cellStyle name="Moneda 14 3" xfId="4287" xr:uid="{00000000-0005-0000-0000-0000B6100000}"/>
    <cellStyle name="Moneda 14 4" xfId="4288" xr:uid="{00000000-0005-0000-0000-0000B7100000}"/>
    <cellStyle name="Moneda 15" xfId="4289" xr:uid="{00000000-0005-0000-0000-0000B8100000}"/>
    <cellStyle name="Moneda 15 2" xfId="4290" xr:uid="{00000000-0005-0000-0000-0000B9100000}"/>
    <cellStyle name="Moneda 15 2 2" xfId="4291" xr:uid="{00000000-0005-0000-0000-0000BA100000}"/>
    <cellStyle name="Moneda 15 2 3" xfId="4292" xr:uid="{00000000-0005-0000-0000-0000BB100000}"/>
    <cellStyle name="Moneda 15 3" xfId="4293" xr:uid="{00000000-0005-0000-0000-0000BC100000}"/>
    <cellStyle name="Moneda 15 4" xfId="4294" xr:uid="{00000000-0005-0000-0000-0000BD100000}"/>
    <cellStyle name="Moneda 16" xfId="4295" xr:uid="{00000000-0005-0000-0000-0000BE100000}"/>
    <cellStyle name="Moneda 16 2" xfId="4296" xr:uid="{00000000-0005-0000-0000-0000BF100000}"/>
    <cellStyle name="Moneda 16 2 2" xfId="4297" xr:uid="{00000000-0005-0000-0000-0000C0100000}"/>
    <cellStyle name="Moneda 16 2 3" xfId="4298" xr:uid="{00000000-0005-0000-0000-0000C1100000}"/>
    <cellStyle name="Moneda 16 3" xfId="4299" xr:uid="{00000000-0005-0000-0000-0000C2100000}"/>
    <cellStyle name="Moneda 16 4" xfId="4300" xr:uid="{00000000-0005-0000-0000-0000C3100000}"/>
    <cellStyle name="Moneda 17" xfId="4301" xr:uid="{00000000-0005-0000-0000-0000C4100000}"/>
    <cellStyle name="Moneda 17 2" xfId="4302" xr:uid="{00000000-0005-0000-0000-0000C5100000}"/>
    <cellStyle name="Moneda 17 2 2" xfId="4303" xr:uid="{00000000-0005-0000-0000-0000C6100000}"/>
    <cellStyle name="Moneda 17 2 3" xfId="4304" xr:uid="{00000000-0005-0000-0000-0000C7100000}"/>
    <cellStyle name="Moneda 17 3" xfId="4305" xr:uid="{00000000-0005-0000-0000-0000C8100000}"/>
    <cellStyle name="Moneda 18" xfId="4306" xr:uid="{00000000-0005-0000-0000-0000C9100000}"/>
    <cellStyle name="Moneda 18 2" xfId="4307" xr:uid="{00000000-0005-0000-0000-0000CA100000}"/>
    <cellStyle name="Moneda 18 2 2" xfId="4308" xr:uid="{00000000-0005-0000-0000-0000CB100000}"/>
    <cellStyle name="Moneda 18 2 3" xfId="4309" xr:uid="{00000000-0005-0000-0000-0000CC100000}"/>
    <cellStyle name="Moneda 18 3" xfId="4310" xr:uid="{00000000-0005-0000-0000-0000CD100000}"/>
    <cellStyle name="Moneda 18 4" xfId="4311" xr:uid="{00000000-0005-0000-0000-0000CE100000}"/>
    <cellStyle name="Moneda 19" xfId="4312" xr:uid="{00000000-0005-0000-0000-0000CF100000}"/>
    <cellStyle name="Moneda 19 2" xfId="4313" xr:uid="{00000000-0005-0000-0000-0000D0100000}"/>
    <cellStyle name="Moneda 19 3" xfId="4314" xr:uid="{00000000-0005-0000-0000-0000D1100000}"/>
    <cellStyle name="Moneda 2" xfId="5" xr:uid="{00000000-0005-0000-0000-0000D2100000}"/>
    <cellStyle name="Moneda 2 10" xfId="4315" xr:uid="{00000000-0005-0000-0000-0000D3100000}"/>
    <cellStyle name="Moneda 2 10 2" xfId="4316" xr:uid="{00000000-0005-0000-0000-0000D4100000}"/>
    <cellStyle name="Moneda 2 11" xfId="4317" xr:uid="{00000000-0005-0000-0000-0000D5100000}"/>
    <cellStyle name="Moneda 2 12" xfId="4318" xr:uid="{00000000-0005-0000-0000-0000D6100000}"/>
    <cellStyle name="Moneda 2 13" xfId="4319" xr:uid="{00000000-0005-0000-0000-0000D7100000}"/>
    <cellStyle name="Moneda 2 14" xfId="4320" xr:uid="{00000000-0005-0000-0000-0000D8100000}"/>
    <cellStyle name="Moneda 2 15" xfId="4321" xr:uid="{00000000-0005-0000-0000-0000D9100000}"/>
    <cellStyle name="Moneda 2 16" xfId="4322" xr:uid="{00000000-0005-0000-0000-0000DA100000}"/>
    <cellStyle name="Moneda 2 17" xfId="4323" xr:uid="{00000000-0005-0000-0000-0000DB100000}"/>
    <cellStyle name="Moneda 2 18" xfId="4324" xr:uid="{00000000-0005-0000-0000-0000DC100000}"/>
    <cellStyle name="Moneda 2 19" xfId="4325" xr:uid="{00000000-0005-0000-0000-0000DD100000}"/>
    <cellStyle name="Moneda 2 2" xfId="4326" xr:uid="{00000000-0005-0000-0000-0000DE100000}"/>
    <cellStyle name="Moneda 2 2 2" xfId="4327" xr:uid="{00000000-0005-0000-0000-0000DF100000}"/>
    <cellStyle name="Moneda 2 2 2 2" xfId="4328" xr:uid="{00000000-0005-0000-0000-0000E0100000}"/>
    <cellStyle name="Moneda 2 2 2 2 2" xfId="4329" xr:uid="{00000000-0005-0000-0000-0000E1100000}"/>
    <cellStyle name="Moneda 2 2 2 2 3" xfId="4330" xr:uid="{00000000-0005-0000-0000-0000E2100000}"/>
    <cellStyle name="Moneda 2 2 2 2 3 2" xfId="4331" xr:uid="{00000000-0005-0000-0000-0000E3100000}"/>
    <cellStyle name="Moneda 2 2 2 2 3 3" xfId="4332" xr:uid="{00000000-0005-0000-0000-0000E4100000}"/>
    <cellStyle name="Moneda 2 2 2 2 4" xfId="4333" xr:uid="{00000000-0005-0000-0000-0000E5100000}"/>
    <cellStyle name="Moneda 2 2 2 2 5" xfId="4334" xr:uid="{00000000-0005-0000-0000-0000E6100000}"/>
    <cellStyle name="Moneda 2 2 2 3" xfId="4335" xr:uid="{00000000-0005-0000-0000-0000E7100000}"/>
    <cellStyle name="Moneda 2 2 2 4" xfId="4336" xr:uid="{00000000-0005-0000-0000-0000E8100000}"/>
    <cellStyle name="Moneda 2 2 2 4 2" xfId="4337" xr:uid="{00000000-0005-0000-0000-0000E9100000}"/>
    <cellStyle name="Moneda 2 2 2 4 3" xfId="4338" xr:uid="{00000000-0005-0000-0000-0000EA100000}"/>
    <cellStyle name="Moneda 2 2 2 5" xfId="4339" xr:uid="{00000000-0005-0000-0000-0000EB100000}"/>
    <cellStyle name="Moneda 2 2 2 5 2" xfId="4340" xr:uid="{00000000-0005-0000-0000-0000EC100000}"/>
    <cellStyle name="Moneda 2 2 2 5 3" xfId="4341" xr:uid="{00000000-0005-0000-0000-0000ED100000}"/>
    <cellStyle name="Moneda 2 2 2 6" xfId="4342" xr:uid="{00000000-0005-0000-0000-0000EE100000}"/>
    <cellStyle name="Moneda 2 2 2 7" xfId="4343" xr:uid="{00000000-0005-0000-0000-0000EF100000}"/>
    <cellStyle name="Moneda 2 2 3" xfId="4344" xr:uid="{00000000-0005-0000-0000-0000F0100000}"/>
    <cellStyle name="Moneda 2 2 4" xfId="4345" xr:uid="{00000000-0005-0000-0000-0000F1100000}"/>
    <cellStyle name="Moneda 2 2 4 2" xfId="4346" xr:uid="{00000000-0005-0000-0000-0000F2100000}"/>
    <cellStyle name="Moneda 2 2 4 3" xfId="4347" xr:uid="{00000000-0005-0000-0000-0000F3100000}"/>
    <cellStyle name="Moneda 2 2 5" xfId="4348" xr:uid="{00000000-0005-0000-0000-0000F4100000}"/>
    <cellStyle name="Moneda 2 2 5 2" xfId="4349" xr:uid="{00000000-0005-0000-0000-0000F5100000}"/>
    <cellStyle name="Moneda 2 2 5 3" xfId="4350" xr:uid="{00000000-0005-0000-0000-0000F6100000}"/>
    <cellStyle name="Moneda 2 2 6" xfId="4351" xr:uid="{00000000-0005-0000-0000-0000F7100000}"/>
    <cellStyle name="Moneda 2 2 6 2" xfId="4352" xr:uid="{00000000-0005-0000-0000-0000F8100000}"/>
    <cellStyle name="Moneda 2 2 6 3" xfId="4353" xr:uid="{00000000-0005-0000-0000-0000F9100000}"/>
    <cellStyle name="Moneda 2 2 7" xfId="4354" xr:uid="{00000000-0005-0000-0000-0000FA100000}"/>
    <cellStyle name="Moneda 2 2 8" xfId="4355" xr:uid="{00000000-0005-0000-0000-0000FB100000}"/>
    <cellStyle name="Moneda 2 20" xfId="4356" xr:uid="{00000000-0005-0000-0000-0000FC100000}"/>
    <cellStyle name="Moneda 2 21" xfId="4357" xr:uid="{00000000-0005-0000-0000-0000FD100000}"/>
    <cellStyle name="Moneda 2 22" xfId="4358" xr:uid="{00000000-0005-0000-0000-0000FE100000}"/>
    <cellStyle name="Moneda 2 23" xfId="4359" xr:uid="{00000000-0005-0000-0000-0000FF100000}"/>
    <cellStyle name="Moneda 2 24" xfId="4360" xr:uid="{00000000-0005-0000-0000-000000110000}"/>
    <cellStyle name="Moneda 2 25" xfId="4361" xr:uid="{00000000-0005-0000-0000-000001110000}"/>
    <cellStyle name="Moneda 2 26" xfId="4362" xr:uid="{00000000-0005-0000-0000-000002110000}"/>
    <cellStyle name="Moneda 2 27" xfId="4363" xr:uid="{00000000-0005-0000-0000-000003110000}"/>
    <cellStyle name="Moneda 2 28" xfId="4364" xr:uid="{00000000-0005-0000-0000-000004110000}"/>
    <cellStyle name="Moneda 2 29" xfId="4365" xr:uid="{00000000-0005-0000-0000-000005110000}"/>
    <cellStyle name="Moneda 2 3" xfId="4366" xr:uid="{00000000-0005-0000-0000-000006110000}"/>
    <cellStyle name="Moneda 2 3 2" xfId="4367" xr:uid="{00000000-0005-0000-0000-000007110000}"/>
    <cellStyle name="Moneda 2 3 2 2" xfId="4368" xr:uid="{00000000-0005-0000-0000-000008110000}"/>
    <cellStyle name="Moneda 2 3 3" xfId="4369" xr:uid="{00000000-0005-0000-0000-000009110000}"/>
    <cellStyle name="Moneda 2 3 4" xfId="4370" xr:uid="{00000000-0005-0000-0000-00000A110000}"/>
    <cellStyle name="Moneda 2 3 5" xfId="4371" xr:uid="{00000000-0005-0000-0000-00000B110000}"/>
    <cellStyle name="Moneda 2 3 6" xfId="4372" xr:uid="{00000000-0005-0000-0000-00000C110000}"/>
    <cellStyle name="Moneda 2 3_Presupuesto" xfId="4373" xr:uid="{00000000-0005-0000-0000-00000D110000}"/>
    <cellStyle name="Moneda 2 30" xfId="4374" xr:uid="{00000000-0005-0000-0000-00000E110000}"/>
    <cellStyle name="Moneda 2 31" xfId="4375" xr:uid="{00000000-0005-0000-0000-00000F110000}"/>
    <cellStyle name="Moneda 2 32" xfId="4376" xr:uid="{00000000-0005-0000-0000-000010110000}"/>
    <cellStyle name="Moneda 2 4" xfId="4377" xr:uid="{00000000-0005-0000-0000-000011110000}"/>
    <cellStyle name="Moneda 2 4 2" xfId="4378" xr:uid="{00000000-0005-0000-0000-000012110000}"/>
    <cellStyle name="Moneda 2 4 3" xfId="4379" xr:uid="{00000000-0005-0000-0000-000013110000}"/>
    <cellStyle name="Moneda 2 4 4" xfId="4380" xr:uid="{00000000-0005-0000-0000-000014110000}"/>
    <cellStyle name="Moneda 2 5" xfId="4381" xr:uid="{00000000-0005-0000-0000-000015110000}"/>
    <cellStyle name="Moneda 2 5 10" xfId="4382" xr:uid="{00000000-0005-0000-0000-000016110000}"/>
    <cellStyle name="Moneda 2 5 2" xfId="4383" xr:uid="{00000000-0005-0000-0000-000017110000}"/>
    <cellStyle name="Moneda 2 5 2 2" xfId="4384" xr:uid="{00000000-0005-0000-0000-000018110000}"/>
    <cellStyle name="Moneda 2 5 2 3" xfId="4385" xr:uid="{00000000-0005-0000-0000-000019110000}"/>
    <cellStyle name="Moneda 2 5 2 4" xfId="4386" xr:uid="{00000000-0005-0000-0000-00001A110000}"/>
    <cellStyle name="Moneda 2 5 3" xfId="4387" xr:uid="{00000000-0005-0000-0000-00001B110000}"/>
    <cellStyle name="Moneda 2 5 3 2" xfId="4388" xr:uid="{00000000-0005-0000-0000-00001C110000}"/>
    <cellStyle name="Moneda 2 5 3 3" xfId="4389" xr:uid="{00000000-0005-0000-0000-00001D110000}"/>
    <cellStyle name="Moneda 2 5 3 4" xfId="4390" xr:uid="{00000000-0005-0000-0000-00001E110000}"/>
    <cellStyle name="Moneda 2 5 4" xfId="4391" xr:uid="{00000000-0005-0000-0000-00001F110000}"/>
    <cellStyle name="Moneda 2 5 5" xfId="4392" xr:uid="{00000000-0005-0000-0000-000020110000}"/>
    <cellStyle name="Moneda 2 5 6" xfId="4393" xr:uid="{00000000-0005-0000-0000-000021110000}"/>
    <cellStyle name="Moneda 2 5 7" xfId="4394" xr:uid="{00000000-0005-0000-0000-000022110000}"/>
    <cellStyle name="Moneda 2 5 8" xfId="4395" xr:uid="{00000000-0005-0000-0000-000023110000}"/>
    <cellStyle name="Moneda 2 5 9" xfId="4396" xr:uid="{00000000-0005-0000-0000-000024110000}"/>
    <cellStyle name="Moneda 2 6" xfId="4397" xr:uid="{00000000-0005-0000-0000-000025110000}"/>
    <cellStyle name="Moneda 2 6 2" xfId="4398" xr:uid="{00000000-0005-0000-0000-000026110000}"/>
    <cellStyle name="Moneda 2 6 2 2" xfId="4399" xr:uid="{00000000-0005-0000-0000-000027110000}"/>
    <cellStyle name="Moneda 2 6 2 3" xfId="4400" xr:uid="{00000000-0005-0000-0000-000028110000}"/>
    <cellStyle name="Moneda 2 6 3" xfId="4401" xr:uid="{00000000-0005-0000-0000-000029110000}"/>
    <cellStyle name="Moneda 2 6 4" xfId="4402" xr:uid="{00000000-0005-0000-0000-00002A110000}"/>
    <cellStyle name="Moneda 2 7" xfId="4403" xr:uid="{00000000-0005-0000-0000-00002B110000}"/>
    <cellStyle name="Moneda 2 7 2" xfId="4404" xr:uid="{00000000-0005-0000-0000-00002C110000}"/>
    <cellStyle name="Moneda 2 7 3" xfId="4405" xr:uid="{00000000-0005-0000-0000-00002D110000}"/>
    <cellStyle name="Moneda 2 7 4" xfId="4406" xr:uid="{00000000-0005-0000-0000-00002E110000}"/>
    <cellStyle name="Moneda 2 8" xfId="4407" xr:uid="{00000000-0005-0000-0000-00002F110000}"/>
    <cellStyle name="Moneda 2 8 2" xfId="4408" xr:uid="{00000000-0005-0000-0000-000030110000}"/>
    <cellStyle name="Moneda 2 8 3" xfId="4409" xr:uid="{00000000-0005-0000-0000-000031110000}"/>
    <cellStyle name="Moneda 2 8 4" xfId="4410" xr:uid="{00000000-0005-0000-0000-000032110000}"/>
    <cellStyle name="Moneda 2 9" xfId="4411" xr:uid="{00000000-0005-0000-0000-000033110000}"/>
    <cellStyle name="Moneda 2 9 2" xfId="4412" xr:uid="{00000000-0005-0000-0000-000034110000}"/>
    <cellStyle name="Moneda 2 9 3" xfId="4413" xr:uid="{00000000-0005-0000-0000-000035110000}"/>
    <cellStyle name="Moneda 2 9 4" xfId="4414" xr:uid="{00000000-0005-0000-0000-000036110000}"/>
    <cellStyle name="Moneda 2_ANALISIS COSTOS PORTICOS GRAN TECHO" xfId="4415" xr:uid="{00000000-0005-0000-0000-000037110000}"/>
    <cellStyle name="Moneda 20" xfId="4416" xr:uid="{00000000-0005-0000-0000-000038110000}"/>
    <cellStyle name="Moneda 20 2" xfId="4417" xr:uid="{00000000-0005-0000-0000-000039110000}"/>
    <cellStyle name="Moneda 21" xfId="4418" xr:uid="{00000000-0005-0000-0000-00003A110000}"/>
    <cellStyle name="Moneda 22" xfId="4419" xr:uid="{00000000-0005-0000-0000-00003B110000}"/>
    <cellStyle name="Moneda 22 2" xfId="4420" xr:uid="{00000000-0005-0000-0000-00003C110000}"/>
    <cellStyle name="Moneda 22 2 2" xfId="4421" xr:uid="{00000000-0005-0000-0000-00003D110000}"/>
    <cellStyle name="Moneda 23" xfId="4422" xr:uid="{00000000-0005-0000-0000-00003E110000}"/>
    <cellStyle name="Moneda 24" xfId="4423" xr:uid="{00000000-0005-0000-0000-00003F110000}"/>
    <cellStyle name="Moneda 25" xfId="4424" xr:uid="{00000000-0005-0000-0000-000040110000}"/>
    <cellStyle name="Moneda 26" xfId="4425" xr:uid="{00000000-0005-0000-0000-000041110000}"/>
    <cellStyle name="Moneda 27" xfId="4426" xr:uid="{00000000-0005-0000-0000-000042110000}"/>
    <cellStyle name="Moneda 28" xfId="4427" xr:uid="{00000000-0005-0000-0000-000043110000}"/>
    <cellStyle name="Moneda 29" xfId="4428" xr:uid="{00000000-0005-0000-0000-000044110000}"/>
    <cellStyle name="Moneda 3" xfId="4429" xr:uid="{00000000-0005-0000-0000-000045110000}"/>
    <cellStyle name="Moneda 3 2" xfId="4430" xr:uid="{00000000-0005-0000-0000-000046110000}"/>
    <cellStyle name="Moneda 3 2 2" xfId="4431" xr:uid="{00000000-0005-0000-0000-000047110000}"/>
    <cellStyle name="Moneda 3 2 3" xfId="4432" xr:uid="{00000000-0005-0000-0000-000048110000}"/>
    <cellStyle name="Moneda 3 2 3 2" xfId="4433" xr:uid="{00000000-0005-0000-0000-000049110000}"/>
    <cellStyle name="Moneda 3 2 4" xfId="4434" xr:uid="{00000000-0005-0000-0000-00004A110000}"/>
    <cellStyle name="Moneda 3 2 5" xfId="4435" xr:uid="{00000000-0005-0000-0000-00004B110000}"/>
    <cellStyle name="Moneda 3 2 6" xfId="4436" xr:uid="{00000000-0005-0000-0000-00004C110000}"/>
    <cellStyle name="Moneda 3 3" xfId="4437" xr:uid="{00000000-0005-0000-0000-00004D110000}"/>
    <cellStyle name="Moneda 3 3 2" xfId="4438" xr:uid="{00000000-0005-0000-0000-00004E110000}"/>
    <cellStyle name="Moneda 3 3 3" xfId="4439" xr:uid="{00000000-0005-0000-0000-00004F110000}"/>
    <cellStyle name="Moneda 3 3 4" xfId="4440" xr:uid="{00000000-0005-0000-0000-000050110000}"/>
    <cellStyle name="Moneda 3 3 5" xfId="4441" xr:uid="{00000000-0005-0000-0000-000051110000}"/>
    <cellStyle name="Moneda 3 4" xfId="4442" xr:uid="{00000000-0005-0000-0000-000052110000}"/>
    <cellStyle name="Moneda 3 5" xfId="4443" xr:uid="{00000000-0005-0000-0000-000053110000}"/>
    <cellStyle name="Moneda 3 5 2" xfId="4444" xr:uid="{00000000-0005-0000-0000-000054110000}"/>
    <cellStyle name="Moneda 3 6" xfId="4445" xr:uid="{00000000-0005-0000-0000-000055110000}"/>
    <cellStyle name="Moneda 3 7" xfId="4446" xr:uid="{00000000-0005-0000-0000-000056110000}"/>
    <cellStyle name="Moneda 3 8" xfId="4447" xr:uid="{00000000-0005-0000-0000-000057110000}"/>
    <cellStyle name="Moneda 30" xfId="4448" xr:uid="{00000000-0005-0000-0000-000058110000}"/>
    <cellStyle name="Moneda 31" xfId="4449" xr:uid="{00000000-0005-0000-0000-000059110000}"/>
    <cellStyle name="Moneda 32" xfId="4450" xr:uid="{00000000-0005-0000-0000-00005A110000}"/>
    <cellStyle name="Moneda 33" xfId="4451" xr:uid="{00000000-0005-0000-0000-00005B110000}"/>
    <cellStyle name="Moneda 34" xfId="4452" xr:uid="{00000000-0005-0000-0000-00005C110000}"/>
    <cellStyle name="Moneda 4" xfId="4453" xr:uid="{00000000-0005-0000-0000-00005D110000}"/>
    <cellStyle name="Moneda 4 2" xfId="4454" xr:uid="{00000000-0005-0000-0000-00005E110000}"/>
    <cellStyle name="Moneda 4 2 2" xfId="4455" xr:uid="{00000000-0005-0000-0000-00005F110000}"/>
    <cellStyle name="Moneda 4 2 3" xfId="4456" xr:uid="{00000000-0005-0000-0000-000060110000}"/>
    <cellStyle name="Moneda 4 2 4" xfId="4457" xr:uid="{00000000-0005-0000-0000-000061110000}"/>
    <cellStyle name="Moneda 4 2 5" xfId="4458" xr:uid="{00000000-0005-0000-0000-000062110000}"/>
    <cellStyle name="Moneda 4 3" xfId="4459" xr:uid="{00000000-0005-0000-0000-000063110000}"/>
    <cellStyle name="Moneda 4 3 2" xfId="4460" xr:uid="{00000000-0005-0000-0000-000064110000}"/>
    <cellStyle name="Moneda 4 3 3" xfId="4461" xr:uid="{00000000-0005-0000-0000-000065110000}"/>
    <cellStyle name="Moneda 4 3 4" xfId="4462" xr:uid="{00000000-0005-0000-0000-000066110000}"/>
    <cellStyle name="Moneda 4 4" xfId="4463" xr:uid="{00000000-0005-0000-0000-000067110000}"/>
    <cellStyle name="Moneda 4 4 2" xfId="4464" xr:uid="{00000000-0005-0000-0000-000068110000}"/>
    <cellStyle name="Moneda 4 4 3" xfId="4465" xr:uid="{00000000-0005-0000-0000-000069110000}"/>
    <cellStyle name="Moneda 4 5" xfId="4466" xr:uid="{00000000-0005-0000-0000-00006A110000}"/>
    <cellStyle name="Moneda 4 6" xfId="4467" xr:uid="{00000000-0005-0000-0000-00006B110000}"/>
    <cellStyle name="Moneda 5" xfId="4468" xr:uid="{00000000-0005-0000-0000-00006C110000}"/>
    <cellStyle name="Moneda 5 2" xfId="4469" xr:uid="{00000000-0005-0000-0000-00006D110000}"/>
    <cellStyle name="Moneda 5 2 2" xfId="4470" xr:uid="{00000000-0005-0000-0000-00006E110000}"/>
    <cellStyle name="Moneda 5 2 2 2" xfId="4471" xr:uid="{00000000-0005-0000-0000-00006F110000}"/>
    <cellStyle name="Moneda 5 2 2 2 2" xfId="4472" xr:uid="{00000000-0005-0000-0000-000070110000}"/>
    <cellStyle name="Moneda 5 2 2 2 2 2" xfId="4473" xr:uid="{00000000-0005-0000-0000-000071110000}"/>
    <cellStyle name="Moneda 5 2 2 2 3" xfId="4474" xr:uid="{00000000-0005-0000-0000-000072110000}"/>
    <cellStyle name="Moneda 5 2 2 2 4" xfId="4475" xr:uid="{00000000-0005-0000-0000-000073110000}"/>
    <cellStyle name="Moneda 5 2 2 2 5" xfId="4476" xr:uid="{00000000-0005-0000-0000-000074110000}"/>
    <cellStyle name="Moneda 5 2 2 3" xfId="4477" xr:uid="{00000000-0005-0000-0000-000075110000}"/>
    <cellStyle name="Moneda 5 2 2 3 2" xfId="4478" xr:uid="{00000000-0005-0000-0000-000076110000}"/>
    <cellStyle name="Moneda 5 2 2 3 2 2" xfId="4479" xr:uid="{00000000-0005-0000-0000-000077110000}"/>
    <cellStyle name="Moneda 5 2 2 3 3" xfId="4480" xr:uid="{00000000-0005-0000-0000-000078110000}"/>
    <cellStyle name="Moneda 5 2 2 3 4" xfId="4481" xr:uid="{00000000-0005-0000-0000-000079110000}"/>
    <cellStyle name="Moneda 5 2 2 3 5" xfId="4482" xr:uid="{00000000-0005-0000-0000-00007A110000}"/>
    <cellStyle name="Moneda 5 2 2 4" xfId="4483" xr:uid="{00000000-0005-0000-0000-00007B110000}"/>
    <cellStyle name="Moneda 5 2 2 4 2" xfId="4484" xr:uid="{00000000-0005-0000-0000-00007C110000}"/>
    <cellStyle name="Moneda 5 2 2 4 2 2" xfId="4485" xr:uid="{00000000-0005-0000-0000-00007D110000}"/>
    <cellStyle name="Moneda 5 2 2 4 3" xfId="4486" xr:uid="{00000000-0005-0000-0000-00007E110000}"/>
    <cellStyle name="Moneda 5 2 2 4 4" xfId="4487" xr:uid="{00000000-0005-0000-0000-00007F110000}"/>
    <cellStyle name="Moneda 5 2 2 4 5" xfId="4488" xr:uid="{00000000-0005-0000-0000-000080110000}"/>
    <cellStyle name="Moneda 5 2 2 5" xfId="4489" xr:uid="{00000000-0005-0000-0000-000081110000}"/>
    <cellStyle name="Moneda 5 2 2 5 2" xfId="4490" xr:uid="{00000000-0005-0000-0000-000082110000}"/>
    <cellStyle name="Moneda 5 2 2 6" xfId="4491" xr:uid="{00000000-0005-0000-0000-000083110000}"/>
    <cellStyle name="Moneda 5 2 2 7" xfId="4492" xr:uid="{00000000-0005-0000-0000-000084110000}"/>
    <cellStyle name="Moneda 5 2 2 8" xfId="4493" xr:uid="{00000000-0005-0000-0000-000085110000}"/>
    <cellStyle name="Moneda 5 2 3" xfId="4494" xr:uid="{00000000-0005-0000-0000-000086110000}"/>
    <cellStyle name="Moneda 5 2 3 2" xfId="4495" xr:uid="{00000000-0005-0000-0000-000087110000}"/>
    <cellStyle name="Moneda 5 2 3 2 2" xfId="4496" xr:uid="{00000000-0005-0000-0000-000088110000}"/>
    <cellStyle name="Moneda 5 2 3 2 2 2" xfId="4497" xr:uid="{00000000-0005-0000-0000-000089110000}"/>
    <cellStyle name="Moneda 5 2 3 2 3" xfId="4498" xr:uid="{00000000-0005-0000-0000-00008A110000}"/>
    <cellStyle name="Moneda 5 2 3 2 4" xfId="4499" xr:uid="{00000000-0005-0000-0000-00008B110000}"/>
    <cellStyle name="Moneda 5 2 3 2 5" xfId="4500" xr:uid="{00000000-0005-0000-0000-00008C110000}"/>
    <cellStyle name="Moneda 5 2 3 3" xfId="4501" xr:uid="{00000000-0005-0000-0000-00008D110000}"/>
    <cellStyle name="Moneda 5 2 3 3 2" xfId="4502" xr:uid="{00000000-0005-0000-0000-00008E110000}"/>
    <cellStyle name="Moneda 5 2 3 3 2 2" xfId="4503" xr:uid="{00000000-0005-0000-0000-00008F110000}"/>
    <cellStyle name="Moneda 5 2 3 3 3" xfId="4504" xr:uid="{00000000-0005-0000-0000-000090110000}"/>
    <cellStyle name="Moneda 5 2 3 3 4" xfId="4505" xr:uid="{00000000-0005-0000-0000-000091110000}"/>
    <cellStyle name="Moneda 5 2 3 3 5" xfId="4506" xr:uid="{00000000-0005-0000-0000-000092110000}"/>
    <cellStyle name="Moneda 5 2 3 4" xfId="4507" xr:uid="{00000000-0005-0000-0000-000093110000}"/>
    <cellStyle name="Moneda 5 2 3 4 2" xfId="4508" xr:uid="{00000000-0005-0000-0000-000094110000}"/>
    <cellStyle name="Moneda 5 2 3 4 2 2" xfId="4509" xr:uid="{00000000-0005-0000-0000-000095110000}"/>
    <cellStyle name="Moneda 5 2 3 4 3" xfId="4510" xr:uid="{00000000-0005-0000-0000-000096110000}"/>
    <cellStyle name="Moneda 5 2 3 4 4" xfId="4511" xr:uid="{00000000-0005-0000-0000-000097110000}"/>
    <cellStyle name="Moneda 5 2 3 4 5" xfId="4512" xr:uid="{00000000-0005-0000-0000-000098110000}"/>
    <cellStyle name="Moneda 5 2 3 5" xfId="4513" xr:uid="{00000000-0005-0000-0000-000099110000}"/>
    <cellStyle name="Moneda 5 2 3 5 2" xfId="4514" xr:uid="{00000000-0005-0000-0000-00009A110000}"/>
    <cellStyle name="Moneda 5 2 3 6" xfId="4515" xr:uid="{00000000-0005-0000-0000-00009B110000}"/>
    <cellStyle name="Moneda 5 2 3 7" xfId="4516" xr:uid="{00000000-0005-0000-0000-00009C110000}"/>
    <cellStyle name="Moneda 5 2 3 8" xfId="4517" xr:uid="{00000000-0005-0000-0000-00009D110000}"/>
    <cellStyle name="Moneda 5 2 4" xfId="4518" xr:uid="{00000000-0005-0000-0000-00009E110000}"/>
    <cellStyle name="Moneda 5 2 5" xfId="4519" xr:uid="{00000000-0005-0000-0000-00009F110000}"/>
    <cellStyle name="Moneda 5 2 6" xfId="4520" xr:uid="{00000000-0005-0000-0000-0000A0110000}"/>
    <cellStyle name="Moneda 5 3" xfId="4521" xr:uid="{00000000-0005-0000-0000-0000A1110000}"/>
    <cellStyle name="Moneda 5 3 2" xfId="4522" xr:uid="{00000000-0005-0000-0000-0000A2110000}"/>
    <cellStyle name="Moneda 5 3 2 2" xfId="4523" xr:uid="{00000000-0005-0000-0000-0000A3110000}"/>
    <cellStyle name="Moneda 5 3 2 2 2" xfId="4524" xr:uid="{00000000-0005-0000-0000-0000A4110000}"/>
    <cellStyle name="Moneda 5 3 2 2 2 2" xfId="4525" xr:uid="{00000000-0005-0000-0000-0000A5110000}"/>
    <cellStyle name="Moneda 5 3 2 2 3" xfId="4526" xr:uid="{00000000-0005-0000-0000-0000A6110000}"/>
    <cellStyle name="Moneda 5 3 2 2 4" xfId="4527" xr:uid="{00000000-0005-0000-0000-0000A7110000}"/>
    <cellStyle name="Moneda 5 3 2 2 5" xfId="4528" xr:uid="{00000000-0005-0000-0000-0000A8110000}"/>
    <cellStyle name="Moneda 5 3 2 3" xfId="4529" xr:uid="{00000000-0005-0000-0000-0000A9110000}"/>
    <cellStyle name="Moneda 5 3 2 3 2" xfId="4530" xr:uid="{00000000-0005-0000-0000-0000AA110000}"/>
    <cellStyle name="Moneda 5 3 2 3 2 2" xfId="4531" xr:uid="{00000000-0005-0000-0000-0000AB110000}"/>
    <cellStyle name="Moneda 5 3 2 3 3" xfId="4532" xr:uid="{00000000-0005-0000-0000-0000AC110000}"/>
    <cellStyle name="Moneda 5 3 2 3 4" xfId="4533" xr:uid="{00000000-0005-0000-0000-0000AD110000}"/>
    <cellStyle name="Moneda 5 3 2 3 5" xfId="4534" xr:uid="{00000000-0005-0000-0000-0000AE110000}"/>
    <cellStyle name="Moneda 5 3 2 4" xfId="4535" xr:uid="{00000000-0005-0000-0000-0000AF110000}"/>
    <cellStyle name="Moneda 5 3 2 4 2" xfId="4536" xr:uid="{00000000-0005-0000-0000-0000B0110000}"/>
    <cellStyle name="Moneda 5 3 2 4 2 2" xfId="4537" xr:uid="{00000000-0005-0000-0000-0000B1110000}"/>
    <cellStyle name="Moneda 5 3 2 4 3" xfId="4538" xr:uid="{00000000-0005-0000-0000-0000B2110000}"/>
    <cellStyle name="Moneda 5 3 2 4 4" xfId="4539" xr:uid="{00000000-0005-0000-0000-0000B3110000}"/>
    <cellStyle name="Moneda 5 3 2 4 5" xfId="4540" xr:uid="{00000000-0005-0000-0000-0000B4110000}"/>
    <cellStyle name="Moneda 5 3 2 5" xfId="4541" xr:uid="{00000000-0005-0000-0000-0000B5110000}"/>
    <cellStyle name="Moneda 5 3 2 5 2" xfId="4542" xr:uid="{00000000-0005-0000-0000-0000B6110000}"/>
    <cellStyle name="Moneda 5 3 2 6" xfId="4543" xr:uid="{00000000-0005-0000-0000-0000B7110000}"/>
    <cellStyle name="Moneda 5 3 2 7" xfId="4544" xr:uid="{00000000-0005-0000-0000-0000B8110000}"/>
    <cellStyle name="Moneda 5 3 2 8" xfId="4545" xr:uid="{00000000-0005-0000-0000-0000B9110000}"/>
    <cellStyle name="Moneda 5 3 3" xfId="4546" xr:uid="{00000000-0005-0000-0000-0000BA110000}"/>
    <cellStyle name="Moneda 5 3 3 2" xfId="4547" xr:uid="{00000000-0005-0000-0000-0000BB110000}"/>
    <cellStyle name="Moneda 5 3 3 2 2" xfId="4548" xr:uid="{00000000-0005-0000-0000-0000BC110000}"/>
    <cellStyle name="Moneda 5 3 3 3" xfId="4549" xr:uid="{00000000-0005-0000-0000-0000BD110000}"/>
    <cellStyle name="Moneda 5 3 3 4" xfId="4550" xr:uid="{00000000-0005-0000-0000-0000BE110000}"/>
    <cellStyle name="Moneda 5 3 3 5" xfId="4551" xr:uid="{00000000-0005-0000-0000-0000BF110000}"/>
    <cellStyle name="Moneda 5 3 4" xfId="4552" xr:uid="{00000000-0005-0000-0000-0000C0110000}"/>
    <cellStyle name="Moneda 5 3 4 2" xfId="4553" xr:uid="{00000000-0005-0000-0000-0000C1110000}"/>
    <cellStyle name="Moneda 5 3 4 2 2" xfId="4554" xr:uid="{00000000-0005-0000-0000-0000C2110000}"/>
    <cellStyle name="Moneda 5 3 4 3" xfId="4555" xr:uid="{00000000-0005-0000-0000-0000C3110000}"/>
    <cellStyle name="Moneda 5 3 4 4" xfId="4556" xr:uid="{00000000-0005-0000-0000-0000C4110000}"/>
    <cellStyle name="Moneda 5 3 4 5" xfId="4557" xr:uid="{00000000-0005-0000-0000-0000C5110000}"/>
    <cellStyle name="Moneda 5 3 5" xfId="4558" xr:uid="{00000000-0005-0000-0000-0000C6110000}"/>
    <cellStyle name="Moneda 5 3 5 2" xfId="4559" xr:uid="{00000000-0005-0000-0000-0000C7110000}"/>
    <cellStyle name="Moneda 5 3 5 2 2" xfId="4560" xr:uid="{00000000-0005-0000-0000-0000C8110000}"/>
    <cellStyle name="Moneda 5 3 5 3" xfId="4561" xr:uid="{00000000-0005-0000-0000-0000C9110000}"/>
    <cellStyle name="Moneda 5 3 5 4" xfId="4562" xr:uid="{00000000-0005-0000-0000-0000CA110000}"/>
    <cellStyle name="Moneda 5 3 5 5" xfId="4563" xr:uid="{00000000-0005-0000-0000-0000CB110000}"/>
    <cellStyle name="Moneda 5 3 6" xfId="4564" xr:uid="{00000000-0005-0000-0000-0000CC110000}"/>
    <cellStyle name="Moneda 5 3 6 2" xfId="4565" xr:uid="{00000000-0005-0000-0000-0000CD110000}"/>
    <cellStyle name="Moneda 5 3 7" xfId="4566" xr:uid="{00000000-0005-0000-0000-0000CE110000}"/>
    <cellStyle name="Moneda 5 3 8" xfId="4567" xr:uid="{00000000-0005-0000-0000-0000CF110000}"/>
    <cellStyle name="Moneda 5 3 9" xfId="4568" xr:uid="{00000000-0005-0000-0000-0000D0110000}"/>
    <cellStyle name="Moneda 5 4" xfId="4569" xr:uid="{00000000-0005-0000-0000-0000D1110000}"/>
    <cellStyle name="Moneda 5 4 2" xfId="4570" xr:uid="{00000000-0005-0000-0000-0000D2110000}"/>
    <cellStyle name="Moneda 5 4 2 2" xfId="4571" xr:uid="{00000000-0005-0000-0000-0000D3110000}"/>
    <cellStyle name="Moneda 5 4 2 2 2" xfId="4572" xr:uid="{00000000-0005-0000-0000-0000D4110000}"/>
    <cellStyle name="Moneda 5 4 2 3" xfId="4573" xr:uid="{00000000-0005-0000-0000-0000D5110000}"/>
    <cellStyle name="Moneda 5 4 2 4" xfId="4574" xr:uid="{00000000-0005-0000-0000-0000D6110000}"/>
    <cellStyle name="Moneda 5 4 2 5" xfId="4575" xr:uid="{00000000-0005-0000-0000-0000D7110000}"/>
    <cellStyle name="Moneda 5 4 3" xfId="4576" xr:uid="{00000000-0005-0000-0000-0000D8110000}"/>
    <cellStyle name="Moneda 5 4 3 2" xfId="4577" xr:uid="{00000000-0005-0000-0000-0000D9110000}"/>
    <cellStyle name="Moneda 5 4 3 2 2" xfId="4578" xr:uid="{00000000-0005-0000-0000-0000DA110000}"/>
    <cellStyle name="Moneda 5 4 3 3" xfId="4579" xr:uid="{00000000-0005-0000-0000-0000DB110000}"/>
    <cellStyle name="Moneda 5 4 3 4" xfId="4580" xr:uid="{00000000-0005-0000-0000-0000DC110000}"/>
    <cellStyle name="Moneda 5 4 3 5" xfId="4581" xr:uid="{00000000-0005-0000-0000-0000DD110000}"/>
    <cellStyle name="Moneda 5 4 4" xfId="4582" xr:uid="{00000000-0005-0000-0000-0000DE110000}"/>
    <cellStyle name="Moneda 5 4 4 2" xfId="4583" xr:uid="{00000000-0005-0000-0000-0000DF110000}"/>
    <cellStyle name="Moneda 5 4 4 2 2" xfId="4584" xr:uid="{00000000-0005-0000-0000-0000E0110000}"/>
    <cellStyle name="Moneda 5 4 4 3" xfId="4585" xr:uid="{00000000-0005-0000-0000-0000E1110000}"/>
    <cellStyle name="Moneda 5 4 4 4" xfId="4586" xr:uid="{00000000-0005-0000-0000-0000E2110000}"/>
    <cellStyle name="Moneda 5 4 4 5" xfId="4587" xr:uid="{00000000-0005-0000-0000-0000E3110000}"/>
    <cellStyle name="Moneda 5 4 5" xfId="4588" xr:uid="{00000000-0005-0000-0000-0000E4110000}"/>
    <cellStyle name="Moneda 5 4 5 2" xfId="4589" xr:uid="{00000000-0005-0000-0000-0000E5110000}"/>
    <cellStyle name="Moneda 5 4 6" xfId="4590" xr:uid="{00000000-0005-0000-0000-0000E6110000}"/>
    <cellStyle name="Moneda 5 4 7" xfId="4591" xr:uid="{00000000-0005-0000-0000-0000E7110000}"/>
    <cellStyle name="Moneda 5 4 8" xfId="4592" xr:uid="{00000000-0005-0000-0000-0000E8110000}"/>
    <cellStyle name="Moneda 5 5" xfId="4593" xr:uid="{00000000-0005-0000-0000-0000E9110000}"/>
    <cellStyle name="Moneda 5 5 2" xfId="4594" xr:uid="{00000000-0005-0000-0000-0000EA110000}"/>
    <cellStyle name="Moneda 5 5 2 2" xfId="4595" xr:uid="{00000000-0005-0000-0000-0000EB110000}"/>
    <cellStyle name="Moneda 5 5 2 2 2" xfId="4596" xr:uid="{00000000-0005-0000-0000-0000EC110000}"/>
    <cellStyle name="Moneda 5 5 2 3" xfId="4597" xr:uid="{00000000-0005-0000-0000-0000ED110000}"/>
    <cellStyle name="Moneda 5 5 2 4" xfId="4598" xr:uid="{00000000-0005-0000-0000-0000EE110000}"/>
    <cellStyle name="Moneda 5 5 2 5" xfId="4599" xr:uid="{00000000-0005-0000-0000-0000EF110000}"/>
    <cellStyle name="Moneda 5 5 3" xfId="4600" xr:uid="{00000000-0005-0000-0000-0000F0110000}"/>
    <cellStyle name="Moneda 5 5 3 2" xfId="4601" xr:uid="{00000000-0005-0000-0000-0000F1110000}"/>
    <cellStyle name="Moneda 5 5 3 2 2" xfId="4602" xr:uid="{00000000-0005-0000-0000-0000F2110000}"/>
    <cellStyle name="Moneda 5 5 3 3" xfId="4603" xr:uid="{00000000-0005-0000-0000-0000F3110000}"/>
    <cellStyle name="Moneda 5 5 3 4" xfId="4604" xr:uid="{00000000-0005-0000-0000-0000F4110000}"/>
    <cellStyle name="Moneda 5 5 3 5" xfId="4605" xr:uid="{00000000-0005-0000-0000-0000F5110000}"/>
    <cellStyle name="Moneda 5 5 4" xfId="4606" xr:uid="{00000000-0005-0000-0000-0000F6110000}"/>
    <cellStyle name="Moneda 5 5 4 2" xfId="4607" xr:uid="{00000000-0005-0000-0000-0000F7110000}"/>
    <cellStyle name="Moneda 5 5 4 2 2" xfId="4608" xr:uid="{00000000-0005-0000-0000-0000F8110000}"/>
    <cellStyle name="Moneda 5 5 4 3" xfId="4609" xr:uid="{00000000-0005-0000-0000-0000F9110000}"/>
    <cellStyle name="Moneda 5 5 4 4" xfId="4610" xr:uid="{00000000-0005-0000-0000-0000FA110000}"/>
    <cellStyle name="Moneda 5 5 4 5" xfId="4611" xr:uid="{00000000-0005-0000-0000-0000FB110000}"/>
    <cellStyle name="Moneda 5 5 5" xfId="4612" xr:uid="{00000000-0005-0000-0000-0000FC110000}"/>
    <cellStyle name="Moneda 5 5 5 2" xfId="4613" xr:uid="{00000000-0005-0000-0000-0000FD110000}"/>
    <cellStyle name="Moneda 5 5 6" xfId="4614" xr:uid="{00000000-0005-0000-0000-0000FE110000}"/>
    <cellStyle name="Moneda 5 5 7" xfId="4615" xr:uid="{00000000-0005-0000-0000-0000FF110000}"/>
    <cellStyle name="Moneda 5 5 8" xfId="4616" xr:uid="{00000000-0005-0000-0000-000000120000}"/>
    <cellStyle name="Moneda 5 6" xfId="4617" xr:uid="{00000000-0005-0000-0000-000001120000}"/>
    <cellStyle name="Moneda 5 7" xfId="4618" xr:uid="{00000000-0005-0000-0000-000002120000}"/>
    <cellStyle name="Moneda 5 8" xfId="4619" xr:uid="{00000000-0005-0000-0000-000003120000}"/>
    <cellStyle name="Moneda 6" xfId="4620" xr:uid="{00000000-0005-0000-0000-000004120000}"/>
    <cellStyle name="Moneda 6 2" xfId="4621" xr:uid="{00000000-0005-0000-0000-000005120000}"/>
    <cellStyle name="Moneda 6 2 2" xfId="4622" xr:uid="{00000000-0005-0000-0000-000006120000}"/>
    <cellStyle name="Moneda 6 2 3" xfId="4623" xr:uid="{00000000-0005-0000-0000-000007120000}"/>
    <cellStyle name="Moneda 6 2 4" xfId="4624" xr:uid="{00000000-0005-0000-0000-000008120000}"/>
    <cellStyle name="Moneda 6 2 5" xfId="4625" xr:uid="{00000000-0005-0000-0000-000009120000}"/>
    <cellStyle name="Moneda 6 3" xfId="4626" xr:uid="{00000000-0005-0000-0000-00000A120000}"/>
    <cellStyle name="Moneda 6 3 2" xfId="4627" xr:uid="{00000000-0005-0000-0000-00000B120000}"/>
    <cellStyle name="Moneda 6 3 3" xfId="4628" xr:uid="{00000000-0005-0000-0000-00000C120000}"/>
    <cellStyle name="Moneda 6 3 4" xfId="4629" xr:uid="{00000000-0005-0000-0000-00000D120000}"/>
    <cellStyle name="Moneda 6 4" xfId="4630" xr:uid="{00000000-0005-0000-0000-00000E120000}"/>
    <cellStyle name="Moneda 6 4 2" xfId="4631" xr:uid="{00000000-0005-0000-0000-00000F120000}"/>
    <cellStyle name="Moneda 6 4 3" xfId="4632" xr:uid="{00000000-0005-0000-0000-000010120000}"/>
    <cellStyle name="Moneda 6 5" xfId="4633" xr:uid="{00000000-0005-0000-0000-000011120000}"/>
    <cellStyle name="Moneda 6 6" xfId="4634" xr:uid="{00000000-0005-0000-0000-000012120000}"/>
    <cellStyle name="Moneda 7" xfId="4635" xr:uid="{00000000-0005-0000-0000-000013120000}"/>
    <cellStyle name="Moneda 7 2" xfId="4636" xr:uid="{00000000-0005-0000-0000-000014120000}"/>
    <cellStyle name="Moneda 7 2 2" xfId="4637" xr:uid="{00000000-0005-0000-0000-000015120000}"/>
    <cellStyle name="Moneda 7 2 3" xfId="4638" xr:uid="{00000000-0005-0000-0000-000016120000}"/>
    <cellStyle name="Moneda 7 3" xfId="4639" xr:uid="{00000000-0005-0000-0000-000017120000}"/>
    <cellStyle name="Moneda 7 4" xfId="4640" xr:uid="{00000000-0005-0000-0000-000018120000}"/>
    <cellStyle name="Moneda 8" xfId="4641" xr:uid="{00000000-0005-0000-0000-000019120000}"/>
    <cellStyle name="Moneda 8 2" xfId="4642" xr:uid="{00000000-0005-0000-0000-00001A120000}"/>
    <cellStyle name="Moneda 8 2 2" xfId="4643" xr:uid="{00000000-0005-0000-0000-00001B120000}"/>
    <cellStyle name="Moneda 8 2 3" xfId="4644" xr:uid="{00000000-0005-0000-0000-00001C120000}"/>
    <cellStyle name="Moneda 8 3" xfId="4645" xr:uid="{00000000-0005-0000-0000-00001D120000}"/>
    <cellStyle name="Moneda 8 4" xfId="4646" xr:uid="{00000000-0005-0000-0000-00001E120000}"/>
    <cellStyle name="Moneda 9" xfId="4647" xr:uid="{00000000-0005-0000-0000-00001F120000}"/>
    <cellStyle name="Moneda 9 2" xfId="4648" xr:uid="{00000000-0005-0000-0000-000020120000}"/>
    <cellStyle name="Moneda 9 3" xfId="4649" xr:uid="{00000000-0005-0000-0000-000021120000}"/>
    <cellStyle name="Moneda 9 4" xfId="4650" xr:uid="{00000000-0005-0000-0000-000022120000}"/>
    <cellStyle name="Moneda 9 5" xfId="4651" xr:uid="{00000000-0005-0000-0000-000023120000}"/>
    <cellStyle name="Moneda0" xfId="4652" xr:uid="{00000000-0005-0000-0000-000024120000}"/>
    <cellStyle name="Neutral 2" xfId="4653" xr:uid="{00000000-0005-0000-0000-000025120000}"/>
    <cellStyle name="Neutral 2 2" xfId="4654" xr:uid="{00000000-0005-0000-0000-000026120000}"/>
    <cellStyle name="Neutral 2 3" xfId="4655" xr:uid="{00000000-0005-0000-0000-000027120000}"/>
    <cellStyle name="Neutral 2 4" xfId="4656" xr:uid="{00000000-0005-0000-0000-000028120000}"/>
    <cellStyle name="Neutral 3" xfId="4657" xr:uid="{00000000-0005-0000-0000-000029120000}"/>
    <cellStyle name="Neutral 4" xfId="4658" xr:uid="{00000000-0005-0000-0000-00002A120000}"/>
    <cellStyle name="Neutral 8" xfId="4659" xr:uid="{00000000-0005-0000-0000-00002B120000}"/>
    <cellStyle name="No-definido" xfId="4660" xr:uid="{00000000-0005-0000-0000-00002C120000}"/>
    <cellStyle name="No-definido 2" xfId="4661" xr:uid="{00000000-0005-0000-0000-00002D120000}"/>
    <cellStyle name="No-definido 3" xfId="4662" xr:uid="{00000000-0005-0000-0000-00002E120000}"/>
    <cellStyle name="No-definido_001- PRESUPUESTO AILA  (26 DE JULIO DEL 2010)" xfId="4663" xr:uid="{00000000-0005-0000-0000-00002F120000}"/>
    <cellStyle name="Normal" xfId="0" builtinId="0"/>
    <cellStyle name="Normal - Style1" xfId="4664" xr:uid="{00000000-0005-0000-0000-000031120000}"/>
    <cellStyle name="Normal 10" xfId="4665" xr:uid="{00000000-0005-0000-0000-000032120000}"/>
    <cellStyle name="Normal 10 10" xfId="4666" xr:uid="{00000000-0005-0000-0000-000033120000}"/>
    <cellStyle name="Normal 10 2" xfId="7" xr:uid="{00000000-0005-0000-0000-000034120000}"/>
    <cellStyle name="Normal 10 2 2" xfId="4667" xr:uid="{00000000-0005-0000-0000-000035120000}"/>
    <cellStyle name="Normal 10 2 2 2" xfId="4668" xr:uid="{00000000-0005-0000-0000-000036120000}"/>
    <cellStyle name="Normal 10 2 2 3" xfId="4669" xr:uid="{00000000-0005-0000-0000-000037120000}"/>
    <cellStyle name="Normal 10 2 2 4" xfId="4670" xr:uid="{00000000-0005-0000-0000-000038120000}"/>
    <cellStyle name="Normal 10 2 2 5" xfId="4671" xr:uid="{00000000-0005-0000-0000-000039120000}"/>
    <cellStyle name="Normal 10 2 3" xfId="4672" xr:uid="{00000000-0005-0000-0000-00003A120000}"/>
    <cellStyle name="Normal 10 2 4" xfId="4673" xr:uid="{00000000-0005-0000-0000-00003B120000}"/>
    <cellStyle name="Normal 10 2 5" xfId="4674" xr:uid="{00000000-0005-0000-0000-00003C120000}"/>
    <cellStyle name="Normal 10 21" xfId="4675" xr:uid="{00000000-0005-0000-0000-00003D120000}"/>
    <cellStyle name="Normal 10 3" xfId="4676" xr:uid="{00000000-0005-0000-0000-00003E120000}"/>
    <cellStyle name="Normal 10 3 2" xfId="4677" xr:uid="{00000000-0005-0000-0000-00003F120000}"/>
    <cellStyle name="Normal 10 3 2 2" xfId="4678" xr:uid="{00000000-0005-0000-0000-000040120000}"/>
    <cellStyle name="Normal 10 3 2 3" xfId="4679" xr:uid="{00000000-0005-0000-0000-000041120000}"/>
    <cellStyle name="Normal 10 3 3" xfId="4680" xr:uid="{00000000-0005-0000-0000-000042120000}"/>
    <cellStyle name="Normal 10 3 4" xfId="4681" xr:uid="{00000000-0005-0000-0000-000043120000}"/>
    <cellStyle name="Normal 10 3 5" xfId="4682" xr:uid="{00000000-0005-0000-0000-000044120000}"/>
    <cellStyle name="Normal 10 4" xfId="4683" xr:uid="{00000000-0005-0000-0000-000045120000}"/>
    <cellStyle name="Normal 10 5" xfId="4684" xr:uid="{00000000-0005-0000-0000-000046120000}"/>
    <cellStyle name="Normal 10 5 2" xfId="4685" xr:uid="{00000000-0005-0000-0000-000047120000}"/>
    <cellStyle name="Normal 10 5 3" xfId="4686" xr:uid="{00000000-0005-0000-0000-000048120000}"/>
    <cellStyle name="Normal 10 6" xfId="4687" xr:uid="{00000000-0005-0000-0000-000049120000}"/>
    <cellStyle name="Normal 10 7" xfId="4688" xr:uid="{00000000-0005-0000-0000-00004A120000}"/>
    <cellStyle name="Normal 100" xfId="4689" xr:uid="{00000000-0005-0000-0000-00004B120000}"/>
    <cellStyle name="Normal 101" xfId="4690" xr:uid="{00000000-0005-0000-0000-00004C120000}"/>
    <cellStyle name="Normal 102" xfId="4691" xr:uid="{00000000-0005-0000-0000-00004D120000}"/>
    <cellStyle name="Normal 103" xfId="4692" xr:uid="{00000000-0005-0000-0000-00004E120000}"/>
    <cellStyle name="Normal 104" xfId="4693" xr:uid="{00000000-0005-0000-0000-00004F120000}"/>
    <cellStyle name="Normal 105" xfId="4694" xr:uid="{00000000-0005-0000-0000-000050120000}"/>
    <cellStyle name="Normal 106" xfId="4695" xr:uid="{00000000-0005-0000-0000-000051120000}"/>
    <cellStyle name="Normal 107" xfId="4696" xr:uid="{00000000-0005-0000-0000-000052120000}"/>
    <cellStyle name="Normal 108" xfId="4697" xr:uid="{00000000-0005-0000-0000-000053120000}"/>
    <cellStyle name="Normal 109" xfId="4698" xr:uid="{00000000-0005-0000-0000-000054120000}"/>
    <cellStyle name="Normal 109 2" xfId="4699" xr:uid="{00000000-0005-0000-0000-000055120000}"/>
    <cellStyle name="Normal 11" xfId="4700" xr:uid="{00000000-0005-0000-0000-000056120000}"/>
    <cellStyle name="Normal 11 2" xfId="4701" xr:uid="{00000000-0005-0000-0000-000057120000}"/>
    <cellStyle name="Normal 11 2 2" xfId="4702" xr:uid="{00000000-0005-0000-0000-000058120000}"/>
    <cellStyle name="Normal 11 2 3" xfId="4703" xr:uid="{00000000-0005-0000-0000-000059120000}"/>
    <cellStyle name="Normal 11 2 4" xfId="4704" xr:uid="{00000000-0005-0000-0000-00005A120000}"/>
    <cellStyle name="Normal 11 3" xfId="4705" xr:uid="{00000000-0005-0000-0000-00005B120000}"/>
    <cellStyle name="Normal 11 4" xfId="4706" xr:uid="{00000000-0005-0000-0000-00005C120000}"/>
    <cellStyle name="Normal 11 5" xfId="4707" xr:uid="{00000000-0005-0000-0000-00005D120000}"/>
    <cellStyle name="Normal 11 6" xfId="4708" xr:uid="{00000000-0005-0000-0000-00005E120000}"/>
    <cellStyle name="Normal 11 7" xfId="4709" xr:uid="{00000000-0005-0000-0000-00005F120000}"/>
    <cellStyle name="Normal 110" xfId="4710" xr:uid="{00000000-0005-0000-0000-000060120000}"/>
    <cellStyle name="Normal 110 2" xfId="4711" xr:uid="{00000000-0005-0000-0000-000061120000}"/>
    <cellStyle name="Normal 111" xfId="4712" xr:uid="{00000000-0005-0000-0000-000062120000}"/>
    <cellStyle name="Normal 112" xfId="4713" xr:uid="{00000000-0005-0000-0000-000063120000}"/>
    <cellStyle name="Normal 113" xfId="4714" xr:uid="{00000000-0005-0000-0000-000064120000}"/>
    <cellStyle name="Normal 114" xfId="4715" xr:uid="{00000000-0005-0000-0000-000065120000}"/>
    <cellStyle name="Normal 115" xfId="4716" xr:uid="{00000000-0005-0000-0000-000066120000}"/>
    <cellStyle name="Normal 116" xfId="4717" xr:uid="{00000000-0005-0000-0000-000067120000}"/>
    <cellStyle name="Normal 117" xfId="4718" xr:uid="{00000000-0005-0000-0000-000068120000}"/>
    <cellStyle name="Normal 118" xfId="4719" xr:uid="{00000000-0005-0000-0000-000069120000}"/>
    <cellStyle name="Normal 119" xfId="4720" xr:uid="{00000000-0005-0000-0000-00006A120000}"/>
    <cellStyle name="Normal 12" xfId="4721" xr:uid="{00000000-0005-0000-0000-00006B120000}"/>
    <cellStyle name="Normal 12 2" xfId="4722" xr:uid="{00000000-0005-0000-0000-00006C120000}"/>
    <cellStyle name="Normal 12 2 10" xfId="4723" xr:uid="{00000000-0005-0000-0000-00006D120000}"/>
    <cellStyle name="Normal 12 2 2" xfId="4724" xr:uid="{00000000-0005-0000-0000-00006E120000}"/>
    <cellStyle name="Normal 12 2 2 2" xfId="4725" xr:uid="{00000000-0005-0000-0000-00006F120000}"/>
    <cellStyle name="Normal 12 2 2 2 2" xfId="4726" xr:uid="{00000000-0005-0000-0000-000070120000}"/>
    <cellStyle name="Normal 12 2 2 2 2 2" xfId="4727" xr:uid="{00000000-0005-0000-0000-000071120000}"/>
    <cellStyle name="Normal 12 2 2 2 2 3" xfId="4728" xr:uid="{00000000-0005-0000-0000-000072120000}"/>
    <cellStyle name="Normal 12 2 2 2 2 4" xfId="4729" xr:uid="{00000000-0005-0000-0000-000073120000}"/>
    <cellStyle name="Normal 12 2 2 2 3" xfId="4730" xr:uid="{00000000-0005-0000-0000-000074120000}"/>
    <cellStyle name="Normal 12 2 2 2 3 2" xfId="4731" xr:uid="{00000000-0005-0000-0000-000075120000}"/>
    <cellStyle name="Normal 12 2 2 2 3 3" xfId="4732" xr:uid="{00000000-0005-0000-0000-000076120000}"/>
    <cellStyle name="Normal 12 2 2 2 3 4" xfId="4733" xr:uid="{00000000-0005-0000-0000-000077120000}"/>
    <cellStyle name="Normal 12 2 2 2 4" xfId="4734" xr:uid="{00000000-0005-0000-0000-000078120000}"/>
    <cellStyle name="Normal 12 2 2 2 4 2" xfId="4735" xr:uid="{00000000-0005-0000-0000-000079120000}"/>
    <cellStyle name="Normal 12 2 2 2 4 3" xfId="4736" xr:uid="{00000000-0005-0000-0000-00007A120000}"/>
    <cellStyle name="Normal 12 2 2 2 4 4" xfId="4737" xr:uid="{00000000-0005-0000-0000-00007B120000}"/>
    <cellStyle name="Normal 12 2 2 2 5" xfId="4738" xr:uid="{00000000-0005-0000-0000-00007C120000}"/>
    <cellStyle name="Normal 12 2 2 2 6" xfId="4739" xr:uid="{00000000-0005-0000-0000-00007D120000}"/>
    <cellStyle name="Normal 12 2 2 2 7" xfId="4740" xr:uid="{00000000-0005-0000-0000-00007E120000}"/>
    <cellStyle name="Normal 12 2 2 3" xfId="4741" xr:uid="{00000000-0005-0000-0000-00007F120000}"/>
    <cellStyle name="Normal 12 2 2 3 2" xfId="4742" xr:uid="{00000000-0005-0000-0000-000080120000}"/>
    <cellStyle name="Normal 12 2 2 3 3" xfId="4743" xr:uid="{00000000-0005-0000-0000-000081120000}"/>
    <cellStyle name="Normal 12 2 2 3 4" xfId="4744" xr:uid="{00000000-0005-0000-0000-000082120000}"/>
    <cellStyle name="Normal 12 2 2 4" xfId="4745" xr:uid="{00000000-0005-0000-0000-000083120000}"/>
    <cellStyle name="Normal 12 2 2 4 2" xfId="4746" xr:uid="{00000000-0005-0000-0000-000084120000}"/>
    <cellStyle name="Normal 12 2 2 4 3" xfId="4747" xr:uid="{00000000-0005-0000-0000-000085120000}"/>
    <cellStyle name="Normal 12 2 2 4 4" xfId="4748" xr:uid="{00000000-0005-0000-0000-000086120000}"/>
    <cellStyle name="Normal 12 2 2 5" xfId="4749" xr:uid="{00000000-0005-0000-0000-000087120000}"/>
    <cellStyle name="Normal 12 2 2 5 2" xfId="4750" xr:uid="{00000000-0005-0000-0000-000088120000}"/>
    <cellStyle name="Normal 12 2 2 5 3" xfId="4751" xr:uid="{00000000-0005-0000-0000-000089120000}"/>
    <cellStyle name="Normal 12 2 2 5 4" xfId="4752" xr:uid="{00000000-0005-0000-0000-00008A120000}"/>
    <cellStyle name="Normal 12 2 2 6" xfId="4753" xr:uid="{00000000-0005-0000-0000-00008B120000}"/>
    <cellStyle name="Normal 12 2 2 7" xfId="4754" xr:uid="{00000000-0005-0000-0000-00008C120000}"/>
    <cellStyle name="Normal 12 2 2 8" xfId="4755" xr:uid="{00000000-0005-0000-0000-00008D120000}"/>
    <cellStyle name="Normal 12 2 3" xfId="4756" xr:uid="{00000000-0005-0000-0000-00008E120000}"/>
    <cellStyle name="Normal 12 2 3 2" xfId="4757" xr:uid="{00000000-0005-0000-0000-00008F120000}"/>
    <cellStyle name="Normal 12 2 3 2 2" xfId="4758" xr:uid="{00000000-0005-0000-0000-000090120000}"/>
    <cellStyle name="Normal 12 2 3 2 2 2" xfId="4759" xr:uid="{00000000-0005-0000-0000-000091120000}"/>
    <cellStyle name="Normal 12 2 3 2 2 3" xfId="4760" xr:uid="{00000000-0005-0000-0000-000092120000}"/>
    <cellStyle name="Normal 12 2 3 2 2 4" xfId="4761" xr:uid="{00000000-0005-0000-0000-000093120000}"/>
    <cellStyle name="Normal 12 2 3 2 3" xfId="4762" xr:uid="{00000000-0005-0000-0000-000094120000}"/>
    <cellStyle name="Normal 12 2 3 2 3 2" xfId="4763" xr:uid="{00000000-0005-0000-0000-000095120000}"/>
    <cellStyle name="Normal 12 2 3 2 3 3" xfId="4764" xr:uid="{00000000-0005-0000-0000-000096120000}"/>
    <cellStyle name="Normal 12 2 3 2 3 4" xfId="4765" xr:uid="{00000000-0005-0000-0000-000097120000}"/>
    <cellStyle name="Normal 12 2 3 2 4" xfId="4766" xr:uid="{00000000-0005-0000-0000-000098120000}"/>
    <cellStyle name="Normal 12 2 3 2 4 2" xfId="4767" xr:uid="{00000000-0005-0000-0000-000099120000}"/>
    <cellStyle name="Normal 12 2 3 2 4 3" xfId="4768" xr:uid="{00000000-0005-0000-0000-00009A120000}"/>
    <cellStyle name="Normal 12 2 3 2 4 4" xfId="4769" xr:uid="{00000000-0005-0000-0000-00009B120000}"/>
    <cellStyle name="Normal 12 2 3 2 5" xfId="4770" xr:uid="{00000000-0005-0000-0000-00009C120000}"/>
    <cellStyle name="Normal 12 2 3 2 6" xfId="4771" xr:uid="{00000000-0005-0000-0000-00009D120000}"/>
    <cellStyle name="Normal 12 2 3 2 7" xfId="4772" xr:uid="{00000000-0005-0000-0000-00009E120000}"/>
    <cellStyle name="Normal 12 2 3 3" xfId="4773" xr:uid="{00000000-0005-0000-0000-00009F120000}"/>
    <cellStyle name="Normal 12 2 3 3 2" xfId="4774" xr:uid="{00000000-0005-0000-0000-0000A0120000}"/>
    <cellStyle name="Normal 12 2 3 3 3" xfId="4775" xr:uid="{00000000-0005-0000-0000-0000A1120000}"/>
    <cellStyle name="Normal 12 2 3 3 4" xfId="4776" xr:uid="{00000000-0005-0000-0000-0000A2120000}"/>
    <cellStyle name="Normal 12 2 3 4" xfId="4777" xr:uid="{00000000-0005-0000-0000-0000A3120000}"/>
    <cellStyle name="Normal 12 2 3 4 2" xfId="4778" xr:uid="{00000000-0005-0000-0000-0000A4120000}"/>
    <cellStyle name="Normal 12 2 3 4 3" xfId="4779" xr:uid="{00000000-0005-0000-0000-0000A5120000}"/>
    <cellStyle name="Normal 12 2 3 4 4" xfId="4780" xr:uid="{00000000-0005-0000-0000-0000A6120000}"/>
    <cellStyle name="Normal 12 2 3 5" xfId="4781" xr:uid="{00000000-0005-0000-0000-0000A7120000}"/>
    <cellStyle name="Normal 12 2 3 5 2" xfId="4782" xr:uid="{00000000-0005-0000-0000-0000A8120000}"/>
    <cellStyle name="Normal 12 2 3 5 3" xfId="4783" xr:uid="{00000000-0005-0000-0000-0000A9120000}"/>
    <cellStyle name="Normal 12 2 3 5 4" xfId="4784" xr:uid="{00000000-0005-0000-0000-0000AA120000}"/>
    <cellStyle name="Normal 12 2 3 6" xfId="4785" xr:uid="{00000000-0005-0000-0000-0000AB120000}"/>
    <cellStyle name="Normal 12 2 3 7" xfId="4786" xr:uid="{00000000-0005-0000-0000-0000AC120000}"/>
    <cellStyle name="Normal 12 2 3 8" xfId="4787" xr:uid="{00000000-0005-0000-0000-0000AD120000}"/>
    <cellStyle name="Normal 12 2 4" xfId="4788" xr:uid="{00000000-0005-0000-0000-0000AE120000}"/>
    <cellStyle name="Normal 12 2 4 2" xfId="4789" xr:uid="{00000000-0005-0000-0000-0000AF120000}"/>
    <cellStyle name="Normal 12 2 4 2 2" xfId="4790" xr:uid="{00000000-0005-0000-0000-0000B0120000}"/>
    <cellStyle name="Normal 12 2 4 2 3" xfId="4791" xr:uid="{00000000-0005-0000-0000-0000B1120000}"/>
    <cellStyle name="Normal 12 2 4 2 4" xfId="4792" xr:uid="{00000000-0005-0000-0000-0000B2120000}"/>
    <cellStyle name="Normal 12 2 4 3" xfId="4793" xr:uid="{00000000-0005-0000-0000-0000B3120000}"/>
    <cellStyle name="Normal 12 2 4 3 2" xfId="4794" xr:uid="{00000000-0005-0000-0000-0000B4120000}"/>
    <cellStyle name="Normal 12 2 4 3 3" xfId="4795" xr:uid="{00000000-0005-0000-0000-0000B5120000}"/>
    <cellStyle name="Normal 12 2 4 3 4" xfId="4796" xr:uid="{00000000-0005-0000-0000-0000B6120000}"/>
    <cellStyle name="Normal 12 2 4 4" xfId="4797" xr:uid="{00000000-0005-0000-0000-0000B7120000}"/>
    <cellStyle name="Normal 12 2 4 4 2" xfId="4798" xr:uid="{00000000-0005-0000-0000-0000B8120000}"/>
    <cellStyle name="Normal 12 2 4 4 3" xfId="4799" xr:uid="{00000000-0005-0000-0000-0000B9120000}"/>
    <cellStyle name="Normal 12 2 4 4 4" xfId="4800" xr:uid="{00000000-0005-0000-0000-0000BA120000}"/>
    <cellStyle name="Normal 12 2 4 5" xfId="4801" xr:uid="{00000000-0005-0000-0000-0000BB120000}"/>
    <cellStyle name="Normal 12 2 4 6" xfId="4802" xr:uid="{00000000-0005-0000-0000-0000BC120000}"/>
    <cellStyle name="Normal 12 2 4 7" xfId="4803" xr:uid="{00000000-0005-0000-0000-0000BD120000}"/>
    <cellStyle name="Normal 12 2 5" xfId="4804" xr:uid="{00000000-0005-0000-0000-0000BE120000}"/>
    <cellStyle name="Normal 12 2 5 2" xfId="4805" xr:uid="{00000000-0005-0000-0000-0000BF120000}"/>
    <cellStyle name="Normal 12 2 5 3" xfId="4806" xr:uid="{00000000-0005-0000-0000-0000C0120000}"/>
    <cellStyle name="Normal 12 2 5 4" xfId="4807" xr:uid="{00000000-0005-0000-0000-0000C1120000}"/>
    <cellStyle name="Normal 12 2 6" xfId="4808" xr:uid="{00000000-0005-0000-0000-0000C2120000}"/>
    <cellStyle name="Normal 12 2 6 2" xfId="4809" xr:uid="{00000000-0005-0000-0000-0000C3120000}"/>
    <cellStyle name="Normal 12 2 6 3" xfId="4810" xr:uid="{00000000-0005-0000-0000-0000C4120000}"/>
    <cellStyle name="Normal 12 2 6 4" xfId="4811" xr:uid="{00000000-0005-0000-0000-0000C5120000}"/>
    <cellStyle name="Normal 12 2 7" xfId="4812" xr:uid="{00000000-0005-0000-0000-0000C6120000}"/>
    <cellStyle name="Normal 12 2 7 2" xfId="4813" xr:uid="{00000000-0005-0000-0000-0000C7120000}"/>
    <cellStyle name="Normal 12 2 7 3" xfId="4814" xr:uid="{00000000-0005-0000-0000-0000C8120000}"/>
    <cellStyle name="Normal 12 2 7 4" xfId="4815" xr:uid="{00000000-0005-0000-0000-0000C9120000}"/>
    <cellStyle name="Normal 12 2 8" xfId="4816" xr:uid="{00000000-0005-0000-0000-0000CA120000}"/>
    <cellStyle name="Normal 12 2 9" xfId="4817" xr:uid="{00000000-0005-0000-0000-0000CB120000}"/>
    <cellStyle name="Normal 12 3" xfId="4818" xr:uid="{00000000-0005-0000-0000-0000CC120000}"/>
    <cellStyle name="Normal 12 3 2" xfId="4819" xr:uid="{00000000-0005-0000-0000-0000CD120000}"/>
    <cellStyle name="Normal 12 3 3" xfId="4820" xr:uid="{00000000-0005-0000-0000-0000CE120000}"/>
    <cellStyle name="Normal 12 3 4" xfId="4821" xr:uid="{00000000-0005-0000-0000-0000CF120000}"/>
    <cellStyle name="Normal 12 4" xfId="4822" xr:uid="{00000000-0005-0000-0000-0000D0120000}"/>
    <cellStyle name="Normal 12 5" xfId="4823" xr:uid="{00000000-0005-0000-0000-0000D1120000}"/>
    <cellStyle name="Normal 120" xfId="4824" xr:uid="{00000000-0005-0000-0000-0000D2120000}"/>
    <cellStyle name="Normal 121" xfId="4825" xr:uid="{00000000-0005-0000-0000-0000D3120000}"/>
    <cellStyle name="Normal 122" xfId="4826" xr:uid="{00000000-0005-0000-0000-0000D4120000}"/>
    <cellStyle name="Normal 123" xfId="4827" xr:uid="{00000000-0005-0000-0000-0000D5120000}"/>
    <cellStyle name="Normal 124" xfId="4828" xr:uid="{00000000-0005-0000-0000-0000D6120000}"/>
    <cellStyle name="Normal 125" xfId="4829" xr:uid="{00000000-0005-0000-0000-0000D7120000}"/>
    <cellStyle name="Normal 126" xfId="4830" xr:uid="{00000000-0005-0000-0000-0000D8120000}"/>
    <cellStyle name="Normal 127" xfId="4831" xr:uid="{00000000-0005-0000-0000-0000D9120000}"/>
    <cellStyle name="Normal 128" xfId="4832" xr:uid="{00000000-0005-0000-0000-0000DA120000}"/>
    <cellStyle name="Normal 128 2" xfId="4833" xr:uid="{00000000-0005-0000-0000-0000DB120000}"/>
    <cellStyle name="Normal 129" xfId="4834" xr:uid="{00000000-0005-0000-0000-0000DC120000}"/>
    <cellStyle name="Normal 13" xfId="4835" xr:uid="{00000000-0005-0000-0000-0000DD120000}"/>
    <cellStyle name="Normal 13 2" xfId="4836" xr:uid="{00000000-0005-0000-0000-0000DE120000}"/>
    <cellStyle name="Normal 13 2 10" xfId="4837" xr:uid="{00000000-0005-0000-0000-0000DF120000}"/>
    <cellStyle name="Normal 13 2 11" xfId="4838" xr:uid="{00000000-0005-0000-0000-0000E0120000}"/>
    <cellStyle name="Normal 13 2 2" xfId="4839" xr:uid="{00000000-0005-0000-0000-0000E1120000}"/>
    <cellStyle name="Normal 13 2 2 2" xfId="4840" xr:uid="{00000000-0005-0000-0000-0000E2120000}"/>
    <cellStyle name="Normal 13 2 2 2 2" xfId="4841" xr:uid="{00000000-0005-0000-0000-0000E3120000}"/>
    <cellStyle name="Normal 13 2 2 2 2 2" xfId="4842" xr:uid="{00000000-0005-0000-0000-0000E4120000}"/>
    <cellStyle name="Normal 13 2 2 2 2 3" xfId="4843" xr:uid="{00000000-0005-0000-0000-0000E5120000}"/>
    <cellStyle name="Normal 13 2 2 2 2 4" xfId="4844" xr:uid="{00000000-0005-0000-0000-0000E6120000}"/>
    <cellStyle name="Normal 13 2 2 2 3" xfId="4845" xr:uid="{00000000-0005-0000-0000-0000E7120000}"/>
    <cellStyle name="Normal 13 2 2 2 3 2" xfId="4846" xr:uid="{00000000-0005-0000-0000-0000E8120000}"/>
    <cellStyle name="Normal 13 2 2 2 3 3" xfId="4847" xr:uid="{00000000-0005-0000-0000-0000E9120000}"/>
    <cellStyle name="Normal 13 2 2 2 3 4" xfId="4848" xr:uid="{00000000-0005-0000-0000-0000EA120000}"/>
    <cellStyle name="Normal 13 2 2 2 4" xfId="4849" xr:uid="{00000000-0005-0000-0000-0000EB120000}"/>
    <cellStyle name="Normal 13 2 2 2 4 2" xfId="4850" xr:uid="{00000000-0005-0000-0000-0000EC120000}"/>
    <cellStyle name="Normal 13 2 2 2 4 3" xfId="4851" xr:uid="{00000000-0005-0000-0000-0000ED120000}"/>
    <cellStyle name="Normal 13 2 2 2 4 4" xfId="4852" xr:uid="{00000000-0005-0000-0000-0000EE120000}"/>
    <cellStyle name="Normal 13 2 2 2 5" xfId="4853" xr:uid="{00000000-0005-0000-0000-0000EF120000}"/>
    <cellStyle name="Normal 13 2 2 2 6" xfId="4854" xr:uid="{00000000-0005-0000-0000-0000F0120000}"/>
    <cellStyle name="Normal 13 2 2 2 7" xfId="4855" xr:uid="{00000000-0005-0000-0000-0000F1120000}"/>
    <cellStyle name="Normal 13 2 2 3" xfId="4856" xr:uid="{00000000-0005-0000-0000-0000F2120000}"/>
    <cellStyle name="Normal 13 2 2 3 2" xfId="4857" xr:uid="{00000000-0005-0000-0000-0000F3120000}"/>
    <cellStyle name="Normal 13 2 2 3 3" xfId="4858" xr:uid="{00000000-0005-0000-0000-0000F4120000}"/>
    <cellStyle name="Normal 13 2 2 3 4" xfId="4859" xr:uid="{00000000-0005-0000-0000-0000F5120000}"/>
    <cellStyle name="Normal 13 2 2 4" xfId="4860" xr:uid="{00000000-0005-0000-0000-0000F6120000}"/>
    <cellStyle name="Normal 13 2 2 4 2" xfId="4861" xr:uid="{00000000-0005-0000-0000-0000F7120000}"/>
    <cellStyle name="Normal 13 2 2 4 3" xfId="4862" xr:uid="{00000000-0005-0000-0000-0000F8120000}"/>
    <cellStyle name="Normal 13 2 2 4 4" xfId="4863" xr:uid="{00000000-0005-0000-0000-0000F9120000}"/>
    <cellStyle name="Normal 13 2 2 5" xfId="4864" xr:uid="{00000000-0005-0000-0000-0000FA120000}"/>
    <cellStyle name="Normal 13 2 2 5 2" xfId="4865" xr:uid="{00000000-0005-0000-0000-0000FB120000}"/>
    <cellStyle name="Normal 13 2 2 5 3" xfId="4866" xr:uid="{00000000-0005-0000-0000-0000FC120000}"/>
    <cellStyle name="Normal 13 2 2 5 4" xfId="4867" xr:uid="{00000000-0005-0000-0000-0000FD120000}"/>
    <cellStyle name="Normal 13 2 2 6" xfId="4868" xr:uid="{00000000-0005-0000-0000-0000FE120000}"/>
    <cellStyle name="Normal 13 2 2 7" xfId="4869" xr:uid="{00000000-0005-0000-0000-0000FF120000}"/>
    <cellStyle name="Normal 13 2 2 8" xfId="4870" xr:uid="{00000000-0005-0000-0000-000000130000}"/>
    <cellStyle name="Normal 13 2 3" xfId="4871" xr:uid="{00000000-0005-0000-0000-000001130000}"/>
    <cellStyle name="Normal 13 2 3 2" xfId="4872" xr:uid="{00000000-0005-0000-0000-000002130000}"/>
    <cellStyle name="Normal 13 2 3 2 2" xfId="4873" xr:uid="{00000000-0005-0000-0000-000003130000}"/>
    <cellStyle name="Normal 13 2 3 2 2 2" xfId="4874" xr:uid="{00000000-0005-0000-0000-000004130000}"/>
    <cellStyle name="Normal 13 2 3 2 2 3" xfId="4875" xr:uid="{00000000-0005-0000-0000-000005130000}"/>
    <cellStyle name="Normal 13 2 3 2 2 4" xfId="4876" xr:uid="{00000000-0005-0000-0000-000006130000}"/>
    <cellStyle name="Normal 13 2 3 2 3" xfId="4877" xr:uid="{00000000-0005-0000-0000-000007130000}"/>
    <cellStyle name="Normal 13 2 3 2 3 2" xfId="4878" xr:uid="{00000000-0005-0000-0000-000008130000}"/>
    <cellStyle name="Normal 13 2 3 2 3 3" xfId="4879" xr:uid="{00000000-0005-0000-0000-000009130000}"/>
    <cellStyle name="Normal 13 2 3 2 3 4" xfId="4880" xr:uid="{00000000-0005-0000-0000-00000A130000}"/>
    <cellStyle name="Normal 13 2 3 2 4" xfId="4881" xr:uid="{00000000-0005-0000-0000-00000B130000}"/>
    <cellStyle name="Normal 13 2 3 2 4 2" xfId="4882" xr:uid="{00000000-0005-0000-0000-00000C130000}"/>
    <cellStyle name="Normal 13 2 3 2 4 3" xfId="4883" xr:uid="{00000000-0005-0000-0000-00000D130000}"/>
    <cellStyle name="Normal 13 2 3 2 4 4" xfId="4884" xr:uid="{00000000-0005-0000-0000-00000E130000}"/>
    <cellStyle name="Normal 13 2 3 2 5" xfId="4885" xr:uid="{00000000-0005-0000-0000-00000F130000}"/>
    <cellStyle name="Normal 13 2 3 2 6" xfId="4886" xr:uid="{00000000-0005-0000-0000-000010130000}"/>
    <cellStyle name="Normal 13 2 3 2 7" xfId="4887" xr:uid="{00000000-0005-0000-0000-000011130000}"/>
    <cellStyle name="Normal 13 2 3 3" xfId="4888" xr:uid="{00000000-0005-0000-0000-000012130000}"/>
    <cellStyle name="Normal 13 2 3 3 2" xfId="4889" xr:uid="{00000000-0005-0000-0000-000013130000}"/>
    <cellStyle name="Normal 13 2 3 3 3" xfId="4890" xr:uid="{00000000-0005-0000-0000-000014130000}"/>
    <cellStyle name="Normal 13 2 3 3 4" xfId="4891" xr:uid="{00000000-0005-0000-0000-000015130000}"/>
    <cellStyle name="Normal 13 2 3 4" xfId="4892" xr:uid="{00000000-0005-0000-0000-000016130000}"/>
    <cellStyle name="Normal 13 2 3 4 2" xfId="4893" xr:uid="{00000000-0005-0000-0000-000017130000}"/>
    <cellStyle name="Normal 13 2 3 4 3" xfId="4894" xr:uid="{00000000-0005-0000-0000-000018130000}"/>
    <cellStyle name="Normal 13 2 3 4 4" xfId="4895" xr:uid="{00000000-0005-0000-0000-000019130000}"/>
    <cellStyle name="Normal 13 2 3 5" xfId="4896" xr:uid="{00000000-0005-0000-0000-00001A130000}"/>
    <cellStyle name="Normal 13 2 3 5 2" xfId="4897" xr:uid="{00000000-0005-0000-0000-00001B130000}"/>
    <cellStyle name="Normal 13 2 3 5 3" xfId="4898" xr:uid="{00000000-0005-0000-0000-00001C130000}"/>
    <cellStyle name="Normal 13 2 3 5 4" xfId="4899" xr:uid="{00000000-0005-0000-0000-00001D130000}"/>
    <cellStyle name="Normal 13 2 3 6" xfId="4900" xr:uid="{00000000-0005-0000-0000-00001E130000}"/>
    <cellStyle name="Normal 13 2 3 7" xfId="4901" xr:uid="{00000000-0005-0000-0000-00001F130000}"/>
    <cellStyle name="Normal 13 2 3 8" xfId="4902" xr:uid="{00000000-0005-0000-0000-000020130000}"/>
    <cellStyle name="Normal 13 2 4" xfId="4903" xr:uid="{00000000-0005-0000-0000-000021130000}"/>
    <cellStyle name="Normal 13 2 4 2" xfId="4904" xr:uid="{00000000-0005-0000-0000-000022130000}"/>
    <cellStyle name="Normal 13 2 4 2 2" xfId="4905" xr:uid="{00000000-0005-0000-0000-000023130000}"/>
    <cellStyle name="Normal 13 2 4 2 3" xfId="4906" xr:uid="{00000000-0005-0000-0000-000024130000}"/>
    <cellStyle name="Normal 13 2 4 2 4" xfId="4907" xr:uid="{00000000-0005-0000-0000-000025130000}"/>
    <cellStyle name="Normal 13 2 4 3" xfId="4908" xr:uid="{00000000-0005-0000-0000-000026130000}"/>
    <cellStyle name="Normal 13 2 4 3 2" xfId="4909" xr:uid="{00000000-0005-0000-0000-000027130000}"/>
    <cellStyle name="Normal 13 2 4 3 3" xfId="4910" xr:uid="{00000000-0005-0000-0000-000028130000}"/>
    <cellStyle name="Normal 13 2 4 3 4" xfId="4911" xr:uid="{00000000-0005-0000-0000-000029130000}"/>
    <cellStyle name="Normal 13 2 4 4" xfId="4912" xr:uid="{00000000-0005-0000-0000-00002A130000}"/>
    <cellStyle name="Normal 13 2 4 4 2" xfId="4913" xr:uid="{00000000-0005-0000-0000-00002B130000}"/>
    <cellStyle name="Normal 13 2 4 4 3" xfId="4914" xr:uid="{00000000-0005-0000-0000-00002C130000}"/>
    <cellStyle name="Normal 13 2 4 4 4" xfId="4915" xr:uid="{00000000-0005-0000-0000-00002D130000}"/>
    <cellStyle name="Normal 13 2 4 5" xfId="4916" xr:uid="{00000000-0005-0000-0000-00002E130000}"/>
    <cellStyle name="Normal 13 2 4 6" xfId="4917" xr:uid="{00000000-0005-0000-0000-00002F130000}"/>
    <cellStyle name="Normal 13 2 4 7" xfId="4918" xr:uid="{00000000-0005-0000-0000-000030130000}"/>
    <cellStyle name="Normal 13 2 5" xfId="4919" xr:uid="{00000000-0005-0000-0000-000031130000}"/>
    <cellStyle name="Normal 13 2 5 2" xfId="4920" xr:uid="{00000000-0005-0000-0000-000032130000}"/>
    <cellStyle name="Normal 13 2 5 2 2" xfId="4921" xr:uid="{00000000-0005-0000-0000-000033130000}"/>
    <cellStyle name="Normal 13 2 5 2 3" xfId="4922" xr:uid="{00000000-0005-0000-0000-000034130000}"/>
    <cellStyle name="Normal 13 2 5 2 4" xfId="4923" xr:uid="{00000000-0005-0000-0000-000035130000}"/>
    <cellStyle name="Normal 13 2 5 3" xfId="4924" xr:uid="{00000000-0005-0000-0000-000036130000}"/>
    <cellStyle name="Normal 13 2 5 3 2" xfId="4925" xr:uid="{00000000-0005-0000-0000-000037130000}"/>
    <cellStyle name="Normal 13 2 5 3 3" xfId="4926" xr:uid="{00000000-0005-0000-0000-000038130000}"/>
    <cellStyle name="Normal 13 2 5 3 4" xfId="4927" xr:uid="{00000000-0005-0000-0000-000039130000}"/>
    <cellStyle name="Normal 13 2 5 4" xfId="4928" xr:uid="{00000000-0005-0000-0000-00003A130000}"/>
    <cellStyle name="Normal 13 2 5 4 2" xfId="4929" xr:uid="{00000000-0005-0000-0000-00003B130000}"/>
    <cellStyle name="Normal 13 2 5 4 3" xfId="4930" xr:uid="{00000000-0005-0000-0000-00003C130000}"/>
    <cellStyle name="Normal 13 2 5 4 4" xfId="4931" xr:uid="{00000000-0005-0000-0000-00003D130000}"/>
    <cellStyle name="Normal 13 2 5 5" xfId="4932" xr:uid="{00000000-0005-0000-0000-00003E130000}"/>
    <cellStyle name="Normal 13 2 5 6" xfId="4933" xr:uid="{00000000-0005-0000-0000-00003F130000}"/>
    <cellStyle name="Normal 13 2 5 7" xfId="4934" xr:uid="{00000000-0005-0000-0000-000040130000}"/>
    <cellStyle name="Normal 13 2 6" xfId="4935" xr:uid="{00000000-0005-0000-0000-000041130000}"/>
    <cellStyle name="Normal 13 2 6 2" xfId="4936" xr:uid="{00000000-0005-0000-0000-000042130000}"/>
    <cellStyle name="Normal 13 2 6 3" xfId="4937" xr:uid="{00000000-0005-0000-0000-000043130000}"/>
    <cellStyle name="Normal 13 2 6 4" xfId="4938" xr:uid="{00000000-0005-0000-0000-000044130000}"/>
    <cellStyle name="Normal 13 2 7" xfId="4939" xr:uid="{00000000-0005-0000-0000-000045130000}"/>
    <cellStyle name="Normal 13 2 7 2" xfId="4940" xr:uid="{00000000-0005-0000-0000-000046130000}"/>
    <cellStyle name="Normal 13 2 7 3" xfId="4941" xr:uid="{00000000-0005-0000-0000-000047130000}"/>
    <cellStyle name="Normal 13 2 7 4" xfId="4942" xr:uid="{00000000-0005-0000-0000-000048130000}"/>
    <cellStyle name="Normal 13 2 8" xfId="4943" xr:uid="{00000000-0005-0000-0000-000049130000}"/>
    <cellStyle name="Normal 13 2 8 2" xfId="4944" xr:uid="{00000000-0005-0000-0000-00004A130000}"/>
    <cellStyle name="Normal 13 2 8 3" xfId="4945" xr:uid="{00000000-0005-0000-0000-00004B130000}"/>
    <cellStyle name="Normal 13 2 8 4" xfId="4946" xr:uid="{00000000-0005-0000-0000-00004C130000}"/>
    <cellStyle name="Normal 13 2 9" xfId="4947" xr:uid="{00000000-0005-0000-0000-00004D130000}"/>
    <cellStyle name="Normal 13 3" xfId="4948" xr:uid="{00000000-0005-0000-0000-00004E130000}"/>
    <cellStyle name="Normal 13 3 2" xfId="4949" xr:uid="{00000000-0005-0000-0000-00004F130000}"/>
    <cellStyle name="Normal 13 3 3" xfId="4950" xr:uid="{00000000-0005-0000-0000-000050130000}"/>
    <cellStyle name="Normal 13 4" xfId="4951" xr:uid="{00000000-0005-0000-0000-000051130000}"/>
    <cellStyle name="Normal 13 4 2" xfId="4952" xr:uid="{00000000-0005-0000-0000-000052130000}"/>
    <cellStyle name="Normal 13 4 3" xfId="4953" xr:uid="{00000000-0005-0000-0000-000053130000}"/>
    <cellStyle name="Normal 13 4 4" xfId="4954" xr:uid="{00000000-0005-0000-0000-000054130000}"/>
    <cellStyle name="Normal 13 5" xfId="4955" xr:uid="{00000000-0005-0000-0000-000055130000}"/>
    <cellStyle name="Normal 13 5 2" xfId="4956" xr:uid="{00000000-0005-0000-0000-000056130000}"/>
    <cellStyle name="Normal 13 5 3" xfId="4957" xr:uid="{00000000-0005-0000-0000-000057130000}"/>
    <cellStyle name="Normal 13 5 4" xfId="4958" xr:uid="{00000000-0005-0000-0000-000058130000}"/>
    <cellStyle name="Normal 13 6" xfId="4959" xr:uid="{00000000-0005-0000-0000-000059130000}"/>
    <cellStyle name="Normal 13 6 2" xfId="4960" xr:uid="{00000000-0005-0000-0000-00005A130000}"/>
    <cellStyle name="Normal 13 6 3" xfId="4961" xr:uid="{00000000-0005-0000-0000-00005B130000}"/>
    <cellStyle name="Normal 13 6 4" xfId="4962" xr:uid="{00000000-0005-0000-0000-00005C130000}"/>
    <cellStyle name="Normal 13 7" xfId="4963" xr:uid="{00000000-0005-0000-0000-00005D130000}"/>
    <cellStyle name="Normal 13 8" xfId="4964" xr:uid="{00000000-0005-0000-0000-00005E130000}"/>
    <cellStyle name="Normal 13 9" xfId="4965" xr:uid="{00000000-0005-0000-0000-00005F130000}"/>
    <cellStyle name="Normal 130" xfId="4966" xr:uid="{00000000-0005-0000-0000-000060130000}"/>
    <cellStyle name="Normal 131" xfId="4967" xr:uid="{00000000-0005-0000-0000-000061130000}"/>
    <cellStyle name="Normal 132" xfId="4968" xr:uid="{00000000-0005-0000-0000-000062130000}"/>
    <cellStyle name="Normal 133" xfId="4969" xr:uid="{00000000-0005-0000-0000-000063130000}"/>
    <cellStyle name="Normal 133 2" xfId="4970" xr:uid="{00000000-0005-0000-0000-000064130000}"/>
    <cellStyle name="Normal 134" xfId="4971" xr:uid="{00000000-0005-0000-0000-000065130000}"/>
    <cellStyle name="Normal 135" xfId="4972" xr:uid="{00000000-0005-0000-0000-000066130000}"/>
    <cellStyle name="Normal 136" xfId="4973" xr:uid="{00000000-0005-0000-0000-000067130000}"/>
    <cellStyle name="Normal 14" xfId="4974" xr:uid="{00000000-0005-0000-0000-000068130000}"/>
    <cellStyle name="Normal 14 2" xfId="4975" xr:uid="{00000000-0005-0000-0000-000069130000}"/>
    <cellStyle name="Normal 14 2 2" xfId="4976" xr:uid="{00000000-0005-0000-0000-00006A130000}"/>
    <cellStyle name="Normal 14 2 2 2" xfId="4977" xr:uid="{00000000-0005-0000-0000-00006B130000}"/>
    <cellStyle name="Normal 14 2 2 2 2" xfId="4978" xr:uid="{00000000-0005-0000-0000-00006C130000}"/>
    <cellStyle name="Normal 14 2 2 2 2 2" xfId="4979" xr:uid="{00000000-0005-0000-0000-00006D130000}"/>
    <cellStyle name="Normal 14 2 2 2 2 3" xfId="4980" xr:uid="{00000000-0005-0000-0000-00006E130000}"/>
    <cellStyle name="Normal 14 2 2 2 2 4" xfId="4981" xr:uid="{00000000-0005-0000-0000-00006F130000}"/>
    <cellStyle name="Normal 14 2 2 2 3" xfId="4982" xr:uid="{00000000-0005-0000-0000-000070130000}"/>
    <cellStyle name="Normal 14 2 2 2 3 2" xfId="4983" xr:uid="{00000000-0005-0000-0000-000071130000}"/>
    <cellStyle name="Normal 14 2 2 2 3 3" xfId="4984" xr:uid="{00000000-0005-0000-0000-000072130000}"/>
    <cellStyle name="Normal 14 2 2 2 3 4" xfId="4985" xr:uid="{00000000-0005-0000-0000-000073130000}"/>
    <cellStyle name="Normal 14 2 2 2 4" xfId="4986" xr:uid="{00000000-0005-0000-0000-000074130000}"/>
    <cellStyle name="Normal 14 2 2 2 4 2" xfId="4987" xr:uid="{00000000-0005-0000-0000-000075130000}"/>
    <cellStyle name="Normal 14 2 2 2 4 3" xfId="4988" xr:uid="{00000000-0005-0000-0000-000076130000}"/>
    <cellStyle name="Normal 14 2 2 2 4 4" xfId="4989" xr:uid="{00000000-0005-0000-0000-000077130000}"/>
    <cellStyle name="Normal 14 2 2 2 5" xfId="4990" xr:uid="{00000000-0005-0000-0000-000078130000}"/>
    <cellStyle name="Normal 14 2 2 2 6" xfId="4991" xr:uid="{00000000-0005-0000-0000-000079130000}"/>
    <cellStyle name="Normal 14 2 2 2 7" xfId="4992" xr:uid="{00000000-0005-0000-0000-00007A130000}"/>
    <cellStyle name="Normal 14 2 2 3" xfId="4993" xr:uid="{00000000-0005-0000-0000-00007B130000}"/>
    <cellStyle name="Normal 14 2 2 3 2" xfId="4994" xr:uid="{00000000-0005-0000-0000-00007C130000}"/>
    <cellStyle name="Normal 14 2 2 3 3" xfId="4995" xr:uid="{00000000-0005-0000-0000-00007D130000}"/>
    <cellStyle name="Normal 14 2 2 3 4" xfId="4996" xr:uid="{00000000-0005-0000-0000-00007E130000}"/>
    <cellStyle name="Normal 14 2 2 4" xfId="4997" xr:uid="{00000000-0005-0000-0000-00007F130000}"/>
    <cellStyle name="Normal 14 2 2 4 2" xfId="4998" xr:uid="{00000000-0005-0000-0000-000080130000}"/>
    <cellStyle name="Normal 14 2 2 4 3" xfId="4999" xr:uid="{00000000-0005-0000-0000-000081130000}"/>
    <cellStyle name="Normal 14 2 2 4 4" xfId="5000" xr:uid="{00000000-0005-0000-0000-000082130000}"/>
    <cellStyle name="Normal 14 2 2 5" xfId="5001" xr:uid="{00000000-0005-0000-0000-000083130000}"/>
    <cellStyle name="Normal 14 2 2 5 2" xfId="5002" xr:uid="{00000000-0005-0000-0000-000084130000}"/>
    <cellStyle name="Normal 14 2 2 5 3" xfId="5003" xr:uid="{00000000-0005-0000-0000-000085130000}"/>
    <cellStyle name="Normal 14 2 2 5 4" xfId="5004" xr:uid="{00000000-0005-0000-0000-000086130000}"/>
    <cellStyle name="Normal 14 2 2 6" xfId="5005" xr:uid="{00000000-0005-0000-0000-000087130000}"/>
    <cellStyle name="Normal 14 2 2 7" xfId="5006" xr:uid="{00000000-0005-0000-0000-000088130000}"/>
    <cellStyle name="Normal 14 2 2 8" xfId="5007" xr:uid="{00000000-0005-0000-0000-000089130000}"/>
    <cellStyle name="Normal 14 2 3" xfId="5008" xr:uid="{00000000-0005-0000-0000-00008A130000}"/>
    <cellStyle name="Normal 14 2 3 2" xfId="5009" xr:uid="{00000000-0005-0000-0000-00008B130000}"/>
    <cellStyle name="Normal 14 2 3 2 2" xfId="5010" xr:uid="{00000000-0005-0000-0000-00008C130000}"/>
    <cellStyle name="Normal 14 2 3 2 2 2" xfId="5011" xr:uid="{00000000-0005-0000-0000-00008D130000}"/>
    <cellStyle name="Normal 14 2 3 2 2 3" xfId="5012" xr:uid="{00000000-0005-0000-0000-00008E130000}"/>
    <cellStyle name="Normal 14 2 3 2 2 4" xfId="5013" xr:uid="{00000000-0005-0000-0000-00008F130000}"/>
    <cellStyle name="Normal 14 2 3 2 3" xfId="5014" xr:uid="{00000000-0005-0000-0000-000090130000}"/>
    <cellStyle name="Normal 14 2 3 2 3 2" xfId="5015" xr:uid="{00000000-0005-0000-0000-000091130000}"/>
    <cellStyle name="Normal 14 2 3 2 3 3" xfId="5016" xr:uid="{00000000-0005-0000-0000-000092130000}"/>
    <cellStyle name="Normal 14 2 3 2 3 4" xfId="5017" xr:uid="{00000000-0005-0000-0000-000093130000}"/>
    <cellStyle name="Normal 14 2 3 2 4" xfId="5018" xr:uid="{00000000-0005-0000-0000-000094130000}"/>
    <cellStyle name="Normal 14 2 3 2 4 2" xfId="5019" xr:uid="{00000000-0005-0000-0000-000095130000}"/>
    <cellStyle name="Normal 14 2 3 2 4 3" xfId="5020" xr:uid="{00000000-0005-0000-0000-000096130000}"/>
    <cellStyle name="Normal 14 2 3 2 4 4" xfId="5021" xr:uid="{00000000-0005-0000-0000-000097130000}"/>
    <cellStyle name="Normal 14 2 3 2 5" xfId="5022" xr:uid="{00000000-0005-0000-0000-000098130000}"/>
    <cellStyle name="Normal 14 2 3 2 6" xfId="5023" xr:uid="{00000000-0005-0000-0000-000099130000}"/>
    <cellStyle name="Normal 14 2 3 2 7" xfId="5024" xr:uid="{00000000-0005-0000-0000-00009A130000}"/>
    <cellStyle name="Normal 14 2 3 3" xfId="5025" xr:uid="{00000000-0005-0000-0000-00009B130000}"/>
    <cellStyle name="Normal 14 2 3 3 2" xfId="5026" xr:uid="{00000000-0005-0000-0000-00009C130000}"/>
    <cellStyle name="Normal 14 2 3 3 3" xfId="5027" xr:uid="{00000000-0005-0000-0000-00009D130000}"/>
    <cellStyle name="Normal 14 2 3 3 4" xfId="5028" xr:uid="{00000000-0005-0000-0000-00009E130000}"/>
    <cellStyle name="Normal 14 2 3 4" xfId="5029" xr:uid="{00000000-0005-0000-0000-00009F130000}"/>
    <cellStyle name="Normal 14 2 3 4 2" xfId="5030" xr:uid="{00000000-0005-0000-0000-0000A0130000}"/>
    <cellStyle name="Normal 14 2 3 4 3" xfId="5031" xr:uid="{00000000-0005-0000-0000-0000A1130000}"/>
    <cellStyle name="Normal 14 2 3 4 4" xfId="5032" xr:uid="{00000000-0005-0000-0000-0000A2130000}"/>
    <cellStyle name="Normal 14 2 3 5" xfId="5033" xr:uid="{00000000-0005-0000-0000-0000A3130000}"/>
    <cellStyle name="Normal 14 2 3 5 2" xfId="5034" xr:uid="{00000000-0005-0000-0000-0000A4130000}"/>
    <cellStyle name="Normal 14 2 3 5 3" xfId="5035" xr:uid="{00000000-0005-0000-0000-0000A5130000}"/>
    <cellStyle name="Normal 14 2 3 5 4" xfId="5036" xr:uid="{00000000-0005-0000-0000-0000A6130000}"/>
    <cellStyle name="Normal 14 2 3 6" xfId="5037" xr:uid="{00000000-0005-0000-0000-0000A7130000}"/>
    <cellStyle name="Normal 14 2 3 7" xfId="5038" xr:uid="{00000000-0005-0000-0000-0000A8130000}"/>
    <cellStyle name="Normal 14 2 3 8" xfId="5039" xr:uid="{00000000-0005-0000-0000-0000A9130000}"/>
    <cellStyle name="Normal 14 2 4" xfId="5040" xr:uid="{00000000-0005-0000-0000-0000AA130000}"/>
    <cellStyle name="Normal 14 2 4 2" xfId="5041" xr:uid="{00000000-0005-0000-0000-0000AB130000}"/>
    <cellStyle name="Normal 14 2 4 2 2" xfId="5042" xr:uid="{00000000-0005-0000-0000-0000AC130000}"/>
    <cellStyle name="Normal 14 2 4 2 3" xfId="5043" xr:uid="{00000000-0005-0000-0000-0000AD130000}"/>
    <cellStyle name="Normal 14 2 4 2 4" xfId="5044" xr:uid="{00000000-0005-0000-0000-0000AE130000}"/>
    <cellStyle name="Normal 14 2 4 3" xfId="5045" xr:uid="{00000000-0005-0000-0000-0000AF130000}"/>
    <cellStyle name="Normal 14 2 4 3 2" xfId="5046" xr:uid="{00000000-0005-0000-0000-0000B0130000}"/>
    <cellStyle name="Normal 14 2 4 3 3" xfId="5047" xr:uid="{00000000-0005-0000-0000-0000B1130000}"/>
    <cellStyle name="Normal 14 2 4 3 4" xfId="5048" xr:uid="{00000000-0005-0000-0000-0000B2130000}"/>
    <cellStyle name="Normal 14 2 4 4" xfId="5049" xr:uid="{00000000-0005-0000-0000-0000B3130000}"/>
    <cellStyle name="Normal 14 2 4 4 2" xfId="5050" xr:uid="{00000000-0005-0000-0000-0000B4130000}"/>
    <cellStyle name="Normal 14 2 4 4 3" xfId="5051" xr:uid="{00000000-0005-0000-0000-0000B5130000}"/>
    <cellStyle name="Normal 14 2 4 4 4" xfId="5052" xr:uid="{00000000-0005-0000-0000-0000B6130000}"/>
    <cellStyle name="Normal 14 2 4 5" xfId="5053" xr:uid="{00000000-0005-0000-0000-0000B7130000}"/>
    <cellStyle name="Normal 14 2 4 6" xfId="5054" xr:uid="{00000000-0005-0000-0000-0000B8130000}"/>
    <cellStyle name="Normal 14 2 4 7" xfId="5055" xr:uid="{00000000-0005-0000-0000-0000B9130000}"/>
    <cellStyle name="Normal 14 2 5" xfId="5056" xr:uid="{00000000-0005-0000-0000-0000BA130000}"/>
    <cellStyle name="Normal 14 2 5 2" xfId="5057" xr:uid="{00000000-0005-0000-0000-0000BB130000}"/>
    <cellStyle name="Normal 14 2 5 3" xfId="5058" xr:uid="{00000000-0005-0000-0000-0000BC130000}"/>
    <cellStyle name="Normal 14 2 5 4" xfId="5059" xr:uid="{00000000-0005-0000-0000-0000BD130000}"/>
    <cellStyle name="Normal 14 2 6" xfId="5060" xr:uid="{00000000-0005-0000-0000-0000BE130000}"/>
    <cellStyle name="Normal 14 2 6 2" xfId="5061" xr:uid="{00000000-0005-0000-0000-0000BF130000}"/>
    <cellStyle name="Normal 14 2 6 3" xfId="5062" xr:uid="{00000000-0005-0000-0000-0000C0130000}"/>
    <cellStyle name="Normal 14 2 6 4" xfId="5063" xr:uid="{00000000-0005-0000-0000-0000C1130000}"/>
    <cellStyle name="Normal 14 2 7" xfId="5064" xr:uid="{00000000-0005-0000-0000-0000C2130000}"/>
    <cellStyle name="Normal 14 2 7 2" xfId="5065" xr:uid="{00000000-0005-0000-0000-0000C3130000}"/>
    <cellStyle name="Normal 14 2 7 3" xfId="5066" xr:uid="{00000000-0005-0000-0000-0000C4130000}"/>
    <cellStyle name="Normal 14 2 7 4" xfId="5067" xr:uid="{00000000-0005-0000-0000-0000C5130000}"/>
    <cellStyle name="Normal 14 2 8" xfId="5068" xr:uid="{00000000-0005-0000-0000-0000C6130000}"/>
    <cellStyle name="Normal 14 3" xfId="5069" xr:uid="{00000000-0005-0000-0000-0000C7130000}"/>
    <cellStyle name="Normal 14 3 2" xfId="5070" xr:uid="{00000000-0005-0000-0000-0000C8130000}"/>
    <cellStyle name="Normal 14 3 3" xfId="5071" xr:uid="{00000000-0005-0000-0000-0000C9130000}"/>
    <cellStyle name="Normal 14 4" xfId="5072" xr:uid="{00000000-0005-0000-0000-0000CA130000}"/>
    <cellStyle name="Normal 14 4 2" xfId="5073" xr:uid="{00000000-0005-0000-0000-0000CB130000}"/>
    <cellStyle name="Normal 14 4 3" xfId="5074" xr:uid="{00000000-0005-0000-0000-0000CC130000}"/>
    <cellStyle name="Normal 14 4 4" xfId="5075" xr:uid="{00000000-0005-0000-0000-0000CD130000}"/>
    <cellStyle name="Normal 14 5" xfId="5076" xr:uid="{00000000-0005-0000-0000-0000CE130000}"/>
    <cellStyle name="Normal 14 5 2" xfId="5077" xr:uid="{00000000-0005-0000-0000-0000CF130000}"/>
    <cellStyle name="Normal 14 5 2 2" xfId="5078" xr:uid="{00000000-0005-0000-0000-0000D0130000}"/>
    <cellStyle name="Normal 14 5 2 3" xfId="5079" xr:uid="{00000000-0005-0000-0000-0000D1130000}"/>
    <cellStyle name="Normal 14 5 2 4" xfId="5080" xr:uid="{00000000-0005-0000-0000-0000D2130000}"/>
    <cellStyle name="Normal 14 5 3" xfId="5081" xr:uid="{00000000-0005-0000-0000-0000D3130000}"/>
    <cellStyle name="Normal 14 5 4" xfId="5082" xr:uid="{00000000-0005-0000-0000-0000D4130000}"/>
    <cellStyle name="Normal 14 5 5" xfId="5083" xr:uid="{00000000-0005-0000-0000-0000D5130000}"/>
    <cellStyle name="Normal 14 6" xfId="5084" xr:uid="{00000000-0005-0000-0000-0000D6130000}"/>
    <cellStyle name="Normal 14 6 2" xfId="5085" xr:uid="{00000000-0005-0000-0000-0000D7130000}"/>
    <cellStyle name="Normal 14 6 3" xfId="5086" xr:uid="{00000000-0005-0000-0000-0000D8130000}"/>
    <cellStyle name="Normal 14 6 4" xfId="5087" xr:uid="{00000000-0005-0000-0000-0000D9130000}"/>
    <cellStyle name="Normal 14 7" xfId="5088" xr:uid="{00000000-0005-0000-0000-0000DA130000}"/>
    <cellStyle name="Normal 14 8" xfId="5089" xr:uid="{00000000-0005-0000-0000-0000DB130000}"/>
    <cellStyle name="Normal 14 9" xfId="5090" xr:uid="{00000000-0005-0000-0000-0000DC130000}"/>
    <cellStyle name="Normal 15" xfId="5091" xr:uid="{00000000-0005-0000-0000-0000DD130000}"/>
    <cellStyle name="Normal 15 2" xfId="5092" xr:uid="{00000000-0005-0000-0000-0000DE130000}"/>
    <cellStyle name="Normal 15 3" xfId="5093" xr:uid="{00000000-0005-0000-0000-0000DF130000}"/>
    <cellStyle name="Normal 15 3 2" xfId="5094" xr:uid="{00000000-0005-0000-0000-0000E0130000}"/>
    <cellStyle name="Normal 15 3 3" xfId="5095" xr:uid="{00000000-0005-0000-0000-0000E1130000}"/>
    <cellStyle name="Normal 15 4" xfId="5096" xr:uid="{00000000-0005-0000-0000-0000E2130000}"/>
    <cellStyle name="Normal 15 5" xfId="5097" xr:uid="{00000000-0005-0000-0000-0000E3130000}"/>
    <cellStyle name="Normal 15 6" xfId="5098" xr:uid="{00000000-0005-0000-0000-0000E4130000}"/>
    <cellStyle name="Normal 16" xfId="5099" xr:uid="{00000000-0005-0000-0000-0000E5130000}"/>
    <cellStyle name="Normal 16 2" xfId="5100" xr:uid="{00000000-0005-0000-0000-0000E6130000}"/>
    <cellStyle name="Normal 16 2 2" xfId="5101" xr:uid="{00000000-0005-0000-0000-0000E7130000}"/>
    <cellStyle name="Normal 16 3" xfId="5102" xr:uid="{00000000-0005-0000-0000-0000E8130000}"/>
    <cellStyle name="Normal 16 4" xfId="5103" xr:uid="{00000000-0005-0000-0000-0000E9130000}"/>
    <cellStyle name="Normal 16 5" xfId="5104" xr:uid="{00000000-0005-0000-0000-0000EA130000}"/>
    <cellStyle name="Normal 16 6" xfId="5105" xr:uid="{00000000-0005-0000-0000-0000EB130000}"/>
    <cellStyle name="Normal 17" xfId="5106" xr:uid="{00000000-0005-0000-0000-0000EC130000}"/>
    <cellStyle name="Normal 17 2" xfId="5107" xr:uid="{00000000-0005-0000-0000-0000ED130000}"/>
    <cellStyle name="Normal 17 2 10" xfId="5108" xr:uid="{00000000-0005-0000-0000-0000EE130000}"/>
    <cellStyle name="Normal 17 2 2" xfId="5109" xr:uid="{00000000-0005-0000-0000-0000EF130000}"/>
    <cellStyle name="Normal 17 2 2 2" xfId="5110" xr:uid="{00000000-0005-0000-0000-0000F0130000}"/>
    <cellStyle name="Normal 17 2 2 2 2" xfId="5111" xr:uid="{00000000-0005-0000-0000-0000F1130000}"/>
    <cellStyle name="Normal 17 2 2 2 2 2" xfId="5112" xr:uid="{00000000-0005-0000-0000-0000F2130000}"/>
    <cellStyle name="Normal 17 2 2 2 2 3" xfId="5113" xr:uid="{00000000-0005-0000-0000-0000F3130000}"/>
    <cellStyle name="Normal 17 2 2 2 2 4" xfId="5114" xr:uid="{00000000-0005-0000-0000-0000F4130000}"/>
    <cellStyle name="Normal 17 2 2 2 3" xfId="5115" xr:uid="{00000000-0005-0000-0000-0000F5130000}"/>
    <cellStyle name="Normal 17 2 2 2 3 2" xfId="5116" xr:uid="{00000000-0005-0000-0000-0000F6130000}"/>
    <cellStyle name="Normal 17 2 2 2 3 3" xfId="5117" xr:uid="{00000000-0005-0000-0000-0000F7130000}"/>
    <cellStyle name="Normal 17 2 2 2 3 4" xfId="5118" xr:uid="{00000000-0005-0000-0000-0000F8130000}"/>
    <cellStyle name="Normal 17 2 2 2 4" xfId="5119" xr:uid="{00000000-0005-0000-0000-0000F9130000}"/>
    <cellStyle name="Normal 17 2 2 2 4 2" xfId="5120" xr:uid="{00000000-0005-0000-0000-0000FA130000}"/>
    <cellStyle name="Normal 17 2 2 2 4 3" xfId="5121" xr:uid="{00000000-0005-0000-0000-0000FB130000}"/>
    <cellStyle name="Normal 17 2 2 2 4 4" xfId="5122" xr:uid="{00000000-0005-0000-0000-0000FC130000}"/>
    <cellStyle name="Normal 17 2 2 2 5" xfId="5123" xr:uid="{00000000-0005-0000-0000-0000FD130000}"/>
    <cellStyle name="Normal 17 2 2 2 6" xfId="5124" xr:uid="{00000000-0005-0000-0000-0000FE130000}"/>
    <cellStyle name="Normal 17 2 2 2 7" xfId="5125" xr:uid="{00000000-0005-0000-0000-0000FF130000}"/>
    <cellStyle name="Normal 17 2 2 3" xfId="5126" xr:uid="{00000000-0005-0000-0000-000000140000}"/>
    <cellStyle name="Normal 17 2 2 3 2" xfId="5127" xr:uid="{00000000-0005-0000-0000-000001140000}"/>
    <cellStyle name="Normal 17 2 2 3 3" xfId="5128" xr:uid="{00000000-0005-0000-0000-000002140000}"/>
    <cellStyle name="Normal 17 2 2 3 4" xfId="5129" xr:uid="{00000000-0005-0000-0000-000003140000}"/>
    <cellStyle name="Normal 17 2 2 4" xfId="5130" xr:uid="{00000000-0005-0000-0000-000004140000}"/>
    <cellStyle name="Normal 17 2 2 4 2" xfId="5131" xr:uid="{00000000-0005-0000-0000-000005140000}"/>
    <cellStyle name="Normal 17 2 2 4 3" xfId="5132" xr:uid="{00000000-0005-0000-0000-000006140000}"/>
    <cellStyle name="Normal 17 2 2 4 4" xfId="5133" xr:uid="{00000000-0005-0000-0000-000007140000}"/>
    <cellStyle name="Normal 17 2 2 5" xfId="5134" xr:uid="{00000000-0005-0000-0000-000008140000}"/>
    <cellStyle name="Normal 17 2 2 5 2" xfId="5135" xr:uid="{00000000-0005-0000-0000-000009140000}"/>
    <cellStyle name="Normal 17 2 2 5 3" xfId="5136" xr:uid="{00000000-0005-0000-0000-00000A140000}"/>
    <cellStyle name="Normal 17 2 2 5 4" xfId="5137" xr:uid="{00000000-0005-0000-0000-00000B140000}"/>
    <cellStyle name="Normal 17 2 2 6" xfId="5138" xr:uid="{00000000-0005-0000-0000-00000C140000}"/>
    <cellStyle name="Normal 17 2 2 7" xfId="5139" xr:uid="{00000000-0005-0000-0000-00000D140000}"/>
    <cellStyle name="Normal 17 2 2 8" xfId="5140" xr:uid="{00000000-0005-0000-0000-00000E140000}"/>
    <cellStyle name="Normal 17 2 3" xfId="5141" xr:uid="{00000000-0005-0000-0000-00000F140000}"/>
    <cellStyle name="Normal 17 2 3 2" xfId="5142" xr:uid="{00000000-0005-0000-0000-000010140000}"/>
    <cellStyle name="Normal 17 2 3 2 2" xfId="5143" xr:uid="{00000000-0005-0000-0000-000011140000}"/>
    <cellStyle name="Normal 17 2 3 2 2 2" xfId="5144" xr:uid="{00000000-0005-0000-0000-000012140000}"/>
    <cellStyle name="Normal 17 2 3 2 2 3" xfId="5145" xr:uid="{00000000-0005-0000-0000-000013140000}"/>
    <cellStyle name="Normal 17 2 3 2 2 4" xfId="5146" xr:uid="{00000000-0005-0000-0000-000014140000}"/>
    <cellStyle name="Normal 17 2 3 2 3" xfId="5147" xr:uid="{00000000-0005-0000-0000-000015140000}"/>
    <cellStyle name="Normal 17 2 3 2 3 2" xfId="5148" xr:uid="{00000000-0005-0000-0000-000016140000}"/>
    <cellStyle name="Normal 17 2 3 2 3 3" xfId="5149" xr:uid="{00000000-0005-0000-0000-000017140000}"/>
    <cellStyle name="Normal 17 2 3 2 3 4" xfId="5150" xr:uid="{00000000-0005-0000-0000-000018140000}"/>
    <cellStyle name="Normal 17 2 3 2 4" xfId="5151" xr:uid="{00000000-0005-0000-0000-000019140000}"/>
    <cellStyle name="Normal 17 2 3 2 4 2" xfId="5152" xr:uid="{00000000-0005-0000-0000-00001A140000}"/>
    <cellStyle name="Normal 17 2 3 2 4 3" xfId="5153" xr:uid="{00000000-0005-0000-0000-00001B140000}"/>
    <cellStyle name="Normal 17 2 3 2 4 4" xfId="5154" xr:uid="{00000000-0005-0000-0000-00001C140000}"/>
    <cellStyle name="Normal 17 2 3 2 5" xfId="5155" xr:uid="{00000000-0005-0000-0000-00001D140000}"/>
    <cellStyle name="Normal 17 2 3 2 6" xfId="5156" xr:uid="{00000000-0005-0000-0000-00001E140000}"/>
    <cellStyle name="Normal 17 2 3 2 7" xfId="5157" xr:uid="{00000000-0005-0000-0000-00001F140000}"/>
    <cellStyle name="Normal 17 2 3 3" xfId="5158" xr:uid="{00000000-0005-0000-0000-000020140000}"/>
    <cellStyle name="Normal 17 2 3 3 2" xfId="5159" xr:uid="{00000000-0005-0000-0000-000021140000}"/>
    <cellStyle name="Normal 17 2 3 3 3" xfId="5160" xr:uid="{00000000-0005-0000-0000-000022140000}"/>
    <cellStyle name="Normal 17 2 3 3 4" xfId="5161" xr:uid="{00000000-0005-0000-0000-000023140000}"/>
    <cellStyle name="Normal 17 2 3 4" xfId="5162" xr:uid="{00000000-0005-0000-0000-000024140000}"/>
    <cellStyle name="Normal 17 2 3 4 2" xfId="5163" xr:uid="{00000000-0005-0000-0000-000025140000}"/>
    <cellStyle name="Normal 17 2 3 4 3" xfId="5164" xr:uid="{00000000-0005-0000-0000-000026140000}"/>
    <cellStyle name="Normal 17 2 3 4 4" xfId="5165" xr:uid="{00000000-0005-0000-0000-000027140000}"/>
    <cellStyle name="Normal 17 2 3 5" xfId="5166" xr:uid="{00000000-0005-0000-0000-000028140000}"/>
    <cellStyle name="Normal 17 2 3 5 2" xfId="5167" xr:uid="{00000000-0005-0000-0000-000029140000}"/>
    <cellStyle name="Normal 17 2 3 5 3" xfId="5168" xr:uid="{00000000-0005-0000-0000-00002A140000}"/>
    <cellStyle name="Normal 17 2 3 5 4" xfId="5169" xr:uid="{00000000-0005-0000-0000-00002B140000}"/>
    <cellStyle name="Normal 17 2 3 6" xfId="5170" xr:uid="{00000000-0005-0000-0000-00002C140000}"/>
    <cellStyle name="Normal 17 2 3 7" xfId="5171" xr:uid="{00000000-0005-0000-0000-00002D140000}"/>
    <cellStyle name="Normal 17 2 3 8" xfId="5172" xr:uid="{00000000-0005-0000-0000-00002E140000}"/>
    <cellStyle name="Normal 17 2 4" xfId="5173" xr:uid="{00000000-0005-0000-0000-00002F140000}"/>
    <cellStyle name="Normal 17 2 4 2" xfId="5174" xr:uid="{00000000-0005-0000-0000-000030140000}"/>
    <cellStyle name="Normal 17 2 4 2 2" xfId="5175" xr:uid="{00000000-0005-0000-0000-000031140000}"/>
    <cellStyle name="Normal 17 2 4 2 3" xfId="5176" xr:uid="{00000000-0005-0000-0000-000032140000}"/>
    <cellStyle name="Normal 17 2 4 2 4" xfId="5177" xr:uid="{00000000-0005-0000-0000-000033140000}"/>
    <cellStyle name="Normal 17 2 4 3" xfId="5178" xr:uid="{00000000-0005-0000-0000-000034140000}"/>
    <cellStyle name="Normal 17 2 4 3 2" xfId="5179" xr:uid="{00000000-0005-0000-0000-000035140000}"/>
    <cellStyle name="Normal 17 2 4 3 3" xfId="5180" xr:uid="{00000000-0005-0000-0000-000036140000}"/>
    <cellStyle name="Normal 17 2 4 3 4" xfId="5181" xr:uid="{00000000-0005-0000-0000-000037140000}"/>
    <cellStyle name="Normal 17 2 4 4" xfId="5182" xr:uid="{00000000-0005-0000-0000-000038140000}"/>
    <cellStyle name="Normal 17 2 4 4 2" xfId="5183" xr:uid="{00000000-0005-0000-0000-000039140000}"/>
    <cellStyle name="Normal 17 2 4 4 3" xfId="5184" xr:uid="{00000000-0005-0000-0000-00003A140000}"/>
    <cellStyle name="Normal 17 2 4 4 4" xfId="5185" xr:uid="{00000000-0005-0000-0000-00003B140000}"/>
    <cellStyle name="Normal 17 2 4 5" xfId="5186" xr:uid="{00000000-0005-0000-0000-00003C140000}"/>
    <cellStyle name="Normal 17 2 4 6" xfId="5187" xr:uid="{00000000-0005-0000-0000-00003D140000}"/>
    <cellStyle name="Normal 17 2 4 7" xfId="5188" xr:uid="{00000000-0005-0000-0000-00003E140000}"/>
    <cellStyle name="Normal 17 2 5" xfId="5189" xr:uid="{00000000-0005-0000-0000-00003F140000}"/>
    <cellStyle name="Normal 17 2 5 2" xfId="5190" xr:uid="{00000000-0005-0000-0000-000040140000}"/>
    <cellStyle name="Normal 17 2 5 3" xfId="5191" xr:uid="{00000000-0005-0000-0000-000041140000}"/>
    <cellStyle name="Normal 17 2 5 4" xfId="5192" xr:uid="{00000000-0005-0000-0000-000042140000}"/>
    <cellStyle name="Normal 17 2 6" xfId="5193" xr:uid="{00000000-0005-0000-0000-000043140000}"/>
    <cellStyle name="Normal 17 2 6 2" xfId="5194" xr:uid="{00000000-0005-0000-0000-000044140000}"/>
    <cellStyle name="Normal 17 2 6 3" xfId="5195" xr:uid="{00000000-0005-0000-0000-000045140000}"/>
    <cellStyle name="Normal 17 2 6 4" xfId="5196" xr:uid="{00000000-0005-0000-0000-000046140000}"/>
    <cellStyle name="Normal 17 2 7" xfId="5197" xr:uid="{00000000-0005-0000-0000-000047140000}"/>
    <cellStyle name="Normal 17 2 7 2" xfId="5198" xr:uid="{00000000-0005-0000-0000-000048140000}"/>
    <cellStyle name="Normal 17 2 7 3" xfId="5199" xr:uid="{00000000-0005-0000-0000-000049140000}"/>
    <cellStyle name="Normal 17 2 7 4" xfId="5200" xr:uid="{00000000-0005-0000-0000-00004A140000}"/>
    <cellStyle name="Normal 17 2 8" xfId="5201" xr:uid="{00000000-0005-0000-0000-00004B140000}"/>
    <cellStyle name="Normal 17 2 9" xfId="5202" xr:uid="{00000000-0005-0000-0000-00004C140000}"/>
    <cellStyle name="Normal 17 3" xfId="5203" xr:uid="{00000000-0005-0000-0000-00004D140000}"/>
    <cellStyle name="Normal 17 4" xfId="5204" xr:uid="{00000000-0005-0000-0000-00004E140000}"/>
    <cellStyle name="Normal 17 5" xfId="5205" xr:uid="{00000000-0005-0000-0000-00004F140000}"/>
    <cellStyle name="Normal 17 6" xfId="5206" xr:uid="{00000000-0005-0000-0000-000050140000}"/>
    <cellStyle name="Normal 18" xfId="5207" xr:uid="{00000000-0005-0000-0000-000051140000}"/>
    <cellStyle name="Normal 18 2" xfId="5208" xr:uid="{00000000-0005-0000-0000-000052140000}"/>
    <cellStyle name="Normal 18 2 10" xfId="5209" xr:uid="{00000000-0005-0000-0000-000053140000}"/>
    <cellStyle name="Normal 18 2 2" xfId="5210" xr:uid="{00000000-0005-0000-0000-000054140000}"/>
    <cellStyle name="Normal 18 2 2 2" xfId="5211" xr:uid="{00000000-0005-0000-0000-000055140000}"/>
    <cellStyle name="Normal 18 2 2 2 2" xfId="5212" xr:uid="{00000000-0005-0000-0000-000056140000}"/>
    <cellStyle name="Normal 18 2 2 2 2 2" xfId="5213" xr:uid="{00000000-0005-0000-0000-000057140000}"/>
    <cellStyle name="Normal 18 2 2 2 2 3" xfId="5214" xr:uid="{00000000-0005-0000-0000-000058140000}"/>
    <cellStyle name="Normal 18 2 2 2 2 4" xfId="5215" xr:uid="{00000000-0005-0000-0000-000059140000}"/>
    <cellStyle name="Normal 18 2 2 2 3" xfId="5216" xr:uid="{00000000-0005-0000-0000-00005A140000}"/>
    <cellStyle name="Normal 18 2 2 2 3 2" xfId="5217" xr:uid="{00000000-0005-0000-0000-00005B140000}"/>
    <cellStyle name="Normal 18 2 2 2 3 3" xfId="5218" xr:uid="{00000000-0005-0000-0000-00005C140000}"/>
    <cellStyle name="Normal 18 2 2 2 3 4" xfId="5219" xr:uid="{00000000-0005-0000-0000-00005D140000}"/>
    <cellStyle name="Normal 18 2 2 2 4" xfId="5220" xr:uid="{00000000-0005-0000-0000-00005E140000}"/>
    <cellStyle name="Normal 18 2 2 2 4 2" xfId="5221" xr:uid="{00000000-0005-0000-0000-00005F140000}"/>
    <cellStyle name="Normal 18 2 2 2 4 3" xfId="5222" xr:uid="{00000000-0005-0000-0000-000060140000}"/>
    <cellStyle name="Normal 18 2 2 2 4 4" xfId="5223" xr:uid="{00000000-0005-0000-0000-000061140000}"/>
    <cellStyle name="Normal 18 2 2 2 5" xfId="5224" xr:uid="{00000000-0005-0000-0000-000062140000}"/>
    <cellStyle name="Normal 18 2 2 2 6" xfId="5225" xr:uid="{00000000-0005-0000-0000-000063140000}"/>
    <cellStyle name="Normal 18 2 2 2 7" xfId="5226" xr:uid="{00000000-0005-0000-0000-000064140000}"/>
    <cellStyle name="Normal 18 2 2 3" xfId="5227" xr:uid="{00000000-0005-0000-0000-000065140000}"/>
    <cellStyle name="Normal 18 2 2 3 2" xfId="5228" xr:uid="{00000000-0005-0000-0000-000066140000}"/>
    <cellStyle name="Normal 18 2 2 3 3" xfId="5229" xr:uid="{00000000-0005-0000-0000-000067140000}"/>
    <cellStyle name="Normal 18 2 2 3 4" xfId="5230" xr:uid="{00000000-0005-0000-0000-000068140000}"/>
    <cellStyle name="Normal 18 2 2 4" xfId="5231" xr:uid="{00000000-0005-0000-0000-000069140000}"/>
    <cellStyle name="Normal 18 2 2 4 2" xfId="5232" xr:uid="{00000000-0005-0000-0000-00006A140000}"/>
    <cellStyle name="Normal 18 2 2 4 3" xfId="5233" xr:uid="{00000000-0005-0000-0000-00006B140000}"/>
    <cellStyle name="Normal 18 2 2 4 4" xfId="5234" xr:uid="{00000000-0005-0000-0000-00006C140000}"/>
    <cellStyle name="Normal 18 2 2 5" xfId="5235" xr:uid="{00000000-0005-0000-0000-00006D140000}"/>
    <cellStyle name="Normal 18 2 2 5 2" xfId="5236" xr:uid="{00000000-0005-0000-0000-00006E140000}"/>
    <cellStyle name="Normal 18 2 2 5 3" xfId="5237" xr:uid="{00000000-0005-0000-0000-00006F140000}"/>
    <cellStyle name="Normal 18 2 2 5 4" xfId="5238" xr:uid="{00000000-0005-0000-0000-000070140000}"/>
    <cellStyle name="Normal 18 2 2 6" xfId="5239" xr:uid="{00000000-0005-0000-0000-000071140000}"/>
    <cellStyle name="Normal 18 2 2 7" xfId="5240" xr:uid="{00000000-0005-0000-0000-000072140000}"/>
    <cellStyle name="Normal 18 2 2 8" xfId="5241" xr:uid="{00000000-0005-0000-0000-000073140000}"/>
    <cellStyle name="Normal 18 2 3" xfId="5242" xr:uid="{00000000-0005-0000-0000-000074140000}"/>
    <cellStyle name="Normal 18 2 3 2" xfId="5243" xr:uid="{00000000-0005-0000-0000-000075140000}"/>
    <cellStyle name="Normal 18 2 3 2 2" xfId="5244" xr:uid="{00000000-0005-0000-0000-000076140000}"/>
    <cellStyle name="Normal 18 2 3 2 2 2" xfId="5245" xr:uid="{00000000-0005-0000-0000-000077140000}"/>
    <cellStyle name="Normal 18 2 3 2 2 3" xfId="5246" xr:uid="{00000000-0005-0000-0000-000078140000}"/>
    <cellStyle name="Normal 18 2 3 2 2 4" xfId="5247" xr:uid="{00000000-0005-0000-0000-000079140000}"/>
    <cellStyle name="Normal 18 2 3 2 3" xfId="5248" xr:uid="{00000000-0005-0000-0000-00007A140000}"/>
    <cellStyle name="Normal 18 2 3 2 3 2" xfId="5249" xr:uid="{00000000-0005-0000-0000-00007B140000}"/>
    <cellStyle name="Normal 18 2 3 2 3 3" xfId="5250" xr:uid="{00000000-0005-0000-0000-00007C140000}"/>
    <cellStyle name="Normal 18 2 3 2 3 4" xfId="5251" xr:uid="{00000000-0005-0000-0000-00007D140000}"/>
    <cellStyle name="Normal 18 2 3 2 4" xfId="5252" xr:uid="{00000000-0005-0000-0000-00007E140000}"/>
    <cellStyle name="Normal 18 2 3 2 4 2" xfId="5253" xr:uid="{00000000-0005-0000-0000-00007F140000}"/>
    <cellStyle name="Normal 18 2 3 2 4 3" xfId="5254" xr:uid="{00000000-0005-0000-0000-000080140000}"/>
    <cellStyle name="Normal 18 2 3 2 4 4" xfId="5255" xr:uid="{00000000-0005-0000-0000-000081140000}"/>
    <cellStyle name="Normal 18 2 3 2 5" xfId="5256" xr:uid="{00000000-0005-0000-0000-000082140000}"/>
    <cellStyle name="Normal 18 2 3 2 6" xfId="5257" xr:uid="{00000000-0005-0000-0000-000083140000}"/>
    <cellStyle name="Normal 18 2 3 2 7" xfId="5258" xr:uid="{00000000-0005-0000-0000-000084140000}"/>
    <cellStyle name="Normal 18 2 3 3" xfId="5259" xr:uid="{00000000-0005-0000-0000-000085140000}"/>
    <cellStyle name="Normal 18 2 3 3 2" xfId="5260" xr:uid="{00000000-0005-0000-0000-000086140000}"/>
    <cellStyle name="Normal 18 2 3 3 3" xfId="5261" xr:uid="{00000000-0005-0000-0000-000087140000}"/>
    <cellStyle name="Normal 18 2 3 3 4" xfId="5262" xr:uid="{00000000-0005-0000-0000-000088140000}"/>
    <cellStyle name="Normal 18 2 3 4" xfId="5263" xr:uid="{00000000-0005-0000-0000-000089140000}"/>
    <cellStyle name="Normal 18 2 3 4 2" xfId="5264" xr:uid="{00000000-0005-0000-0000-00008A140000}"/>
    <cellStyle name="Normal 18 2 3 4 3" xfId="5265" xr:uid="{00000000-0005-0000-0000-00008B140000}"/>
    <cellStyle name="Normal 18 2 3 4 4" xfId="5266" xr:uid="{00000000-0005-0000-0000-00008C140000}"/>
    <cellStyle name="Normal 18 2 3 5" xfId="5267" xr:uid="{00000000-0005-0000-0000-00008D140000}"/>
    <cellStyle name="Normal 18 2 3 5 2" xfId="5268" xr:uid="{00000000-0005-0000-0000-00008E140000}"/>
    <cellStyle name="Normal 18 2 3 5 3" xfId="5269" xr:uid="{00000000-0005-0000-0000-00008F140000}"/>
    <cellStyle name="Normal 18 2 3 5 4" xfId="5270" xr:uid="{00000000-0005-0000-0000-000090140000}"/>
    <cellStyle name="Normal 18 2 3 6" xfId="5271" xr:uid="{00000000-0005-0000-0000-000091140000}"/>
    <cellStyle name="Normal 18 2 3 7" xfId="5272" xr:uid="{00000000-0005-0000-0000-000092140000}"/>
    <cellStyle name="Normal 18 2 3 8" xfId="5273" xr:uid="{00000000-0005-0000-0000-000093140000}"/>
    <cellStyle name="Normal 18 2 4" xfId="5274" xr:uid="{00000000-0005-0000-0000-000094140000}"/>
    <cellStyle name="Normal 18 2 4 2" xfId="5275" xr:uid="{00000000-0005-0000-0000-000095140000}"/>
    <cellStyle name="Normal 18 2 4 2 2" xfId="5276" xr:uid="{00000000-0005-0000-0000-000096140000}"/>
    <cellStyle name="Normal 18 2 4 2 3" xfId="5277" xr:uid="{00000000-0005-0000-0000-000097140000}"/>
    <cellStyle name="Normal 18 2 4 2 4" xfId="5278" xr:uid="{00000000-0005-0000-0000-000098140000}"/>
    <cellStyle name="Normal 18 2 4 3" xfId="5279" xr:uid="{00000000-0005-0000-0000-000099140000}"/>
    <cellStyle name="Normal 18 2 4 3 2" xfId="5280" xr:uid="{00000000-0005-0000-0000-00009A140000}"/>
    <cellStyle name="Normal 18 2 4 3 3" xfId="5281" xr:uid="{00000000-0005-0000-0000-00009B140000}"/>
    <cellStyle name="Normal 18 2 4 3 4" xfId="5282" xr:uid="{00000000-0005-0000-0000-00009C140000}"/>
    <cellStyle name="Normal 18 2 4 4" xfId="5283" xr:uid="{00000000-0005-0000-0000-00009D140000}"/>
    <cellStyle name="Normal 18 2 4 4 2" xfId="5284" xr:uid="{00000000-0005-0000-0000-00009E140000}"/>
    <cellStyle name="Normal 18 2 4 4 3" xfId="5285" xr:uid="{00000000-0005-0000-0000-00009F140000}"/>
    <cellStyle name="Normal 18 2 4 4 4" xfId="5286" xr:uid="{00000000-0005-0000-0000-0000A0140000}"/>
    <cellStyle name="Normal 18 2 4 5" xfId="5287" xr:uid="{00000000-0005-0000-0000-0000A1140000}"/>
    <cellStyle name="Normal 18 2 4 6" xfId="5288" xr:uid="{00000000-0005-0000-0000-0000A2140000}"/>
    <cellStyle name="Normal 18 2 4 7" xfId="5289" xr:uid="{00000000-0005-0000-0000-0000A3140000}"/>
    <cellStyle name="Normal 18 2 5" xfId="5290" xr:uid="{00000000-0005-0000-0000-0000A4140000}"/>
    <cellStyle name="Normal 18 2 5 2" xfId="5291" xr:uid="{00000000-0005-0000-0000-0000A5140000}"/>
    <cellStyle name="Normal 18 2 5 3" xfId="5292" xr:uid="{00000000-0005-0000-0000-0000A6140000}"/>
    <cellStyle name="Normal 18 2 5 4" xfId="5293" xr:uid="{00000000-0005-0000-0000-0000A7140000}"/>
    <cellStyle name="Normal 18 2 6" xfId="5294" xr:uid="{00000000-0005-0000-0000-0000A8140000}"/>
    <cellStyle name="Normal 18 2 6 2" xfId="5295" xr:uid="{00000000-0005-0000-0000-0000A9140000}"/>
    <cellStyle name="Normal 18 2 6 3" xfId="5296" xr:uid="{00000000-0005-0000-0000-0000AA140000}"/>
    <cellStyle name="Normal 18 2 6 4" xfId="5297" xr:uid="{00000000-0005-0000-0000-0000AB140000}"/>
    <cellStyle name="Normal 18 2 7" xfId="5298" xr:uid="{00000000-0005-0000-0000-0000AC140000}"/>
    <cellStyle name="Normal 18 2 7 2" xfId="5299" xr:uid="{00000000-0005-0000-0000-0000AD140000}"/>
    <cellStyle name="Normal 18 2 7 3" xfId="5300" xr:uid="{00000000-0005-0000-0000-0000AE140000}"/>
    <cellStyle name="Normal 18 2 7 4" xfId="5301" xr:uid="{00000000-0005-0000-0000-0000AF140000}"/>
    <cellStyle name="Normal 18 2 8" xfId="5302" xr:uid="{00000000-0005-0000-0000-0000B0140000}"/>
    <cellStyle name="Normal 18 2 9" xfId="5303" xr:uid="{00000000-0005-0000-0000-0000B1140000}"/>
    <cellStyle name="Normal 18 3" xfId="5304" xr:uid="{00000000-0005-0000-0000-0000B2140000}"/>
    <cellStyle name="Normal 18 4" xfId="5305" xr:uid="{00000000-0005-0000-0000-0000B3140000}"/>
    <cellStyle name="Normal 18 5" xfId="5306" xr:uid="{00000000-0005-0000-0000-0000B4140000}"/>
    <cellStyle name="Normal 18 6" xfId="5307" xr:uid="{00000000-0005-0000-0000-0000B5140000}"/>
    <cellStyle name="Normal 19" xfId="5308" xr:uid="{00000000-0005-0000-0000-0000B6140000}"/>
    <cellStyle name="Normal 19 2" xfId="5309" xr:uid="{00000000-0005-0000-0000-0000B7140000}"/>
    <cellStyle name="Normal 19 2 10" xfId="5310" xr:uid="{00000000-0005-0000-0000-0000B8140000}"/>
    <cellStyle name="Normal 19 2 11" xfId="5311" xr:uid="{00000000-0005-0000-0000-0000B9140000}"/>
    <cellStyle name="Normal 19 2 2" xfId="5312" xr:uid="{00000000-0005-0000-0000-0000BA140000}"/>
    <cellStyle name="Normal 19 2 2 2" xfId="5313" xr:uid="{00000000-0005-0000-0000-0000BB140000}"/>
    <cellStyle name="Normal 19 2 2 2 2" xfId="5314" xr:uid="{00000000-0005-0000-0000-0000BC140000}"/>
    <cellStyle name="Normal 19 2 2 2 2 2" xfId="5315" xr:uid="{00000000-0005-0000-0000-0000BD140000}"/>
    <cellStyle name="Normal 19 2 2 2 2 3" xfId="5316" xr:uid="{00000000-0005-0000-0000-0000BE140000}"/>
    <cellStyle name="Normal 19 2 2 2 2 4" xfId="5317" xr:uid="{00000000-0005-0000-0000-0000BF140000}"/>
    <cellStyle name="Normal 19 2 2 2 3" xfId="5318" xr:uid="{00000000-0005-0000-0000-0000C0140000}"/>
    <cellStyle name="Normal 19 2 2 2 3 2" xfId="5319" xr:uid="{00000000-0005-0000-0000-0000C1140000}"/>
    <cellStyle name="Normal 19 2 2 2 3 3" xfId="5320" xr:uid="{00000000-0005-0000-0000-0000C2140000}"/>
    <cellStyle name="Normal 19 2 2 2 3 4" xfId="5321" xr:uid="{00000000-0005-0000-0000-0000C3140000}"/>
    <cellStyle name="Normal 19 2 2 2 4" xfId="5322" xr:uid="{00000000-0005-0000-0000-0000C4140000}"/>
    <cellStyle name="Normal 19 2 2 2 4 2" xfId="5323" xr:uid="{00000000-0005-0000-0000-0000C5140000}"/>
    <cellStyle name="Normal 19 2 2 2 4 3" xfId="5324" xr:uid="{00000000-0005-0000-0000-0000C6140000}"/>
    <cellStyle name="Normal 19 2 2 2 4 4" xfId="5325" xr:uid="{00000000-0005-0000-0000-0000C7140000}"/>
    <cellStyle name="Normal 19 2 2 2 5" xfId="5326" xr:uid="{00000000-0005-0000-0000-0000C8140000}"/>
    <cellStyle name="Normal 19 2 2 2 6" xfId="5327" xr:uid="{00000000-0005-0000-0000-0000C9140000}"/>
    <cellStyle name="Normal 19 2 2 2 7" xfId="5328" xr:uid="{00000000-0005-0000-0000-0000CA140000}"/>
    <cellStyle name="Normal 19 2 2 3" xfId="5329" xr:uid="{00000000-0005-0000-0000-0000CB140000}"/>
    <cellStyle name="Normal 19 2 2 3 2" xfId="5330" xr:uid="{00000000-0005-0000-0000-0000CC140000}"/>
    <cellStyle name="Normal 19 2 2 3 3" xfId="5331" xr:uid="{00000000-0005-0000-0000-0000CD140000}"/>
    <cellStyle name="Normal 19 2 2 3 4" xfId="5332" xr:uid="{00000000-0005-0000-0000-0000CE140000}"/>
    <cellStyle name="Normal 19 2 2 4" xfId="5333" xr:uid="{00000000-0005-0000-0000-0000CF140000}"/>
    <cellStyle name="Normal 19 2 2 4 2" xfId="5334" xr:uid="{00000000-0005-0000-0000-0000D0140000}"/>
    <cellStyle name="Normal 19 2 2 4 3" xfId="5335" xr:uid="{00000000-0005-0000-0000-0000D1140000}"/>
    <cellStyle name="Normal 19 2 2 4 4" xfId="5336" xr:uid="{00000000-0005-0000-0000-0000D2140000}"/>
    <cellStyle name="Normal 19 2 2 5" xfId="5337" xr:uid="{00000000-0005-0000-0000-0000D3140000}"/>
    <cellStyle name="Normal 19 2 2 5 2" xfId="5338" xr:uid="{00000000-0005-0000-0000-0000D4140000}"/>
    <cellStyle name="Normal 19 2 2 5 3" xfId="5339" xr:uid="{00000000-0005-0000-0000-0000D5140000}"/>
    <cellStyle name="Normal 19 2 2 5 4" xfId="5340" xr:uid="{00000000-0005-0000-0000-0000D6140000}"/>
    <cellStyle name="Normal 19 2 2 6" xfId="5341" xr:uid="{00000000-0005-0000-0000-0000D7140000}"/>
    <cellStyle name="Normal 19 2 2 7" xfId="5342" xr:uid="{00000000-0005-0000-0000-0000D8140000}"/>
    <cellStyle name="Normal 19 2 2 8" xfId="5343" xr:uid="{00000000-0005-0000-0000-0000D9140000}"/>
    <cellStyle name="Normal 19 2 3" xfId="5344" xr:uid="{00000000-0005-0000-0000-0000DA140000}"/>
    <cellStyle name="Normal 19 2 3 2" xfId="5345" xr:uid="{00000000-0005-0000-0000-0000DB140000}"/>
    <cellStyle name="Normal 19 2 3 2 2" xfId="5346" xr:uid="{00000000-0005-0000-0000-0000DC140000}"/>
    <cellStyle name="Normal 19 2 3 2 2 2" xfId="5347" xr:uid="{00000000-0005-0000-0000-0000DD140000}"/>
    <cellStyle name="Normal 19 2 3 2 2 3" xfId="5348" xr:uid="{00000000-0005-0000-0000-0000DE140000}"/>
    <cellStyle name="Normal 19 2 3 2 2 4" xfId="5349" xr:uid="{00000000-0005-0000-0000-0000DF140000}"/>
    <cellStyle name="Normal 19 2 3 2 3" xfId="5350" xr:uid="{00000000-0005-0000-0000-0000E0140000}"/>
    <cellStyle name="Normal 19 2 3 2 3 2" xfId="5351" xr:uid="{00000000-0005-0000-0000-0000E1140000}"/>
    <cellStyle name="Normal 19 2 3 2 3 3" xfId="5352" xr:uid="{00000000-0005-0000-0000-0000E2140000}"/>
    <cellStyle name="Normal 19 2 3 2 3 4" xfId="5353" xr:uid="{00000000-0005-0000-0000-0000E3140000}"/>
    <cellStyle name="Normal 19 2 3 2 4" xfId="5354" xr:uid="{00000000-0005-0000-0000-0000E4140000}"/>
    <cellStyle name="Normal 19 2 3 2 4 2" xfId="5355" xr:uid="{00000000-0005-0000-0000-0000E5140000}"/>
    <cellStyle name="Normal 19 2 3 2 4 3" xfId="5356" xr:uid="{00000000-0005-0000-0000-0000E6140000}"/>
    <cellStyle name="Normal 19 2 3 2 4 4" xfId="5357" xr:uid="{00000000-0005-0000-0000-0000E7140000}"/>
    <cellStyle name="Normal 19 2 3 2 5" xfId="5358" xr:uid="{00000000-0005-0000-0000-0000E8140000}"/>
    <cellStyle name="Normal 19 2 3 2 6" xfId="5359" xr:uid="{00000000-0005-0000-0000-0000E9140000}"/>
    <cellStyle name="Normal 19 2 3 2 7" xfId="5360" xr:uid="{00000000-0005-0000-0000-0000EA140000}"/>
    <cellStyle name="Normal 19 2 3 3" xfId="5361" xr:uid="{00000000-0005-0000-0000-0000EB140000}"/>
    <cellStyle name="Normal 19 2 3 3 2" xfId="5362" xr:uid="{00000000-0005-0000-0000-0000EC140000}"/>
    <cellStyle name="Normal 19 2 3 3 3" xfId="5363" xr:uid="{00000000-0005-0000-0000-0000ED140000}"/>
    <cellStyle name="Normal 19 2 3 3 4" xfId="5364" xr:uid="{00000000-0005-0000-0000-0000EE140000}"/>
    <cellStyle name="Normal 19 2 3 4" xfId="5365" xr:uid="{00000000-0005-0000-0000-0000EF140000}"/>
    <cellStyle name="Normal 19 2 3 4 2" xfId="5366" xr:uid="{00000000-0005-0000-0000-0000F0140000}"/>
    <cellStyle name="Normal 19 2 3 4 3" xfId="5367" xr:uid="{00000000-0005-0000-0000-0000F1140000}"/>
    <cellStyle name="Normal 19 2 3 4 4" xfId="5368" xr:uid="{00000000-0005-0000-0000-0000F2140000}"/>
    <cellStyle name="Normal 19 2 3 5" xfId="5369" xr:uid="{00000000-0005-0000-0000-0000F3140000}"/>
    <cellStyle name="Normal 19 2 3 5 2" xfId="5370" xr:uid="{00000000-0005-0000-0000-0000F4140000}"/>
    <cellStyle name="Normal 19 2 3 5 3" xfId="5371" xr:uid="{00000000-0005-0000-0000-0000F5140000}"/>
    <cellStyle name="Normal 19 2 3 5 4" xfId="5372" xr:uid="{00000000-0005-0000-0000-0000F6140000}"/>
    <cellStyle name="Normal 19 2 3 6" xfId="5373" xr:uid="{00000000-0005-0000-0000-0000F7140000}"/>
    <cellStyle name="Normal 19 2 3 7" xfId="5374" xr:uid="{00000000-0005-0000-0000-0000F8140000}"/>
    <cellStyle name="Normal 19 2 3 8" xfId="5375" xr:uid="{00000000-0005-0000-0000-0000F9140000}"/>
    <cellStyle name="Normal 19 2 4" xfId="5376" xr:uid="{00000000-0005-0000-0000-0000FA140000}"/>
    <cellStyle name="Normal 19 2 4 2" xfId="5377" xr:uid="{00000000-0005-0000-0000-0000FB140000}"/>
    <cellStyle name="Normal 19 2 4 2 2" xfId="5378" xr:uid="{00000000-0005-0000-0000-0000FC140000}"/>
    <cellStyle name="Normal 19 2 4 2 3" xfId="5379" xr:uid="{00000000-0005-0000-0000-0000FD140000}"/>
    <cellStyle name="Normal 19 2 4 2 4" xfId="5380" xr:uid="{00000000-0005-0000-0000-0000FE140000}"/>
    <cellStyle name="Normal 19 2 4 3" xfId="5381" xr:uid="{00000000-0005-0000-0000-0000FF140000}"/>
    <cellStyle name="Normal 19 2 4 3 2" xfId="5382" xr:uid="{00000000-0005-0000-0000-000000150000}"/>
    <cellStyle name="Normal 19 2 4 3 3" xfId="5383" xr:uid="{00000000-0005-0000-0000-000001150000}"/>
    <cellStyle name="Normal 19 2 4 3 4" xfId="5384" xr:uid="{00000000-0005-0000-0000-000002150000}"/>
    <cellStyle name="Normal 19 2 4 4" xfId="5385" xr:uid="{00000000-0005-0000-0000-000003150000}"/>
    <cellStyle name="Normal 19 2 4 4 2" xfId="5386" xr:uid="{00000000-0005-0000-0000-000004150000}"/>
    <cellStyle name="Normal 19 2 4 4 3" xfId="5387" xr:uid="{00000000-0005-0000-0000-000005150000}"/>
    <cellStyle name="Normal 19 2 4 4 4" xfId="5388" xr:uid="{00000000-0005-0000-0000-000006150000}"/>
    <cellStyle name="Normal 19 2 4 5" xfId="5389" xr:uid="{00000000-0005-0000-0000-000007150000}"/>
    <cellStyle name="Normal 19 2 4 6" xfId="5390" xr:uid="{00000000-0005-0000-0000-000008150000}"/>
    <cellStyle name="Normal 19 2 4 7" xfId="5391" xr:uid="{00000000-0005-0000-0000-000009150000}"/>
    <cellStyle name="Normal 19 2 5" xfId="5392" xr:uid="{00000000-0005-0000-0000-00000A150000}"/>
    <cellStyle name="Normal 19 2 5 2" xfId="5393" xr:uid="{00000000-0005-0000-0000-00000B150000}"/>
    <cellStyle name="Normal 19 2 5 3" xfId="5394" xr:uid="{00000000-0005-0000-0000-00000C150000}"/>
    <cellStyle name="Normal 19 2 5 4" xfId="5395" xr:uid="{00000000-0005-0000-0000-00000D150000}"/>
    <cellStyle name="Normal 19 2 6" xfId="5396" xr:uid="{00000000-0005-0000-0000-00000E150000}"/>
    <cellStyle name="Normal 19 2 6 2" xfId="5397" xr:uid="{00000000-0005-0000-0000-00000F150000}"/>
    <cellStyle name="Normal 19 2 6 3" xfId="5398" xr:uid="{00000000-0005-0000-0000-000010150000}"/>
    <cellStyle name="Normal 19 2 6 4" xfId="5399" xr:uid="{00000000-0005-0000-0000-000011150000}"/>
    <cellStyle name="Normal 19 2 7" xfId="5400" xr:uid="{00000000-0005-0000-0000-000012150000}"/>
    <cellStyle name="Normal 19 2 7 2" xfId="5401" xr:uid="{00000000-0005-0000-0000-000013150000}"/>
    <cellStyle name="Normal 19 2 7 3" xfId="5402" xr:uid="{00000000-0005-0000-0000-000014150000}"/>
    <cellStyle name="Normal 19 2 7 4" xfId="5403" xr:uid="{00000000-0005-0000-0000-000015150000}"/>
    <cellStyle name="Normal 19 2 8" xfId="5404" xr:uid="{00000000-0005-0000-0000-000016150000}"/>
    <cellStyle name="Normal 19 2 8 2" xfId="5405" xr:uid="{00000000-0005-0000-0000-000017150000}"/>
    <cellStyle name="Normal 19 2 9" xfId="5406" xr:uid="{00000000-0005-0000-0000-000018150000}"/>
    <cellStyle name="Normal 19 3" xfId="5407" xr:uid="{00000000-0005-0000-0000-000019150000}"/>
    <cellStyle name="Normal 19 3 2" xfId="5408" xr:uid="{00000000-0005-0000-0000-00001A150000}"/>
    <cellStyle name="Normal 19 3 3" xfId="5409" xr:uid="{00000000-0005-0000-0000-00001B150000}"/>
    <cellStyle name="Normal 19 3 4" xfId="5410" xr:uid="{00000000-0005-0000-0000-00001C150000}"/>
    <cellStyle name="Normal 19 4" xfId="5411" xr:uid="{00000000-0005-0000-0000-00001D150000}"/>
    <cellStyle name="Normal 19 5" xfId="5412" xr:uid="{00000000-0005-0000-0000-00001E150000}"/>
    <cellStyle name="Normal 19 5 2" xfId="5413" xr:uid="{00000000-0005-0000-0000-00001F150000}"/>
    <cellStyle name="Normal 19 6" xfId="5414" xr:uid="{00000000-0005-0000-0000-000020150000}"/>
    <cellStyle name="Normal 19 7" xfId="5415" xr:uid="{00000000-0005-0000-0000-000021150000}"/>
    <cellStyle name="Normal 2" xfId="4" xr:uid="{00000000-0005-0000-0000-000022150000}"/>
    <cellStyle name="Normal 2 10" xfId="5416" xr:uid="{00000000-0005-0000-0000-000023150000}"/>
    <cellStyle name="Normal 2 10 2" xfId="5417" xr:uid="{00000000-0005-0000-0000-000024150000}"/>
    <cellStyle name="Normal 2 10 3" xfId="5418" xr:uid="{00000000-0005-0000-0000-000025150000}"/>
    <cellStyle name="Normal 2 11" xfId="5419" xr:uid="{00000000-0005-0000-0000-000026150000}"/>
    <cellStyle name="Normal 2 11 2" xfId="5420" xr:uid="{00000000-0005-0000-0000-000027150000}"/>
    <cellStyle name="Normal 2 11 3" xfId="5421" xr:uid="{00000000-0005-0000-0000-000028150000}"/>
    <cellStyle name="Normal 2 12" xfId="5422" xr:uid="{00000000-0005-0000-0000-000029150000}"/>
    <cellStyle name="Normal 2 13" xfId="5423" xr:uid="{00000000-0005-0000-0000-00002A150000}"/>
    <cellStyle name="Normal 2 14" xfId="5424" xr:uid="{00000000-0005-0000-0000-00002B150000}"/>
    <cellStyle name="Normal 2 15" xfId="5425" xr:uid="{00000000-0005-0000-0000-00002C150000}"/>
    <cellStyle name="Normal 2 16" xfId="5426" xr:uid="{00000000-0005-0000-0000-00002D150000}"/>
    <cellStyle name="Normal 2 17" xfId="5427" xr:uid="{00000000-0005-0000-0000-00002E150000}"/>
    <cellStyle name="Normal 2 18" xfId="5428" xr:uid="{00000000-0005-0000-0000-00002F150000}"/>
    <cellStyle name="Normal 2 19" xfId="5429" xr:uid="{00000000-0005-0000-0000-000030150000}"/>
    <cellStyle name="Normal 2 2" xfId="11" xr:uid="{00000000-0005-0000-0000-000031150000}"/>
    <cellStyle name="Normal 2 2 10" xfId="5430" xr:uid="{00000000-0005-0000-0000-000032150000}"/>
    <cellStyle name="Normal 2 2 2" xfId="5431" xr:uid="{00000000-0005-0000-0000-000033150000}"/>
    <cellStyle name="Normal 2 2 2 2" xfId="5432" xr:uid="{00000000-0005-0000-0000-000034150000}"/>
    <cellStyle name="Normal 2 2 2 2 2" xfId="5433" xr:uid="{00000000-0005-0000-0000-000035150000}"/>
    <cellStyle name="Normal 2 2 2 2 2 2" xfId="5434" xr:uid="{00000000-0005-0000-0000-000036150000}"/>
    <cellStyle name="Normal 2 2 2 2 2 2 2" xfId="5435" xr:uid="{00000000-0005-0000-0000-000037150000}"/>
    <cellStyle name="Normal 2 2 2 2 2 2 3" xfId="5436" xr:uid="{00000000-0005-0000-0000-000038150000}"/>
    <cellStyle name="Normal 2 2 2 2 2 3" xfId="5437" xr:uid="{00000000-0005-0000-0000-000039150000}"/>
    <cellStyle name="Normal 2 2 2 2 2 4" xfId="5438" xr:uid="{00000000-0005-0000-0000-00003A150000}"/>
    <cellStyle name="Normal 2 2 2 2 2 4 2" xfId="5439" xr:uid="{00000000-0005-0000-0000-00003B150000}"/>
    <cellStyle name="Normal 2 2 2 2 2 4 3" xfId="5440" xr:uid="{00000000-0005-0000-0000-00003C150000}"/>
    <cellStyle name="Normal 2 2 2 2 2 5" xfId="5441" xr:uid="{00000000-0005-0000-0000-00003D150000}"/>
    <cellStyle name="Normal 2 2 2 2 3" xfId="5442" xr:uid="{00000000-0005-0000-0000-00003E150000}"/>
    <cellStyle name="Normal 2 2 2 2 3 2" xfId="5443" xr:uid="{00000000-0005-0000-0000-00003F150000}"/>
    <cellStyle name="Normal 2 2 2 2 3 3" xfId="5444" xr:uid="{00000000-0005-0000-0000-000040150000}"/>
    <cellStyle name="Normal 2 2 2 2 4" xfId="5445" xr:uid="{00000000-0005-0000-0000-000041150000}"/>
    <cellStyle name="Normal 2 2 2 2 4 2" xfId="5446" xr:uid="{00000000-0005-0000-0000-000042150000}"/>
    <cellStyle name="Normal 2 2 2 2 4 3" xfId="5447" xr:uid="{00000000-0005-0000-0000-000043150000}"/>
    <cellStyle name="Normal 2 2 2 2 5" xfId="5448" xr:uid="{00000000-0005-0000-0000-000044150000}"/>
    <cellStyle name="Normal 2 2 2 2 5 2" xfId="5449" xr:uid="{00000000-0005-0000-0000-000045150000}"/>
    <cellStyle name="Normal 2 2 2 2 5 3" xfId="5450" xr:uid="{00000000-0005-0000-0000-000046150000}"/>
    <cellStyle name="Normal 2 2 2 2 6" xfId="5451" xr:uid="{00000000-0005-0000-0000-000047150000}"/>
    <cellStyle name="Normal 2 2 2 3" xfId="5452" xr:uid="{00000000-0005-0000-0000-000048150000}"/>
    <cellStyle name="Normal 2 2 2 3 2" xfId="5453" xr:uid="{00000000-0005-0000-0000-000049150000}"/>
    <cellStyle name="Normal 2 2 2 3 2 2" xfId="5454" xr:uid="{00000000-0005-0000-0000-00004A150000}"/>
    <cellStyle name="Normal 2 2 2 3 2 3" xfId="5455" xr:uid="{00000000-0005-0000-0000-00004B150000}"/>
    <cellStyle name="Normal 2 2 2 3 2 4" xfId="5456" xr:uid="{00000000-0005-0000-0000-00004C150000}"/>
    <cellStyle name="Normal 2 2 2 3 2 5" xfId="5457" xr:uid="{00000000-0005-0000-0000-00004D150000}"/>
    <cellStyle name="Normal 2 2 2 4" xfId="5458" xr:uid="{00000000-0005-0000-0000-00004E150000}"/>
    <cellStyle name="Normal 2 2 2 4 2" xfId="5459" xr:uid="{00000000-0005-0000-0000-00004F150000}"/>
    <cellStyle name="Normal 2 2 2 4 3" xfId="5460" xr:uid="{00000000-0005-0000-0000-000050150000}"/>
    <cellStyle name="Normal 2 2 2 4 4" xfId="5461" xr:uid="{00000000-0005-0000-0000-000051150000}"/>
    <cellStyle name="Normal 2 2 2 5" xfId="5462" xr:uid="{00000000-0005-0000-0000-000052150000}"/>
    <cellStyle name="Normal 2 2 2 5 2" xfId="5463" xr:uid="{00000000-0005-0000-0000-000053150000}"/>
    <cellStyle name="Normal 2 2 2 5 3" xfId="5464" xr:uid="{00000000-0005-0000-0000-000054150000}"/>
    <cellStyle name="Normal 2 2 2 6" xfId="5465" xr:uid="{00000000-0005-0000-0000-000055150000}"/>
    <cellStyle name="Normal 2 2 2 7" xfId="5466" xr:uid="{00000000-0005-0000-0000-000056150000}"/>
    <cellStyle name="Normal 2 2 2 8" xfId="5467" xr:uid="{00000000-0005-0000-0000-000057150000}"/>
    <cellStyle name="Normal 2 2 3" xfId="5468" xr:uid="{00000000-0005-0000-0000-000058150000}"/>
    <cellStyle name="Normal 2 2 3 2" xfId="5469" xr:uid="{00000000-0005-0000-0000-000059150000}"/>
    <cellStyle name="Normal 2 2 3 3" xfId="5470" xr:uid="{00000000-0005-0000-0000-00005A150000}"/>
    <cellStyle name="Normal 2 2 4" xfId="5471" xr:uid="{00000000-0005-0000-0000-00005B150000}"/>
    <cellStyle name="Normal 2 2 4 2" xfId="5472" xr:uid="{00000000-0005-0000-0000-00005C150000}"/>
    <cellStyle name="Normal 2 2 4 3" xfId="5473" xr:uid="{00000000-0005-0000-0000-00005D150000}"/>
    <cellStyle name="Normal 2 2 4 4" xfId="5474" xr:uid="{00000000-0005-0000-0000-00005E150000}"/>
    <cellStyle name="Normal 2 2 5" xfId="5475" xr:uid="{00000000-0005-0000-0000-00005F150000}"/>
    <cellStyle name="Normal 2 2 5 2" xfId="5476" xr:uid="{00000000-0005-0000-0000-000060150000}"/>
    <cellStyle name="Normal 2 2 5 3" xfId="5477" xr:uid="{00000000-0005-0000-0000-000061150000}"/>
    <cellStyle name="Normal 2 2 5 4" xfId="5478" xr:uid="{00000000-0005-0000-0000-000062150000}"/>
    <cellStyle name="Normal 2 2 6" xfId="5479" xr:uid="{00000000-0005-0000-0000-000063150000}"/>
    <cellStyle name="Normal 2 2 6 2" xfId="5480" xr:uid="{00000000-0005-0000-0000-000064150000}"/>
    <cellStyle name="Normal 2 2 6 3" xfId="5481" xr:uid="{00000000-0005-0000-0000-000065150000}"/>
    <cellStyle name="Normal 2 2 6 4" xfId="5482" xr:uid="{00000000-0005-0000-0000-000066150000}"/>
    <cellStyle name="Normal 2 2 7" xfId="5483" xr:uid="{00000000-0005-0000-0000-000067150000}"/>
    <cellStyle name="Normal 2 2 7 2" xfId="5484" xr:uid="{00000000-0005-0000-0000-000068150000}"/>
    <cellStyle name="Normal 2 2 7 3" xfId="5485" xr:uid="{00000000-0005-0000-0000-000069150000}"/>
    <cellStyle name="Normal 2 2 8" xfId="5486" xr:uid="{00000000-0005-0000-0000-00006A150000}"/>
    <cellStyle name="Normal 2 2 8 2" xfId="5487" xr:uid="{00000000-0005-0000-0000-00006B150000}"/>
    <cellStyle name="Normal 2 2 9" xfId="5488" xr:uid="{00000000-0005-0000-0000-00006C150000}"/>
    <cellStyle name="Normal 2 2_001- PRESUPUESTO AILA  (26 DE JULIO DEL 2010)" xfId="5489" xr:uid="{00000000-0005-0000-0000-00006D150000}"/>
    <cellStyle name="Normal 2 20" xfId="5490" xr:uid="{00000000-0005-0000-0000-00006E150000}"/>
    <cellStyle name="Normal 2 21" xfId="5491" xr:uid="{00000000-0005-0000-0000-00006F150000}"/>
    <cellStyle name="Normal 2 22" xfId="5492" xr:uid="{00000000-0005-0000-0000-000070150000}"/>
    <cellStyle name="Normal 2 23" xfId="5493" xr:uid="{00000000-0005-0000-0000-000071150000}"/>
    <cellStyle name="Normal 2 24" xfId="5494" xr:uid="{00000000-0005-0000-0000-000072150000}"/>
    <cellStyle name="Normal 2 25" xfId="5495" xr:uid="{00000000-0005-0000-0000-000073150000}"/>
    <cellStyle name="Normal 2 26" xfId="5496" xr:uid="{00000000-0005-0000-0000-000074150000}"/>
    <cellStyle name="Normal 2 27" xfId="5497" xr:uid="{00000000-0005-0000-0000-000075150000}"/>
    <cellStyle name="Normal 2 28" xfId="5498" xr:uid="{00000000-0005-0000-0000-000076150000}"/>
    <cellStyle name="Normal 2 29" xfId="5499" xr:uid="{00000000-0005-0000-0000-000077150000}"/>
    <cellStyle name="Normal 2 3" xfId="5500" xr:uid="{00000000-0005-0000-0000-000078150000}"/>
    <cellStyle name="Normal 2 3 2" xfId="9" xr:uid="{00000000-0005-0000-0000-000079150000}"/>
    <cellStyle name="Normal 2 3 2 2" xfId="5501" xr:uid="{00000000-0005-0000-0000-00007A150000}"/>
    <cellStyle name="Normal 2 3 2 2 2" xfId="5502" xr:uid="{00000000-0005-0000-0000-00007B150000}"/>
    <cellStyle name="Normal 2 3 2 2 3" xfId="5503" xr:uid="{00000000-0005-0000-0000-00007C150000}"/>
    <cellStyle name="Normal 2 3 2 2 4" xfId="5504" xr:uid="{00000000-0005-0000-0000-00007D150000}"/>
    <cellStyle name="Normal 2 3 2 2 5" xfId="5505" xr:uid="{00000000-0005-0000-0000-00007E150000}"/>
    <cellStyle name="Normal 2 3 2 3" xfId="5506" xr:uid="{00000000-0005-0000-0000-00007F150000}"/>
    <cellStyle name="Normal 2 3 3" xfId="5507" xr:uid="{00000000-0005-0000-0000-000080150000}"/>
    <cellStyle name="Normal 2 3 3 2" xfId="5508" xr:uid="{00000000-0005-0000-0000-000081150000}"/>
    <cellStyle name="Normal 2 3 3 2 2" xfId="5509" xr:uid="{00000000-0005-0000-0000-000082150000}"/>
    <cellStyle name="Normal 2 3 3 2 2 2" xfId="5510" xr:uid="{00000000-0005-0000-0000-000083150000}"/>
    <cellStyle name="Normal 2 3 3 2 2 3" xfId="5511" xr:uid="{00000000-0005-0000-0000-000084150000}"/>
    <cellStyle name="Normal 2 3 3 2 2 4" xfId="5512" xr:uid="{00000000-0005-0000-0000-000085150000}"/>
    <cellStyle name="Normal 2 3 3 2 3" xfId="5513" xr:uid="{00000000-0005-0000-0000-000086150000}"/>
    <cellStyle name="Normal 2 3 3 2 3 2" xfId="5514" xr:uid="{00000000-0005-0000-0000-000087150000}"/>
    <cellStyle name="Normal 2 3 3 2 3 3" xfId="5515" xr:uid="{00000000-0005-0000-0000-000088150000}"/>
    <cellStyle name="Normal 2 3 3 2 3 4" xfId="5516" xr:uid="{00000000-0005-0000-0000-000089150000}"/>
    <cellStyle name="Normal 2 3 3 2 4" xfId="5517" xr:uid="{00000000-0005-0000-0000-00008A150000}"/>
    <cellStyle name="Normal 2 3 3 2 4 2" xfId="5518" xr:uid="{00000000-0005-0000-0000-00008B150000}"/>
    <cellStyle name="Normal 2 3 3 2 4 3" xfId="5519" xr:uid="{00000000-0005-0000-0000-00008C150000}"/>
    <cellStyle name="Normal 2 3 3 2 4 4" xfId="5520" xr:uid="{00000000-0005-0000-0000-00008D150000}"/>
    <cellStyle name="Normal 2 3 3 2 5" xfId="5521" xr:uid="{00000000-0005-0000-0000-00008E150000}"/>
    <cellStyle name="Normal 2 3 3 2 6" xfId="5522" xr:uid="{00000000-0005-0000-0000-00008F150000}"/>
    <cellStyle name="Normal 2 3 3 2 7" xfId="5523" xr:uid="{00000000-0005-0000-0000-000090150000}"/>
    <cellStyle name="Normal 2 3 3 3" xfId="5524" xr:uid="{00000000-0005-0000-0000-000091150000}"/>
    <cellStyle name="Normal 2 3 3 3 2" xfId="5525" xr:uid="{00000000-0005-0000-0000-000092150000}"/>
    <cellStyle name="Normal 2 3 3 3 3" xfId="5526" xr:uid="{00000000-0005-0000-0000-000093150000}"/>
    <cellStyle name="Normal 2 3 3 3 4" xfId="5527" xr:uid="{00000000-0005-0000-0000-000094150000}"/>
    <cellStyle name="Normal 2 3 3 4" xfId="5528" xr:uid="{00000000-0005-0000-0000-000095150000}"/>
    <cellStyle name="Normal 2 3 3 4 2" xfId="5529" xr:uid="{00000000-0005-0000-0000-000096150000}"/>
    <cellStyle name="Normal 2 3 3 4 3" xfId="5530" xr:uid="{00000000-0005-0000-0000-000097150000}"/>
    <cellStyle name="Normal 2 3 3 4 4" xfId="5531" xr:uid="{00000000-0005-0000-0000-000098150000}"/>
    <cellStyle name="Normal 2 3 3 5" xfId="5532" xr:uid="{00000000-0005-0000-0000-000099150000}"/>
    <cellStyle name="Normal 2 3 3 5 2" xfId="5533" xr:uid="{00000000-0005-0000-0000-00009A150000}"/>
    <cellStyle name="Normal 2 3 3 5 3" xfId="5534" xr:uid="{00000000-0005-0000-0000-00009B150000}"/>
    <cellStyle name="Normal 2 3 3 5 4" xfId="5535" xr:uid="{00000000-0005-0000-0000-00009C150000}"/>
    <cellStyle name="Normal 2 3 3 6" xfId="5536" xr:uid="{00000000-0005-0000-0000-00009D150000}"/>
    <cellStyle name="Normal 2 3 4" xfId="5537" xr:uid="{00000000-0005-0000-0000-00009E150000}"/>
    <cellStyle name="Normal 2 3 4 2" xfId="5538" xr:uid="{00000000-0005-0000-0000-00009F150000}"/>
    <cellStyle name="Normal 2 3 4 2 2" xfId="5539" xr:uid="{00000000-0005-0000-0000-0000A0150000}"/>
    <cellStyle name="Normal 2 3 4 2 2 2" xfId="5540" xr:uid="{00000000-0005-0000-0000-0000A1150000}"/>
    <cellStyle name="Normal 2 3 4 2 2 3" xfId="5541" xr:uid="{00000000-0005-0000-0000-0000A2150000}"/>
    <cellStyle name="Normal 2 3 4 2 2 4" xfId="5542" xr:uid="{00000000-0005-0000-0000-0000A3150000}"/>
    <cellStyle name="Normal 2 3 4 2 3" xfId="5543" xr:uid="{00000000-0005-0000-0000-0000A4150000}"/>
    <cellStyle name="Normal 2 3 4 2 3 2" xfId="5544" xr:uid="{00000000-0005-0000-0000-0000A5150000}"/>
    <cellStyle name="Normal 2 3 4 2 3 3" xfId="5545" xr:uid="{00000000-0005-0000-0000-0000A6150000}"/>
    <cellStyle name="Normal 2 3 4 2 3 4" xfId="5546" xr:uid="{00000000-0005-0000-0000-0000A7150000}"/>
    <cellStyle name="Normal 2 3 4 2 4" xfId="5547" xr:uid="{00000000-0005-0000-0000-0000A8150000}"/>
    <cellStyle name="Normal 2 3 4 2 4 2" xfId="5548" xr:uid="{00000000-0005-0000-0000-0000A9150000}"/>
    <cellStyle name="Normal 2 3 4 2 4 3" xfId="5549" xr:uid="{00000000-0005-0000-0000-0000AA150000}"/>
    <cellStyle name="Normal 2 3 4 2 4 4" xfId="5550" xr:uid="{00000000-0005-0000-0000-0000AB150000}"/>
    <cellStyle name="Normal 2 3 4 2 5" xfId="5551" xr:uid="{00000000-0005-0000-0000-0000AC150000}"/>
    <cellStyle name="Normal 2 3 4 2 6" xfId="5552" xr:uid="{00000000-0005-0000-0000-0000AD150000}"/>
    <cellStyle name="Normal 2 3 4 2 7" xfId="5553" xr:uid="{00000000-0005-0000-0000-0000AE150000}"/>
    <cellStyle name="Normal 2 3 4 3" xfId="5554" xr:uid="{00000000-0005-0000-0000-0000AF150000}"/>
    <cellStyle name="Normal 2 3 4 3 2" xfId="5555" xr:uid="{00000000-0005-0000-0000-0000B0150000}"/>
    <cellStyle name="Normal 2 3 4 3 3" xfId="5556" xr:uid="{00000000-0005-0000-0000-0000B1150000}"/>
    <cellStyle name="Normal 2 3 4 3 4" xfId="5557" xr:uid="{00000000-0005-0000-0000-0000B2150000}"/>
    <cellStyle name="Normal 2 3 4 4" xfId="5558" xr:uid="{00000000-0005-0000-0000-0000B3150000}"/>
    <cellStyle name="Normal 2 3 4 4 2" xfId="5559" xr:uid="{00000000-0005-0000-0000-0000B4150000}"/>
    <cellStyle name="Normal 2 3 4 4 3" xfId="5560" xr:uid="{00000000-0005-0000-0000-0000B5150000}"/>
    <cellStyle name="Normal 2 3 4 4 4" xfId="5561" xr:uid="{00000000-0005-0000-0000-0000B6150000}"/>
    <cellStyle name="Normal 2 3 4 5" xfId="5562" xr:uid="{00000000-0005-0000-0000-0000B7150000}"/>
    <cellStyle name="Normal 2 3 4 5 2" xfId="5563" xr:uid="{00000000-0005-0000-0000-0000B8150000}"/>
    <cellStyle name="Normal 2 3 4 5 3" xfId="5564" xr:uid="{00000000-0005-0000-0000-0000B9150000}"/>
    <cellStyle name="Normal 2 3 4 5 4" xfId="5565" xr:uid="{00000000-0005-0000-0000-0000BA150000}"/>
    <cellStyle name="Normal 2 3 4 6" xfId="5566" xr:uid="{00000000-0005-0000-0000-0000BB150000}"/>
    <cellStyle name="Normal 2 3 4 6 2" xfId="5567" xr:uid="{00000000-0005-0000-0000-0000BC150000}"/>
    <cellStyle name="Normal 2 3 4 6 3" xfId="5568" xr:uid="{00000000-0005-0000-0000-0000BD150000}"/>
    <cellStyle name="Normal 2 3 4 7" xfId="5569" xr:uid="{00000000-0005-0000-0000-0000BE150000}"/>
    <cellStyle name="Normal 2 3 4 8" xfId="5570" xr:uid="{00000000-0005-0000-0000-0000BF150000}"/>
    <cellStyle name="Normal 2 3 5" xfId="5571" xr:uid="{00000000-0005-0000-0000-0000C0150000}"/>
    <cellStyle name="Normal 2 3 5 2" xfId="5572" xr:uid="{00000000-0005-0000-0000-0000C1150000}"/>
    <cellStyle name="Normal 2 3 5 2 2" xfId="5573" xr:uid="{00000000-0005-0000-0000-0000C2150000}"/>
    <cellStyle name="Normal 2 3 5 2 3" xfId="5574" xr:uid="{00000000-0005-0000-0000-0000C3150000}"/>
    <cellStyle name="Normal 2 3 5 2 4" xfId="5575" xr:uid="{00000000-0005-0000-0000-0000C4150000}"/>
    <cellStyle name="Normal 2 3 5 3" xfId="5576" xr:uid="{00000000-0005-0000-0000-0000C5150000}"/>
    <cellStyle name="Normal 2 3 5 3 2" xfId="5577" xr:uid="{00000000-0005-0000-0000-0000C6150000}"/>
    <cellStyle name="Normal 2 3 5 3 3" xfId="5578" xr:uid="{00000000-0005-0000-0000-0000C7150000}"/>
    <cellStyle name="Normal 2 3 5 3 4" xfId="5579" xr:uid="{00000000-0005-0000-0000-0000C8150000}"/>
    <cellStyle name="Normal 2 3 5 4" xfId="5580" xr:uid="{00000000-0005-0000-0000-0000C9150000}"/>
    <cellStyle name="Normal 2 3 5 4 2" xfId="5581" xr:uid="{00000000-0005-0000-0000-0000CA150000}"/>
    <cellStyle name="Normal 2 3 5 4 3" xfId="5582" xr:uid="{00000000-0005-0000-0000-0000CB150000}"/>
    <cellStyle name="Normal 2 3 5 4 4" xfId="5583" xr:uid="{00000000-0005-0000-0000-0000CC150000}"/>
    <cellStyle name="Normal 2 3 5 5" xfId="5584" xr:uid="{00000000-0005-0000-0000-0000CD150000}"/>
    <cellStyle name="Normal 2 3 5 6" xfId="5585" xr:uid="{00000000-0005-0000-0000-0000CE150000}"/>
    <cellStyle name="Normal 2 3 5 7" xfId="5586" xr:uid="{00000000-0005-0000-0000-0000CF150000}"/>
    <cellStyle name="Normal 2 3 6" xfId="5587" xr:uid="{00000000-0005-0000-0000-0000D0150000}"/>
    <cellStyle name="Normal 2 3 6 2" xfId="5588" xr:uid="{00000000-0005-0000-0000-0000D1150000}"/>
    <cellStyle name="Normal 2 3 6 2 2" xfId="5589" xr:uid="{00000000-0005-0000-0000-0000D2150000}"/>
    <cellStyle name="Normal 2 3 6 2 3" xfId="5590" xr:uid="{00000000-0005-0000-0000-0000D3150000}"/>
    <cellStyle name="Normal 2 3 6 2 4" xfId="5591" xr:uid="{00000000-0005-0000-0000-0000D4150000}"/>
    <cellStyle name="Normal 2 3 6 3" xfId="5592" xr:uid="{00000000-0005-0000-0000-0000D5150000}"/>
    <cellStyle name="Normal 2 3 6 3 2" xfId="5593" xr:uid="{00000000-0005-0000-0000-0000D6150000}"/>
    <cellStyle name="Normal 2 3 6 3 3" xfId="5594" xr:uid="{00000000-0005-0000-0000-0000D7150000}"/>
    <cellStyle name="Normal 2 3 6 3 4" xfId="5595" xr:uid="{00000000-0005-0000-0000-0000D8150000}"/>
    <cellStyle name="Normal 2 3 6 4" xfId="5596" xr:uid="{00000000-0005-0000-0000-0000D9150000}"/>
    <cellStyle name="Normal 2 3 6 4 2" xfId="5597" xr:uid="{00000000-0005-0000-0000-0000DA150000}"/>
    <cellStyle name="Normal 2 3 6 4 3" xfId="5598" xr:uid="{00000000-0005-0000-0000-0000DB150000}"/>
    <cellStyle name="Normal 2 3 6 4 4" xfId="5599" xr:uid="{00000000-0005-0000-0000-0000DC150000}"/>
    <cellStyle name="Normal 2 3 6 5" xfId="5600" xr:uid="{00000000-0005-0000-0000-0000DD150000}"/>
    <cellStyle name="Normal 2 3 6 6" xfId="5601" xr:uid="{00000000-0005-0000-0000-0000DE150000}"/>
    <cellStyle name="Normal 2 3 6 7" xfId="5602" xr:uid="{00000000-0005-0000-0000-0000DF150000}"/>
    <cellStyle name="Normal 2 3 7" xfId="5603" xr:uid="{00000000-0005-0000-0000-0000E0150000}"/>
    <cellStyle name="Normal 2 3 7 2" xfId="5604" xr:uid="{00000000-0005-0000-0000-0000E1150000}"/>
    <cellStyle name="Normal 2 3 7 3" xfId="5605" xr:uid="{00000000-0005-0000-0000-0000E2150000}"/>
    <cellStyle name="Normal 2 3 7 4" xfId="5606" xr:uid="{00000000-0005-0000-0000-0000E3150000}"/>
    <cellStyle name="Normal 2 3 7 5" xfId="5607" xr:uid="{00000000-0005-0000-0000-0000E4150000}"/>
    <cellStyle name="Normal 2 30" xfId="5608" xr:uid="{00000000-0005-0000-0000-0000E5150000}"/>
    <cellStyle name="Normal 2 31" xfId="5609" xr:uid="{00000000-0005-0000-0000-0000E6150000}"/>
    <cellStyle name="Normal 2 32" xfId="5610" xr:uid="{00000000-0005-0000-0000-0000E7150000}"/>
    <cellStyle name="Normal 2 33" xfId="5611" xr:uid="{00000000-0005-0000-0000-0000E8150000}"/>
    <cellStyle name="Normal 2 34" xfId="5612" xr:uid="{00000000-0005-0000-0000-0000E9150000}"/>
    <cellStyle name="Normal 2 35" xfId="5613" xr:uid="{00000000-0005-0000-0000-0000EA150000}"/>
    <cellStyle name="Normal 2 4" xfId="5614" xr:uid="{00000000-0005-0000-0000-0000EB150000}"/>
    <cellStyle name="Normal 2 4 2" xfId="5615" xr:uid="{00000000-0005-0000-0000-0000EC150000}"/>
    <cellStyle name="Normal 2 4 3" xfId="5616" xr:uid="{00000000-0005-0000-0000-0000ED150000}"/>
    <cellStyle name="Normal 2 4 3 2" xfId="5617" xr:uid="{00000000-0005-0000-0000-0000EE150000}"/>
    <cellStyle name="Normal 2 4 4" xfId="5618" xr:uid="{00000000-0005-0000-0000-0000EF150000}"/>
    <cellStyle name="Normal 2 4 5" xfId="5619" xr:uid="{00000000-0005-0000-0000-0000F0150000}"/>
    <cellStyle name="Normal 2 4 6" xfId="5620" xr:uid="{00000000-0005-0000-0000-0000F1150000}"/>
    <cellStyle name="Normal 2 4 7" xfId="5621" xr:uid="{00000000-0005-0000-0000-0000F2150000}"/>
    <cellStyle name="Normal 2 5" xfId="5622" xr:uid="{00000000-0005-0000-0000-0000F3150000}"/>
    <cellStyle name="Normal 2 5 2" xfId="5623" xr:uid="{00000000-0005-0000-0000-0000F4150000}"/>
    <cellStyle name="Normal 2 5 2 2" xfId="5624" xr:uid="{00000000-0005-0000-0000-0000F5150000}"/>
    <cellStyle name="Normal 2 5 2 3" xfId="5625" xr:uid="{00000000-0005-0000-0000-0000F6150000}"/>
    <cellStyle name="Normal 2 5 2 4" xfId="5626" xr:uid="{00000000-0005-0000-0000-0000F7150000}"/>
    <cellStyle name="Normal 2 5 3" xfId="5627" xr:uid="{00000000-0005-0000-0000-0000F8150000}"/>
    <cellStyle name="Normal 2 5 3 2" xfId="5628" xr:uid="{00000000-0005-0000-0000-0000F9150000}"/>
    <cellStyle name="Normal 2 5 3 3" xfId="5629" xr:uid="{00000000-0005-0000-0000-0000FA150000}"/>
    <cellStyle name="Normal 2 5 3 4" xfId="5630" xr:uid="{00000000-0005-0000-0000-0000FB150000}"/>
    <cellStyle name="Normal 2 5 4" xfId="5631" xr:uid="{00000000-0005-0000-0000-0000FC150000}"/>
    <cellStyle name="Normal 2 5 5" xfId="5632" xr:uid="{00000000-0005-0000-0000-0000FD150000}"/>
    <cellStyle name="Normal 2 5 6" xfId="5633" xr:uid="{00000000-0005-0000-0000-0000FE150000}"/>
    <cellStyle name="Normal 2 6" xfId="5634" xr:uid="{00000000-0005-0000-0000-0000FF150000}"/>
    <cellStyle name="Normal 2 6 2" xfId="5635" xr:uid="{00000000-0005-0000-0000-000000160000}"/>
    <cellStyle name="Normal 2 6 3" xfId="5636" xr:uid="{00000000-0005-0000-0000-000001160000}"/>
    <cellStyle name="Normal 2 7" xfId="5637" xr:uid="{00000000-0005-0000-0000-000002160000}"/>
    <cellStyle name="Normal 2 8" xfId="5638" xr:uid="{00000000-0005-0000-0000-000003160000}"/>
    <cellStyle name="Normal 2 9" xfId="5639" xr:uid="{00000000-0005-0000-0000-000004160000}"/>
    <cellStyle name="Normal 2 9 2" xfId="5640" xr:uid="{00000000-0005-0000-0000-000005160000}"/>
    <cellStyle name="Normal 2_001- PRESUPUESTO AILA  (26 DE JULIO DEL 2010)" xfId="5641" xr:uid="{00000000-0005-0000-0000-000006160000}"/>
    <cellStyle name="Normal 20" xfId="5642" xr:uid="{00000000-0005-0000-0000-000007160000}"/>
    <cellStyle name="Normal 20 2" xfId="5643" xr:uid="{00000000-0005-0000-0000-000008160000}"/>
    <cellStyle name="Normal 20 2 10" xfId="5644" xr:uid="{00000000-0005-0000-0000-000009160000}"/>
    <cellStyle name="Normal 20 2 11" xfId="5645" xr:uid="{00000000-0005-0000-0000-00000A160000}"/>
    <cellStyle name="Normal 20 2 2" xfId="5646" xr:uid="{00000000-0005-0000-0000-00000B160000}"/>
    <cellStyle name="Normal 20 2 2 2" xfId="5647" xr:uid="{00000000-0005-0000-0000-00000C160000}"/>
    <cellStyle name="Normal 20 2 2 2 2" xfId="5648" xr:uid="{00000000-0005-0000-0000-00000D160000}"/>
    <cellStyle name="Normal 20 2 2 2 2 2" xfId="5649" xr:uid="{00000000-0005-0000-0000-00000E160000}"/>
    <cellStyle name="Normal 20 2 2 2 2 3" xfId="5650" xr:uid="{00000000-0005-0000-0000-00000F160000}"/>
    <cellStyle name="Normal 20 2 2 2 2 4" xfId="5651" xr:uid="{00000000-0005-0000-0000-000010160000}"/>
    <cellStyle name="Normal 20 2 2 2 3" xfId="5652" xr:uid="{00000000-0005-0000-0000-000011160000}"/>
    <cellStyle name="Normal 20 2 2 2 3 2" xfId="5653" xr:uid="{00000000-0005-0000-0000-000012160000}"/>
    <cellStyle name="Normal 20 2 2 2 3 3" xfId="5654" xr:uid="{00000000-0005-0000-0000-000013160000}"/>
    <cellStyle name="Normal 20 2 2 2 3 4" xfId="5655" xr:uid="{00000000-0005-0000-0000-000014160000}"/>
    <cellStyle name="Normal 20 2 2 2 4" xfId="5656" xr:uid="{00000000-0005-0000-0000-000015160000}"/>
    <cellStyle name="Normal 20 2 2 2 4 2" xfId="5657" xr:uid="{00000000-0005-0000-0000-000016160000}"/>
    <cellStyle name="Normal 20 2 2 2 4 3" xfId="5658" xr:uid="{00000000-0005-0000-0000-000017160000}"/>
    <cellStyle name="Normal 20 2 2 2 4 4" xfId="5659" xr:uid="{00000000-0005-0000-0000-000018160000}"/>
    <cellStyle name="Normal 20 2 2 2 5" xfId="5660" xr:uid="{00000000-0005-0000-0000-000019160000}"/>
    <cellStyle name="Normal 20 2 2 2 6" xfId="5661" xr:uid="{00000000-0005-0000-0000-00001A160000}"/>
    <cellStyle name="Normal 20 2 2 2 7" xfId="5662" xr:uid="{00000000-0005-0000-0000-00001B160000}"/>
    <cellStyle name="Normal 20 2 2 3" xfId="5663" xr:uid="{00000000-0005-0000-0000-00001C160000}"/>
    <cellStyle name="Normal 20 2 2 3 2" xfId="5664" xr:uid="{00000000-0005-0000-0000-00001D160000}"/>
    <cellStyle name="Normal 20 2 2 3 3" xfId="5665" xr:uid="{00000000-0005-0000-0000-00001E160000}"/>
    <cellStyle name="Normal 20 2 2 3 4" xfId="5666" xr:uid="{00000000-0005-0000-0000-00001F160000}"/>
    <cellStyle name="Normal 20 2 2 4" xfId="5667" xr:uid="{00000000-0005-0000-0000-000020160000}"/>
    <cellStyle name="Normal 20 2 2 4 2" xfId="5668" xr:uid="{00000000-0005-0000-0000-000021160000}"/>
    <cellStyle name="Normal 20 2 2 4 3" xfId="5669" xr:uid="{00000000-0005-0000-0000-000022160000}"/>
    <cellStyle name="Normal 20 2 2 4 4" xfId="5670" xr:uid="{00000000-0005-0000-0000-000023160000}"/>
    <cellStyle name="Normal 20 2 2 5" xfId="5671" xr:uid="{00000000-0005-0000-0000-000024160000}"/>
    <cellStyle name="Normal 20 2 2 5 2" xfId="5672" xr:uid="{00000000-0005-0000-0000-000025160000}"/>
    <cellStyle name="Normal 20 2 2 5 3" xfId="5673" xr:uid="{00000000-0005-0000-0000-000026160000}"/>
    <cellStyle name="Normal 20 2 2 5 4" xfId="5674" xr:uid="{00000000-0005-0000-0000-000027160000}"/>
    <cellStyle name="Normal 20 2 2 6" xfId="5675" xr:uid="{00000000-0005-0000-0000-000028160000}"/>
    <cellStyle name="Normal 20 2 2 7" xfId="5676" xr:uid="{00000000-0005-0000-0000-000029160000}"/>
    <cellStyle name="Normal 20 2 2 8" xfId="5677" xr:uid="{00000000-0005-0000-0000-00002A160000}"/>
    <cellStyle name="Normal 20 2 3" xfId="5678" xr:uid="{00000000-0005-0000-0000-00002B160000}"/>
    <cellStyle name="Normal 20 2 3 2" xfId="5679" xr:uid="{00000000-0005-0000-0000-00002C160000}"/>
    <cellStyle name="Normal 20 2 3 2 2" xfId="5680" xr:uid="{00000000-0005-0000-0000-00002D160000}"/>
    <cellStyle name="Normal 20 2 3 2 2 2" xfId="5681" xr:uid="{00000000-0005-0000-0000-00002E160000}"/>
    <cellStyle name="Normal 20 2 3 2 2 3" xfId="5682" xr:uid="{00000000-0005-0000-0000-00002F160000}"/>
    <cellStyle name="Normal 20 2 3 2 2 4" xfId="5683" xr:uid="{00000000-0005-0000-0000-000030160000}"/>
    <cellStyle name="Normal 20 2 3 2 3" xfId="5684" xr:uid="{00000000-0005-0000-0000-000031160000}"/>
    <cellStyle name="Normal 20 2 3 2 3 2" xfId="5685" xr:uid="{00000000-0005-0000-0000-000032160000}"/>
    <cellStyle name="Normal 20 2 3 2 3 3" xfId="5686" xr:uid="{00000000-0005-0000-0000-000033160000}"/>
    <cellStyle name="Normal 20 2 3 2 3 4" xfId="5687" xr:uid="{00000000-0005-0000-0000-000034160000}"/>
    <cellStyle name="Normal 20 2 3 2 4" xfId="5688" xr:uid="{00000000-0005-0000-0000-000035160000}"/>
    <cellStyle name="Normal 20 2 3 2 4 2" xfId="5689" xr:uid="{00000000-0005-0000-0000-000036160000}"/>
    <cellStyle name="Normal 20 2 3 2 4 3" xfId="5690" xr:uid="{00000000-0005-0000-0000-000037160000}"/>
    <cellStyle name="Normal 20 2 3 2 4 4" xfId="5691" xr:uid="{00000000-0005-0000-0000-000038160000}"/>
    <cellStyle name="Normal 20 2 3 2 5" xfId="5692" xr:uid="{00000000-0005-0000-0000-000039160000}"/>
    <cellStyle name="Normal 20 2 3 2 6" xfId="5693" xr:uid="{00000000-0005-0000-0000-00003A160000}"/>
    <cellStyle name="Normal 20 2 3 2 7" xfId="5694" xr:uid="{00000000-0005-0000-0000-00003B160000}"/>
    <cellStyle name="Normal 20 2 3 3" xfId="5695" xr:uid="{00000000-0005-0000-0000-00003C160000}"/>
    <cellStyle name="Normal 20 2 3 3 2" xfId="5696" xr:uid="{00000000-0005-0000-0000-00003D160000}"/>
    <cellStyle name="Normal 20 2 3 3 3" xfId="5697" xr:uid="{00000000-0005-0000-0000-00003E160000}"/>
    <cellStyle name="Normal 20 2 3 3 4" xfId="5698" xr:uid="{00000000-0005-0000-0000-00003F160000}"/>
    <cellStyle name="Normal 20 2 3 4" xfId="5699" xr:uid="{00000000-0005-0000-0000-000040160000}"/>
    <cellStyle name="Normal 20 2 3 4 2" xfId="5700" xr:uid="{00000000-0005-0000-0000-000041160000}"/>
    <cellStyle name="Normal 20 2 3 4 3" xfId="5701" xr:uid="{00000000-0005-0000-0000-000042160000}"/>
    <cellStyle name="Normal 20 2 3 4 4" xfId="5702" xr:uid="{00000000-0005-0000-0000-000043160000}"/>
    <cellStyle name="Normal 20 2 3 5" xfId="5703" xr:uid="{00000000-0005-0000-0000-000044160000}"/>
    <cellStyle name="Normal 20 2 3 5 2" xfId="5704" xr:uid="{00000000-0005-0000-0000-000045160000}"/>
    <cellStyle name="Normal 20 2 3 5 3" xfId="5705" xr:uid="{00000000-0005-0000-0000-000046160000}"/>
    <cellStyle name="Normal 20 2 3 5 4" xfId="5706" xr:uid="{00000000-0005-0000-0000-000047160000}"/>
    <cellStyle name="Normal 20 2 3 6" xfId="5707" xr:uid="{00000000-0005-0000-0000-000048160000}"/>
    <cellStyle name="Normal 20 2 3 7" xfId="5708" xr:uid="{00000000-0005-0000-0000-000049160000}"/>
    <cellStyle name="Normal 20 2 3 8" xfId="5709" xr:uid="{00000000-0005-0000-0000-00004A160000}"/>
    <cellStyle name="Normal 20 2 4" xfId="5710" xr:uid="{00000000-0005-0000-0000-00004B160000}"/>
    <cellStyle name="Normal 20 2 4 2" xfId="5711" xr:uid="{00000000-0005-0000-0000-00004C160000}"/>
    <cellStyle name="Normal 20 2 4 2 2" xfId="5712" xr:uid="{00000000-0005-0000-0000-00004D160000}"/>
    <cellStyle name="Normal 20 2 4 2 3" xfId="5713" xr:uid="{00000000-0005-0000-0000-00004E160000}"/>
    <cellStyle name="Normal 20 2 4 2 4" xfId="5714" xr:uid="{00000000-0005-0000-0000-00004F160000}"/>
    <cellStyle name="Normal 20 2 4 3" xfId="5715" xr:uid="{00000000-0005-0000-0000-000050160000}"/>
    <cellStyle name="Normal 20 2 4 3 2" xfId="5716" xr:uid="{00000000-0005-0000-0000-000051160000}"/>
    <cellStyle name="Normal 20 2 4 3 3" xfId="5717" xr:uid="{00000000-0005-0000-0000-000052160000}"/>
    <cellStyle name="Normal 20 2 4 3 4" xfId="5718" xr:uid="{00000000-0005-0000-0000-000053160000}"/>
    <cellStyle name="Normal 20 2 4 4" xfId="5719" xr:uid="{00000000-0005-0000-0000-000054160000}"/>
    <cellStyle name="Normal 20 2 4 4 2" xfId="5720" xr:uid="{00000000-0005-0000-0000-000055160000}"/>
    <cellStyle name="Normal 20 2 4 4 3" xfId="5721" xr:uid="{00000000-0005-0000-0000-000056160000}"/>
    <cellStyle name="Normal 20 2 4 4 4" xfId="5722" xr:uid="{00000000-0005-0000-0000-000057160000}"/>
    <cellStyle name="Normal 20 2 4 5" xfId="5723" xr:uid="{00000000-0005-0000-0000-000058160000}"/>
    <cellStyle name="Normal 20 2 4 6" xfId="5724" xr:uid="{00000000-0005-0000-0000-000059160000}"/>
    <cellStyle name="Normal 20 2 4 7" xfId="5725" xr:uid="{00000000-0005-0000-0000-00005A160000}"/>
    <cellStyle name="Normal 20 2 5" xfId="5726" xr:uid="{00000000-0005-0000-0000-00005B160000}"/>
    <cellStyle name="Normal 20 2 5 2" xfId="5727" xr:uid="{00000000-0005-0000-0000-00005C160000}"/>
    <cellStyle name="Normal 20 2 5 3" xfId="5728" xr:uid="{00000000-0005-0000-0000-00005D160000}"/>
    <cellStyle name="Normal 20 2 5 4" xfId="5729" xr:uid="{00000000-0005-0000-0000-00005E160000}"/>
    <cellStyle name="Normal 20 2 6" xfId="5730" xr:uid="{00000000-0005-0000-0000-00005F160000}"/>
    <cellStyle name="Normal 20 2 6 2" xfId="5731" xr:uid="{00000000-0005-0000-0000-000060160000}"/>
    <cellStyle name="Normal 20 2 6 3" xfId="5732" xr:uid="{00000000-0005-0000-0000-000061160000}"/>
    <cellStyle name="Normal 20 2 6 4" xfId="5733" xr:uid="{00000000-0005-0000-0000-000062160000}"/>
    <cellStyle name="Normal 20 2 7" xfId="5734" xr:uid="{00000000-0005-0000-0000-000063160000}"/>
    <cellStyle name="Normal 20 2 7 2" xfId="5735" xr:uid="{00000000-0005-0000-0000-000064160000}"/>
    <cellStyle name="Normal 20 2 7 3" xfId="5736" xr:uid="{00000000-0005-0000-0000-000065160000}"/>
    <cellStyle name="Normal 20 2 7 4" xfId="5737" xr:uid="{00000000-0005-0000-0000-000066160000}"/>
    <cellStyle name="Normal 20 2 8" xfId="5738" xr:uid="{00000000-0005-0000-0000-000067160000}"/>
    <cellStyle name="Normal 20 2 8 2" xfId="5739" xr:uid="{00000000-0005-0000-0000-000068160000}"/>
    <cellStyle name="Normal 20 2 9" xfId="5740" xr:uid="{00000000-0005-0000-0000-000069160000}"/>
    <cellStyle name="Normal 20 3" xfId="5741" xr:uid="{00000000-0005-0000-0000-00006A160000}"/>
    <cellStyle name="Normal 20 3 2" xfId="5742" xr:uid="{00000000-0005-0000-0000-00006B160000}"/>
    <cellStyle name="Normal 20 3 3" xfId="5743" xr:uid="{00000000-0005-0000-0000-00006C160000}"/>
    <cellStyle name="Normal 20 3 4" xfId="5744" xr:uid="{00000000-0005-0000-0000-00006D160000}"/>
    <cellStyle name="Normal 20 4" xfId="5745" xr:uid="{00000000-0005-0000-0000-00006E160000}"/>
    <cellStyle name="Normal 20 5" xfId="5746" xr:uid="{00000000-0005-0000-0000-00006F160000}"/>
    <cellStyle name="Normal 20 5 2" xfId="5747" xr:uid="{00000000-0005-0000-0000-000070160000}"/>
    <cellStyle name="Normal 20 6" xfId="5748" xr:uid="{00000000-0005-0000-0000-000071160000}"/>
    <cellStyle name="Normal 20 7" xfId="5749" xr:uid="{00000000-0005-0000-0000-000072160000}"/>
    <cellStyle name="Normal 21" xfId="5750" xr:uid="{00000000-0005-0000-0000-000073160000}"/>
    <cellStyle name="Normal 21 2" xfId="5751" xr:uid="{00000000-0005-0000-0000-000074160000}"/>
    <cellStyle name="Normal 21 2 2" xfId="5752" xr:uid="{00000000-0005-0000-0000-000075160000}"/>
    <cellStyle name="Normal 21 2 2 2" xfId="5753" xr:uid="{00000000-0005-0000-0000-000076160000}"/>
    <cellStyle name="Normal 21 2 2 2 2" xfId="5754" xr:uid="{00000000-0005-0000-0000-000077160000}"/>
    <cellStyle name="Normal 21 2 2 2 2 2" xfId="5755" xr:uid="{00000000-0005-0000-0000-000078160000}"/>
    <cellStyle name="Normal 21 2 2 2 2 3" xfId="5756" xr:uid="{00000000-0005-0000-0000-000079160000}"/>
    <cellStyle name="Normal 21 2 2 2 2 4" xfId="5757" xr:uid="{00000000-0005-0000-0000-00007A160000}"/>
    <cellStyle name="Normal 21 2 2 2 3" xfId="5758" xr:uid="{00000000-0005-0000-0000-00007B160000}"/>
    <cellStyle name="Normal 21 2 2 2 3 2" xfId="5759" xr:uid="{00000000-0005-0000-0000-00007C160000}"/>
    <cellStyle name="Normal 21 2 2 2 3 3" xfId="5760" xr:uid="{00000000-0005-0000-0000-00007D160000}"/>
    <cellStyle name="Normal 21 2 2 2 3 4" xfId="5761" xr:uid="{00000000-0005-0000-0000-00007E160000}"/>
    <cellStyle name="Normal 21 2 2 2 4" xfId="5762" xr:uid="{00000000-0005-0000-0000-00007F160000}"/>
    <cellStyle name="Normal 21 2 2 2 4 2" xfId="5763" xr:uid="{00000000-0005-0000-0000-000080160000}"/>
    <cellStyle name="Normal 21 2 2 2 4 3" xfId="5764" xr:uid="{00000000-0005-0000-0000-000081160000}"/>
    <cellStyle name="Normal 21 2 2 2 4 4" xfId="5765" xr:uid="{00000000-0005-0000-0000-000082160000}"/>
    <cellStyle name="Normal 21 2 2 2 5" xfId="5766" xr:uid="{00000000-0005-0000-0000-000083160000}"/>
    <cellStyle name="Normal 21 2 2 2 6" xfId="5767" xr:uid="{00000000-0005-0000-0000-000084160000}"/>
    <cellStyle name="Normal 21 2 2 2 7" xfId="5768" xr:uid="{00000000-0005-0000-0000-000085160000}"/>
    <cellStyle name="Normal 21 2 2 3" xfId="5769" xr:uid="{00000000-0005-0000-0000-000086160000}"/>
    <cellStyle name="Normal 21 2 2 3 2" xfId="5770" xr:uid="{00000000-0005-0000-0000-000087160000}"/>
    <cellStyle name="Normal 21 2 2 3 3" xfId="5771" xr:uid="{00000000-0005-0000-0000-000088160000}"/>
    <cellStyle name="Normal 21 2 2 3 4" xfId="5772" xr:uid="{00000000-0005-0000-0000-000089160000}"/>
    <cellStyle name="Normal 21 2 2 4" xfId="5773" xr:uid="{00000000-0005-0000-0000-00008A160000}"/>
    <cellStyle name="Normal 21 2 2 4 2" xfId="5774" xr:uid="{00000000-0005-0000-0000-00008B160000}"/>
    <cellStyle name="Normal 21 2 2 4 3" xfId="5775" xr:uid="{00000000-0005-0000-0000-00008C160000}"/>
    <cellStyle name="Normal 21 2 2 4 4" xfId="5776" xr:uid="{00000000-0005-0000-0000-00008D160000}"/>
    <cellStyle name="Normal 21 2 2 5" xfId="5777" xr:uid="{00000000-0005-0000-0000-00008E160000}"/>
    <cellStyle name="Normal 21 2 2 5 2" xfId="5778" xr:uid="{00000000-0005-0000-0000-00008F160000}"/>
    <cellStyle name="Normal 21 2 2 5 3" xfId="5779" xr:uid="{00000000-0005-0000-0000-000090160000}"/>
    <cellStyle name="Normal 21 2 2 5 4" xfId="5780" xr:uid="{00000000-0005-0000-0000-000091160000}"/>
    <cellStyle name="Normal 21 2 2 6" xfId="5781" xr:uid="{00000000-0005-0000-0000-000092160000}"/>
    <cellStyle name="Normal 21 2 2 7" xfId="5782" xr:uid="{00000000-0005-0000-0000-000093160000}"/>
    <cellStyle name="Normal 21 2 2 8" xfId="5783" xr:uid="{00000000-0005-0000-0000-000094160000}"/>
    <cellStyle name="Normal 21 2 3" xfId="5784" xr:uid="{00000000-0005-0000-0000-000095160000}"/>
    <cellStyle name="Normal 21 2 3 2" xfId="5785" xr:uid="{00000000-0005-0000-0000-000096160000}"/>
    <cellStyle name="Normal 21 2 3 2 2" xfId="5786" xr:uid="{00000000-0005-0000-0000-000097160000}"/>
    <cellStyle name="Normal 21 2 3 2 2 2" xfId="5787" xr:uid="{00000000-0005-0000-0000-000098160000}"/>
    <cellStyle name="Normal 21 2 3 2 2 3" xfId="5788" xr:uid="{00000000-0005-0000-0000-000099160000}"/>
    <cellStyle name="Normal 21 2 3 2 2 4" xfId="5789" xr:uid="{00000000-0005-0000-0000-00009A160000}"/>
    <cellStyle name="Normal 21 2 3 2 3" xfId="5790" xr:uid="{00000000-0005-0000-0000-00009B160000}"/>
    <cellStyle name="Normal 21 2 3 2 3 2" xfId="5791" xr:uid="{00000000-0005-0000-0000-00009C160000}"/>
    <cellStyle name="Normal 21 2 3 2 3 3" xfId="5792" xr:uid="{00000000-0005-0000-0000-00009D160000}"/>
    <cellStyle name="Normal 21 2 3 2 3 4" xfId="5793" xr:uid="{00000000-0005-0000-0000-00009E160000}"/>
    <cellStyle name="Normal 21 2 3 2 4" xfId="5794" xr:uid="{00000000-0005-0000-0000-00009F160000}"/>
    <cellStyle name="Normal 21 2 3 2 4 2" xfId="5795" xr:uid="{00000000-0005-0000-0000-0000A0160000}"/>
    <cellStyle name="Normal 21 2 3 2 4 3" xfId="5796" xr:uid="{00000000-0005-0000-0000-0000A1160000}"/>
    <cellStyle name="Normal 21 2 3 2 4 4" xfId="5797" xr:uid="{00000000-0005-0000-0000-0000A2160000}"/>
    <cellStyle name="Normal 21 2 3 2 5" xfId="5798" xr:uid="{00000000-0005-0000-0000-0000A3160000}"/>
    <cellStyle name="Normal 21 2 3 2 6" xfId="5799" xr:uid="{00000000-0005-0000-0000-0000A4160000}"/>
    <cellStyle name="Normal 21 2 3 2 7" xfId="5800" xr:uid="{00000000-0005-0000-0000-0000A5160000}"/>
    <cellStyle name="Normal 21 2 3 3" xfId="5801" xr:uid="{00000000-0005-0000-0000-0000A6160000}"/>
    <cellStyle name="Normal 21 2 3 3 2" xfId="5802" xr:uid="{00000000-0005-0000-0000-0000A7160000}"/>
    <cellStyle name="Normal 21 2 3 3 3" xfId="5803" xr:uid="{00000000-0005-0000-0000-0000A8160000}"/>
    <cellStyle name="Normal 21 2 3 3 4" xfId="5804" xr:uid="{00000000-0005-0000-0000-0000A9160000}"/>
    <cellStyle name="Normal 21 2 3 4" xfId="5805" xr:uid="{00000000-0005-0000-0000-0000AA160000}"/>
    <cellStyle name="Normal 21 2 3 4 2" xfId="5806" xr:uid="{00000000-0005-0000-0000-0000AB160000}"/>
    <cellStyle name="Normal 21 2 3 4 3" xfId="5807" xr:uid="{00000000-0005-0000-0000-0000AC160000}"/>
    <cellStyle name="Normal 21 2 3 4 4" xfId="5808" xr:uid="{00000000-0005-0000-0000-0000AD160000}"/>
    <cellStyle name="Normal 21 2 3 5" xfId="5809" xr:uid="{00000000-0005-0000-0000-0000AE160000}"/>
    <cellStyle name="Normal 21 2 3 5 2" xfId="5810" xr:uid="{00000000-0005-0000-0000-0000AF160000}"/>
    <cellStyle name="Normal 21 2 3 5 3" xfId="5811" xr:uid="{00000000-0005-0000-0000-0000B0160000}"/>
    <cellStyle name="Normal 21 2 3 5 4" xfId="5812" xr:uid="{00000000-0005-0000-0000-0000B1160000}"/>
    <cellStyle name="Normal 21 2 3 6" xfId="5813" xr:uid="{00000000-0005-0000-0000-0000B2160000}"/>
    <cellStyle name="Normal 21 2 3 7" xfId="5814" xr:uid="{00000000-0005-0000-0000-0000B3160000}"/>
    <cellStyle name="Normal 21 2 3 8" xfId="5815" xr:uid="{00000000-0005-0000-0000-0000B4160000}"/>
    <cellStyle name="Normal 21 2 4" xfId="5816" xr:uid="{00000000-0005-0000-0000-0000B5160000}"/>
    <cellStyle name="Normal 21 2 4 2" xfId="5817" xr:uid="{00000000-0005-0000-0000-0000B6160000}"/>
    <cellStyle name="Normal 21 2 4 2 2" xfId="5818" xr:uid="{00000000-0005-0000-0000-0000B7160000}"/>
    <cellStyle name="Normal 21 2 4 2 3" xfId="5819" xr:uid="{00000000-0005-0000-0000-0000B8160000}"/>
    <cellStyle name="Normal 21 2 4 2 4" xfId="5820" xr:uid="{00000000-0005-0000-0000-0000B9160000}"/>
    <cellStyle name="Normal 21 2 4 3" xfId="5821" xr:uid="{00000000-0005-0000-0000-0000BA160000}"/>
    <cellStyle name="Normal 21 2 4 3 2" xfId="5822" xr:uid="{00000000-0005-0000-0000-0000BB160000}"/>
    <cellStyle name="Normal 21 2 4 3 3" xfId="5823" xr:uid="{00000000-0005-0000-0000-0000BC160000}"/>
    <cellStyle name="Normal 21 2 4 3 4" xfId="5824" xr:uid="{00000000-0005-0000-0000-0000BD160000}"/>
    <cellStyle name="Normal 21 2 4 4" xfId="5825" xr:uid="{00000000-0005-0000-0000-0000BE160000}"/>
    <cellStyle name="Normal 21 2 4 4 2" xfId="5826" xr:uid="{00000000-0005-0000-0000-0000BF160000}"/>
    <cellStyle name="Normal 21 2 4 4 3" xfId="5827" xr:uid="{00000000-0005-0000-0000-0000C0160000}"/>
    <cellStyle name="Normal 21 2 4 4 4" xfId="5828" xr:uid="{00000000-0005-0000-0000-0000C1160000}"/>
    <cellStyle name="Normal 21 2 4 5" xfId="5829" xr:uid="{00000000-0005-0000-0000-0000C2160000}"/>
    <cellStyle name="Normal 21 2 4 6" xfId="5830" xr:uid="{00000000-0005-0000-0000-0000C3160000}"/>
    <cellStyle name="Normal 21 2 4 7" xfId="5831" xr:uid="{00000000-0005-0000-0000-0000C4160000}"/>
    <cellStyle name="Normal 21 2 5" xfId="5832" xr:uid="{00000000-0005-0000-0000-0000C5160000}"/>
    <cellStyle name="Normal 21 2 5 2" xfId="5833" xr:uid="{00000000-0005-0000-0000-0000C6160000}"/>
    <cellStyle name="Normal 21 2 5 3" xfId="5834" xr:uid="{00000000-0005-0000-0000-0000C7160000}"/>
    <cellStyle name="Normal 21 2 5 4" xfId="5835" xr:uid="{00000000-0005-0000-0000-0000C8160000}"/>
    <cellStyle name="Normal 21 2 6" xfId="5836" xr:uid="{00000000-0005-0000-0000-0000C9160000}"/>
    <cellStyle name="Normal 21 2 6 2" xfId="5837" xr:uid="{00000000-0005-0000-0000-0000CA160000}"/>
    <cellStyle name="Normal 21 2 6 3" xfId="5838" xr:uid="{00000000-0005-0000-0000-0000CB160000}"/>
    <cellStyle name="Normal 21 2 6 4" xfId="5839" xr:uid="{00000000-0005-0000-0000-0000CC160000}"/>
    <cellStyle name="Normal 21 2 7" xfId="5840" xr:uid="{00000000-0005-0000-0000-0000CD160000}"/>
    <cellStyle name="Normal 21 2 7 2" xfId="5841" xr:uid="{00000000-0005-0000-0000-0000CE160000}"/>
    <cellStyle name="Normal 21 2 7 3" xfId="5842" xr:uid="{00000000-0005-0000-0000-0000CF160000}"/>
    <cellStyle name="Normal 21 2 7 4" xfId="5843" xr:uid="{00000000-0005-0000-0000-0000D0160000}"/>
    <cellStyle name="Normal 21 2 8" xfId="5844" xr:uid="{00000000-0005-0000-0000-0000D1160000}"/>
    <cellStyle name="Normal 21 3" xfId="5845" xr:uid="{00000000-0005-0000-0000-0000D2160000}"/>
    <cellStyle name="Normal 21 4" xfId="5846" xr:uid="{00000000-0005-0000-0000-0000D3160000}"/>
    <cellStyle name="Normal 21 5" xfId="5847" xr:uid="{00000000-0005-0000-0000-0000D4160000}"/>
    <cellStyle name="Normal 21 6" xfId="5848" xr:uid="{00000000-0005-0000-0000-0000D5160000}"/>
    <cellStyle name="Normal 22" xfId="5849" xr:uid="{00000000-0005-0000-0000-0000D6160000}"/>
    <cellStyle name="Normal 22 2" xfId="5850" xr:uid="{00000000-0005-0000-0000-0000D7160000}"/>
    <cellStyle name="Normal 22 2 10" xfId="5851" xr:uid="{00000000-0005-0000-0000-0000D8160000}"/>
    <cellStyle name="Normal 22 2 2" xfId="5852" xr:uid="{00000000-0005-0000-0000-0000D9160000}"/>
    <cellStyle name="Normal 22 2 2 2" xfId="5853" xr:uid="{00000000-0005-0000-0000-0000DA160000}"/>
    <cellStyle name="Normal 22 2 2 2 2" xfId="5854" xr:uid="{00000000-0005-0000-0000-0000DB160000}"/>
    <cellStyle name="Normal 22 2 2 2 2 2" xfId="5855" xr:uid="{00000000-0005-0000-0000-0000DC160000}"/>
    <cellStyle name="Normal 22 2 2 2 2 3" xfId="5856" xr:uid="{00000000-0005-0000-0000-0000DD160000}"/>
    <cellStyle name="Normal 22 2 2 2 2 4" xfId="5857" xr:uid="{00000000-0005-0000-0000-0000DE160000}"/>
    <cellStyle name="Normal 22 2 2 2 3" xfId="5858" xr:uid="{00000000-0005-0000-0000-0000DF160000}"/>
    <cellStyle name="Normal 22 2 2 2 3 2" xfId="5859" xr:uid="{00000000-0005-0000-0000-0000E0160000}"/>
    <cellStyle name="Normal 22 2 2 2 3 3" xfId="5860" xr:uid="{00000000-0005-0000-0000-0000E1160000}"/>
    <cellStyle name="Normal 22 2 2 2 3 4" xfId="5861" xr:uid="{00000000-0005-0000-0000-0000E2160000}"/>
    <cellStyle name="Normal 22 2 2 2 4" xfId="5862" xr:uid="{00000000-0005-0000-0000-0000E3160000}"/>
    <cellStyle name="Normal 22 2 2 2 4 2" xfId="5863" xr:uid="{00000000-0005-0000-0000-0000E4160000}"/>
    <cellStyle name="Normal 22 2 2 2 4 3" xfId="5864" xr:uid="{00000000-0005-0000-0000-0000E5160000}"/>
    <cellStyle name="Normal 22 2 2 2 4 4" xfId="5865" xr:uid="{00000000-0005-0000-0000-0000E6160000}"/>
    <cellStyle name="Normal 22 2 2 2 5" xfId="5866" xr:uid="{00000000-0005-0000-0000-0000E7160000}"/>
    <cellStyle name="Normal 22 2 2 2 6" xfId="5867" xr:uid="{00000000-0005-0000-0000-0000E8160000}"/>
    <cellStyle name="Normal 22 2 2 2 7" xfId="5868" xr:uid="{00000000-0005-0000-0000-0000E9160000}"/>
    <cellStyle name="Normal 22 2 2 3" xfId="5869" xr:uid="{00000000-0005-0000-0000-0000EA160000}"/>
    <cellStyle name="Normal 22 2 2 3 2" xfId="5870" xr:uid="{00000000-0005-0000-0000-0000EB160000}"/>
    <cellStyle name="Normal 22 2 2 3 3" xfId="5871" xr:uid="{00000000-0005-0000-0000-0000EC160000}"/>
    <cellStyle name="Normal 22 2 2 3 4" xfId="5872" xr:uid="{00000000-0005-0000-0000-0000ED160000}"/>
    <cellStyle name="Normal 22 2 2 4" xfId="5873" xr:uid="{00000000-0005-0000-0000-0000EE160000}"/>
    <cellStyle name="Normal 22 2 2 4 2" xfId="5874" xr:uid="{00000000-0005-0000-0000-0000EF160000}"/>
    <cellStyle name="Normal 22 2 2 4 3" xfId="5875" xr:uid="{00000000-0005-0000-0000-0000F0160000}"/>
    <cellStyle name="Normal 22 2 2 4 4" xfId="5876" xr:uid="{00000000-0005-0000-0000-0000F1160000}"/>
    <cellStyle name="Normal 22 2 2 5" xfId="5877" xr:uid="{00000000-0005-0000-0000-0000F2160000}"/>
    <cellStyle name="Normal 22 2 2 5 2" xfId="5878" xr:uid="{00000000-0005-0000-0000-0000F3160000}"/>
    <cellStyle name="Normal 22 2 2 5 3" xfId="5879" xr:uid="{00000000-0005-0000-0000-0000F4160000}"/>
    <cellStyle name="Normal 22 2 2 5 4" xfId="5880" xr:uid="{00000000-0005-0000-0000-0000F5160000}"/>
    <cellStyle name="Normal 22 2 2 6" xfId="5881" xr:uid="{00000000-0005-0000-0000-0000F6160000}"/>
    <cellStyle name="Normal 22 2 2 7" xfId="5882" xr:uid="{00000000-0005-0000-0000-0000F7160000}"/>
    <cellStyle name="Normal 22 2 2 8" xfId="5883" xr:uid="{00000000-0005-0000-0000-0000F8160000}"/>
    <cellStyle name="Normal 22 2 3" xfId="5884" xr:uid="{00000000-0005-0000-0000-0000F9160000}"/>
    <cellStyle name="Normal 22 2 3 2" xfId="5885" xr:uid="{00000000-0005-0000-0000-0000FA160000}"/>
    <cellStyle name="Normal 22 2 3 2 2" xfId="5886" xr:uid="{00000000-0005-0000-0000-0000FB160000}"/>
    <cellStyle name="Normal 22 2 3 2 2 2" xfId="5887" xr:uid="{00000000-0005-0000-0000-0000FC160000}"/>
    <cellStyle name="Normal 22 2 3 2 2 3" xfId="5888" xr:uid="{00000000-0005-0000-0000-0000FD160000}"/>
    <cellStyle name="Normal 22 2 3 2 2 4" xfId="5889" xr:uid="{00000000-0005-0000-0000-0000FE160000}"/>
    <cellStyle name="Normal 22 2 3 2 3" xfId="5890" xr:uid="{00000000-0005-0000-0000-0000FF160000}"/>
    <cellStyle name="Normal 22 2 3 2 3 2" xfId="5891" xr:uid="{00000000-0005-0000-0000-000000170000}"/>
    <cellStyle name="Normal 22 2 3 2 3 3" xfId="5892" xr:uid="{00000000-0005-0000-0000-000001170000}"/>
    <cellStyle name="Normal 22 2 3 2 3 4" xfId="5893" xr:uid="{00000000-0005-0000-0000-000002170000}"/>
    <cellStyle name="Normal 22 2 3 2 4" xfId="5894" xr:uid="{00000000-0005-0000-0000-000003170000}"/>
    <cellStyle name="Normal 22 2 3 2 4 2" xfId="5895" xr:uid="{00000000-0005-0000-0000-000004170000}"/>
    <cellStyle name="Normal 22 2 3 2 4 3" xfId="5896" xr:uid="{00000000-0005-0000-0000-000005170000}"/>
    <cellStyle name="Normal 22 2 3 2 4 4" xfId="5897" xr:uid="{00000000-0005-0000-0000-000006170000}"/>
    <cellStyle name="Normal 22 2 3 2 5" xfId="5898" xr:uid="{00000000-0005-0000-0000-000007170000}"/>
    <cellStyle name="Normal 22 2 3 2 6" xfId="5899" xr:uid="{00000000-0005-0000-0000-000008170000}"/>
    <cellStyle name="Normal 22 2 3 2 7" xfId="5900" xr:uid="{00000000-0005-0000-0000-000009170000}"/>
    <cellStyle name="Normal 22 2 3 3" xfId="5901" xr:uid="{00000000-0005-0000-0000-00000A170000}"/>
    <cellStyle name="Normal 22 2 3 3 2" xfId="5902" xr:uid="{00000000-0005-0000-0000-00000B170000}"/>
    <cellStyle name="Normal 22 2 3 3 3" xfId="5903" xr:uid="{00000000-0005-0000-0000-00000C170000}"/>
    <cellStyle name="Normal 22 2 3 3 4" xfId="5904" xr:uid="{00000000-0005-0000-0000-00000D170000}"/>
    <cellStyle name="Normal 22 2 3 4" xfId="5905" xr:uid="{00000000-0005-0000-0000-00000E170000}"/>
    <cellStyle name="Normal 22 2 3 4 2" xfId="5906" xr:uid="{00000000-0005-0000-0000-00000F170000}"/>
    <cellStyle name="Normal 22 2 3 4 3" xfId="5907" xr:uid="{00000000-0005-0000-0000-000010170000}"/>
    <cellStyle name="Normal 22 2 3 4 4" xfId="5908" xr:uid="{00000000-0005-0000-0000-000011170000}"/>
    <cellStyle name="Normal 22 2 3 5" xfId="5909" xr:uid="{00000000-0005-0000-0000-000012170000}"/>
    <cellStyle name="Normal 22 2 3 5 2" xfId="5910" xr:uid="{00000000-0005-0000-0000-000013170000}"/>
    <cellStyle name="Normal 22 2 3 5 3" xfId="5911" xr:uid="{00000000-0005-0000-0000-000014170000}"/>
    <cellStyle name="Normal 22 2 3 5 4" xfId="5912" xr:uid="{00000000-0005-0000-0000-000015170000}"/>
    <cellStyle name="Normal 22 2 3 6" xfId="5913" xr:uid="{00000000-0005-0000-0000-000016170000}"/>
    <cellStyle name="Normal 22 2 3 7" xfId="5914" xr:uid="{00000000-0005-0000-0000-000017170000}"/>
    <cellStyle name="Normal 22 2 3 8" xfId="5915" xr:uid="{00000000-0005-0000-0000-000018170000}"/>
    <cellStyle name="Normal 22 2 4" xfId="5916" xr:uid="{00000000-0005-0000-0000-000019170000}"/>
    <cellStyle name="Normal 22 2 4 2" xfId="5917" xr:uid="{00000000-0005-0000-0000-00001A170000}"/>
    <cellStyle name="Normal 22 2 4 2 2" xfId="5918" xr:uid="{00000000-0005-0000-0000-00001B170000}"/>
    <cellStyle name="Normal 22 2 4 2 3" xfId="5919" xr:uid="{00000000-0005-0000-0000-00001C170000}"/>
    <cellStyle name="Normal 22 2 4 2 4" xfId="5920" xr:uid="{00000000-0005-0000-0000-00001D170000}"/>
    <cellStyle name="Normal 22 2 4 3" xfId="5921" xr:uid="{00000000-0005-0000-0000-00001E170000}"/>
    <cellStyle name="Normal 22 2 4 3 2" xfId="5922" xr:uid="{00000000-0005-0000-0000-00001F170000}"/>
    <cellStyle name="Normal 22 2 4 3 3" xfId="5923" xr:uid="{00000000-0005-0000-0000-000020170000}"/>
    <cellStyle name="Normal 22 2 4 3 4" xfId="5924" xr:uid="{00000000-0005-0000-0000-000021170000}"/>
    <cellStyle name="Normal 22 2 4 4" xfId="5925" xr:uid="{00000000-0005-0000-0000-000022170000}"/>
    <cellStyle name="Normal 22 2 4 4 2" xfId="5926" xr:uid="{00000000-0005-0000-0000-000023170000}"/>
    <cellStyle name="Normal 22 2 4 4 3" xfId="5927" xr:uid="{00000000-0005-0000-0000-000024170000}"/>
    <cellStyle name="Normal 22 2 4 4 4" xfId="5928" xr:uid="{00000000-0005-0000-0000-000025170000}"/>
    <cellStyle name="Normal 22 2 4 5" xfId="5929" xr:uid="{00000000-0005-0000-0000-000026170000}"/>
    <cellStyle name="Normal 22 2 4 6" xfId="5930" xr:uid="{00000000-0005-0000-0000-000027170000}"/>
    <cellStyle name="Normal 22 2 4 7" xfId="5931" xr:uid="{00000000-0005-0000-0000-000028170000}"/>
    <cellStyle name="Normal 22 2 5" xfId="5932" xr:uid="{00000000-0005-0000-0000-000029170000}"/>
    <cellStyle name="Normal 22 2 5 2" xfId="5933" xr:uid="{00000000-0005-0000-0000-00002A170000}"/>
    <cellStyle name="Normal 22 2 5 3" xfId="5934" xr:uid="{00000000-0005-0000-0000-00002B170000}"/>
    <cellStyle name="Normal 22 2 5 4" xfId="5935" xr:uid="{00000000-0005-0000-0000-00002C170000}"/>
    <cellStyle name="Normal 22 2 6" xfId="5936" xr:uid="{00000000-0005-0000-0000-00002D170000}"/>
    <cellStyle name="Normal 22 2 6 2" xfId="5937" xr:uid="{00000000-0005-0000-0000-00002E170000}"/>
    <cellStyle name="Normal 22 2 6 3" xfId="5938" xr:uid="{00000000-0005-0000-0000-00002F170000}"/>
    <cellStyle name="Normal 22 2 6 4" xfId="5939" xr:uid="{00000000-0005-0000-0000-000030170000}"/>
    <cellStyle name="Normal 22 2 7" xfId="5940" xr:uid="{00000000-0005-0000-0000-000031170000}"/>
    <cellStyle name="Normal 22 2 7 2" xfId="5941" xr:uid="{00000000-0005-0000-0000-000032170000}"/>
    <cellStyle name="Normal 22 2 7 3" xfId="5942" xr:uid="{00000000-0005-0000-0000-000033170000}"/>
    <cellStyle name="Normal 22 2 7 4" xfId="5943" xr:uid="{00000000-0005-0000-0000-000034170000}"/>
    <cellStyle name="Normal 22 2 8" xfId="5944" xr:uid="{00000000-0005-0000-0000-000035170000}"/>
    <cellStyle name="Normal 22 2 9" xfId="5945" xr:uid="{00000000-0005-0000-0000-000036170000}"/>
    <cellStyle name="Normal 22 3" xfId="5946" xr:uid="{00000000-0005-0000-0000-000037170000}"/>
    <cellStyle name="Normal 22 3 2" xfId="5947" xr:uid="{00000000-0005-0000-0000-000038170000}"/>
    <cellStyle name="Normal 22 4" xfId="5948" xr:uid="{00000000-0005-0000-0000-000039170000}"/>
    <cellStyle name="Normal 22 5" xfId="5949" xr:uid="{00000000-0005-0000-0000-00003A170000}"/>
    <cellStyle name="Normal 23" xfId="5950" xr:uid="{00000000-0005-0000-0000-00003B170000}"/>
    <cellStyle name="Normal 23 2" xfId="5951" xr:uid="{00000000-0005-0000-0000-00003C170000}"/>
    <cellStyle name="Normal 23 2 2" xfId="5952" xr:uid="{00000000-0005-0000-0000-00003D170000}"/>
    <cellStyle name="Normal 23 2 2 2" xfId="5953" xr:uid="{00000000-0005-0000-0000-00003E170000}"/>
    <cellStyle name="Normal 23 2 2 2 2" xfId="5954" xr:uid="{00000000-0005-0000-0000-00003F170000}"/>
    <cellStyle name="Normal 23 2 2 2 2 2" xfId="5955" xr:uid="{00000000-0005-0000-0000-000040170000}"/>
    <cellStyle name="Normal 23 2 2 2 2 3" xfId="5956" xr:uid="{00000000-0005-0000-0000-000041170000}"/>
    <cellStyle name="Normal 23 2 2 2 2 4" xfId="5957" xr:uid="{00000000-0005-0000-0000-000042170000}"/>
    <cellStyle name="Normal 23 2 2 2 3" xfId="5958" xr:uid="{00000000-0005-0000-0000-000043170000}"/>
    <cellStyle name="Normal 23 2 2 2 3 2" xfId="5959" xr:uid="{00000000-0005-0000-0000-000044170000}"/>
    <cellStyle name="Normal 23 2 2 2 3 3" xfId="5960" xr:uid="{00000000-0005-0000-0000-000045170000}"/>
    <cellStyle name="Normal 23 2 2 2 3 4" xfId="5961" xr:uid="{00000000-0005-0000-0000-000046170000}"/>
    <cellStyle name="Normal 23 2 2 2 4" xfId="5962" xr:uid="{00000000-0005-0000-0000-000047170000}"/>
    <cellStyle name="Normal 23 2 2 2 4 2" xfId="5963" xr:uid="{00000000-0005-0000-0000-000048170000}"/>
    <cellStyle name="Normal 23 2 2 2 4 3" xfId="5964" xr:uid="{00000000-0005-0000-0000-000049170000}"/>
    <cellStyle name="Normal 23 2 2 2 4 4" xfId="5965" xr:uid="{00000000-0005-0000-0000-00004A170000}"/>
    <cellStyle name="Normal 23 2 2 2 5" xfId="5966" xr:uid="{00000000-0005-0000-0000-00004B170000}"/>
    <cellStyle name="Normal 23 2 2 2 6" xfId="5967" xr:uid="{00000000-0005-0000-0000-00004C170000}"/>
    <cellStyle name="Normal 23 2 2 2 7" xfId="5968" xr:uid="{00000000-0005-0000-0000-00004D170000}"/>
    <cellStyle name="Normal 23 2 2 3" xfId="5969" xr:uid="{00000000-0005-0000-0000-00004E170000}"/>
    <cellStyle name="Normal 23 2 2 3 2" xfId="5970" xr:uid="{00000000-0005-0000-0000-00004F170000}"/>
    <cellStyle name="Normal 23 2 2 3 3" xfId="5971" xr:uid="{00000000-0005-0000-0000-000050170000}"/>
    <cellStyle name="Normal 23 2 2 3 4" xfId="5972" xr:uid="{00000000-0005-0000-0000-000051170000}"/>
    <cellStyle name="Normal 23 2 2 4" xfId="5973" xr:uid="{00000000-0005-0000-0000-000052170000}"/>
    <cellStyle name="Normal 23 2 2 4 2" xfId="5974" xr:uid="{00000000-0005-0000-0000-000053170000}"/>
    <cellStyle name="Normal 23 2 2 4 3" xfId="5975" xr:uid="{00000000-0005-0000-0000-000054170000}"/>
    <cellStyle name="Normal 23 2 2 4 4" xfId="5976" xr:uid="{00000000-0005-0000-0000-000055170000}"/>
    <cellStyle name="Normal 23 2 2 5" xfId="5977" xr:uid="{00000000-0005-0000-0000-000056170000}"/>
    <cellStyle name="Normal 23 2 2 5 2" xfId="5978" xr:uid="{00000000-0005-0000-0000-000057170000}"/>
    <cellStyle name="Normal 23 2 2 5 3" xfId="5979" xr:uid="{00000000-0005-0000-0000-000058170000}"/>
    <cellStyle name="Normal 23 2 2 5 4" xfId="5980" xr:uid="{00000000-0005-0000-0000-000059170000}"/>
    <cellStyle name="Normal 23 2 2 6" xfId="5981" xr:uid="{00000000-0005-0000-0000-00005A170000}"/>
    <cellStyle name="Normal 23 2 2 7" xfId="5982" xr:uid="{00000000-0005-0000-0000-00005B170000}"/>
    <cellStyle name="Normal 23 2 2 8" xfId="5983" xr:uid="{00000000-0005-0000-0000-00005C170000}"/>
    <cellStyle name="Normal 23 2 3" xfId="5984" xr:uid="{00000000-0005-0000-0000-00005D170000}"/>
    <cellStyle name="Normal 23 2 3 2" xfId="5985" xr:uid="{00000000-0005-0000-0000-00005E170000}"/>
    <cellStyle name="Normal 23 2 3 2 2" xfId="5986" xr:uid="{00000000-0005-0000-0000-00005F170000}"/>
    <cellStyle name="Normal 23 2 3 2 2 2" xfId="5987" xr:uid="{00000000-0005-0000-0000-000060170000}"/>
    <cellStyle name="Normal 23 2 3 2 2 3" xfId="5988" xr:uid="{00000000-0005-0000-0000-000061170000}"/>
    <cellStyle name="Normal 23 2 3 2 2 4" xfId="5989" xr:uid="{00000000-0005-0000-0000-000062170000}"/>
    <cellStyle name="Normal 23 2 3 2 3" xfId="5990" xr:uid="{00000000-0005-0000-0000-000063170000}"/>
    <cellStyle name="Normal 23 2 3 2 3 2" xfId="5991" xr:uid="{00000000-0005-0000-0000-000064170000}"/>
    <cellStyle name="Normal 23 2 3 2 3 3" xfId="5992" xr:uid="{00000000-0005-0000-0000-000065170000}"/>
    <cellStyle name="Normal 23 2 3 2 3 4" xfId="5993" xr:uid="{00000000-0005-0000-0000-000066170000}"/>
    <cellStyle name="Normal 23 2 3 2 4" xfId="5994" xr:uid="{00000000-0005-0000-0000-000067170000}"/>
    <cellStyle name="Normal 23 2 3 2 4 2" xfId="5995" xr:uid="{00000000-0005-0000-0000-000068170000}"/>
    <cellStyle name="Normal 23 2 3 2 4 3" xfId="5996" xr:uid="{00000000-0005-0000-0000-000069170000}"/>
    <cellStyle name="Normal 23 2 3 2 4 4" xfId="5997" xr:uid="{00000000-0005-0000-0000-00006A170000}"/>
    <cellStyle name="Normal 23 2 3 2 5" xfId="5998" xr:uid="{00000000-0005-0000-0000-00006B170000}"/>
    <cellStyle name="Normal 23 2 3 2 6" xfId="5999" xr:uid="{00000000-0005-0000-0000-00006C170000}"/>
    <cellStyle name="Normal 23 2 3 2 7" xfId="6000" xr:uid="{00000000-0005-0000-0000-00006D170000}"/>
    <cellStyle name="Normal 23 2 3 3" xfId="6001" xr:uid="{00000000-0005-0000-0000-00006E170000}"/>
    <cellStyle name="Normal 23 2 3 3 2" xfId="6002" xr:uid="{00000000-0005-0000-0000-00006F170000}"/>
    <cellStyle name="Normal 23 2 3 3 3" xfId="6003" xr:uid="{00000000-0005-0000-0000-000070170000}"/>
    <cellStyle name="Normal 23 2 3 3 4" xfId="6004" xr:uid="{00000000-0005-0000-0000-000071170000}"/>
    <cellStyle name="Normal 23 2 3 4" xfId="6005" xr:uid="{00000000-0005-0000-0000-000072170000}"/>
    <cellStyle name="Normal 23 2 3 4 2" xfId="6006" xr:uid="{00000000-0005-0000-0000-000073170000}"/>
    <cellStyle name="Normal 23 2 3 4 3" xfId="6007" xr:uid="{00000000-0005-0000-0000-000074170000}"/>
    <cellStyle name="Normal 23 2 3 4 4" xfId="6008" xr:uid="{00000000-0005-0000-0000-000075170000}"/>
    <cellStyle name="Normal 23 2 3 5" xfId="6009" xr:uid="{00000000-0005-0000-0000-000076170000}"/>
    <cellStyle name="Normal 23 2 3 5 2" xfId="6010" xr:uid="{00000000-0005-0000-0000-000077170000}"/>
    <cellStyle name="Normal 23 2 3 5 3" xfId="6011" xr:uid="{00000000-0005-0000-0000-000078170000}"/>
    <cellStyle name="Normal 23 2 3 5 4" xfId="6012" xr:uid="{00000000-0005-0000-0000-000079170000}"/>
    <cellStyle name="Normal 23 2 3 6" xfId="6013" xr:uid="{00000000-0005-0000-0000-00007A170000}"/>
    <cellStyle name="Normal 23 2 3 7" xfId="6014" xr:uid="{00000000-0005-0000-0000-00007B170000}"/>
    <cellStyle name="Normal 23 2 3 8" xfId="6015" xr:uid="{00000000-0005-0000-0000-00007C170000}"/>
    <cellStyle name="Normal 23 2 4" xfId="6016" xr:uid="{00000000-0005-0000-0000-00007D170000}"/>
    <cellStyle name="Normal 23 2 4 2" xfId="6017" xr:uid="{00000000-0005-0000-0000-00007E170000}"/>
    <cellStyle name="Normal 23 2 4 2 2" xfId="6018" xr:uid="{00000000-0005-0000-0000-00007F170000}"/>
    <cellStyle name="Normal 23 2 4 2 3" xfId="6019" xr:uid="{00000000-0005-0000-0000-000080170000}"/>
    <cellStyle name="Normal 23 2 4 2 4" xfId="6020" xr:uid="{00000000-0005-0000-0000-000081170000}"/>
    <cellStyle name="Normal 23 2 4 3" xfId="6021" xr:uid="{00000000-0005-0000-0000-000082170000}"/>
    <cellStyle name="Normal 23 2 4 3 2" xfId="6022" xr:uid="{00000000-0005-0000-0000-000083170000}"/>
    <cellStyle name="Normal 23 2 4 3 3" xfId="6023" xr:uid="{00000000-0005-0000-0000-000084170000}"/>
    <cellStyle name="Normal 23 2 4 3 4" xfId="6024" xr:uid="{00000000-0005-0000-0000-000085170000}"/>
    <cellStyle name="Normal 23 2 4 4" xfId="6025" xr:uid="{00000000-0005-0000-0000-000086170000}"/>
    <cellStyle name="Normal 23 2 4 4 2" xfId="6026" xr:uid="{00000000-0005-0000-0000-000087170000}"/>
    <cellStyle name="Normal 23 2 4 4 3" xfId="6027" xr:uid="{00000000-0005-0000-0000-000088170000}"/>
    <cellStyle name="Normal 23 2 4 4 4" xfId="6028" xr:uid="{00000000-0005-0000-0000-000089170000}"/>
    <cellStyle name="Normal 23 2 4 5" xfId="6029" xr:uid="{00000000-0005-0000-0000-00008A170000}"/>
    <cellStyle name="Normal 23 2 4 6" xfId="6030" xr:uid="{00000000-0005-0000-0000-00008B170000}"/>
    <cellStyle name="Normal 23 2 4 7" xfId="6031" xr:uid="{00000000-0005-0000-0000-00008C170000}"/>
    <cellStyle name="Normal 23 2 5" xfId="6032" xr:uid="{00000000-0005-0000-0000-00008D170000}"/>
    <cellStyle name="Normal 23 2 5 2" xfId="6033" xr:uid="{00000000-0005-0000-0000-00008E170000}"/>
    <cellStyle name="Normal 23 2 5 3" xfId="6034" xr:uid="{00000000-0005-0000-0000-00008F170000}"/>
    <cellStyle name="Normal 23 2 5 4" xfId="6035" xr:uid="{00000000-0005-0000-0000-000090170000}"/>
    <cellStyle name="Normal 23 2 6" xfId="6036" xr:uid="{00000000-0005-0000-0000-000091170000}"/>
    <cellStyle name="Normal 23 2 6 2" xfId="6037" xr:uid="{00000000-0005-0000-0000-000092170000}"/>
    <cellStyle name="Normal 23 2 6 3" xfId="6038" xr:uid="{00000000-0005-0000-0000-000093170000}"/>
    <cellStyle name="Normal 23 2 6 4" xfId="6039" xr:uid="{00000000-0005-0000-0000-000094170000}"/>
    <cellStyle name="Normal 23 2 7" xfId="6040" xr:uid="{00000000-0005-0000-0000-000095170000}"/>
    <cellStyle name="Normal 23 2 7 2" xfId="6041" xr:uid="{00000000-0005-0000-0000-000096170000}"/>
    <cellStyle name="Normal 23 2 7 3" xfId="6042" xr:uid="{00000000-0005-0000-0000-000097170000}"/>
    <cellStyle name="Normal 23 2 7 4" xfId="6043" xr:uid="{00000000-0005-0000-0000-000098170000}"/>
    <cellStyle name="Normal 23 2 8" xfId="6044" xr:uid="{00000000-0005-0000-0000-000099170000}"/>
    <cellStyle name="Normal 23 3" xfId="6045" xr:uid="{00000000-0005-0000-0000-00009A170000}"/>
    <cellStyle name="Normal 23 4" xfId="6046" xr:uid="{00000000-0005-0000-0000-00009B170000}"/>
    <cellStyle name="Normal 23 5" xfId="6047" xr:uid="{00000000-0005-0000-0000-00009C170000}"/>
    <cellStyle name="Normal 24" xfId="6048" xr:uid="{00000000-0005-0000-0000-00009D170000}"/>
    <cellStyle name="Normal 24 10" xfId="6049" xr:uid="{00000000-0005-0000-0000-00009E170000}"/>
    <cellStyle name="Normal 24 11" xfId="6050" xr:uid="{00000000-0005-0000-0000-00009F170000}"/>
    <cellStyle name="Normal 24 2" xfId="6051" xr:uid="{00000000-0005-0000-0000-0000A0170000}"/>
    <cellStyle name="Normal 24 2 2" xfId="6052" xr:uid="{00000000-0005-0000-0000-0000A1170000}"/>
    <cellStyle name="Normal 24 2 2 2" xfId="6053" xr:uid="{00000000-0005-0000-0000-0000A2170000}"/>
    <cellStyle name="Normal 24 2 2 2 2" xfId="6054" xr:uid="{00000000-0005-0000-0000-0000A3170000}"/>
    <cellStyle name="Normal 24 2 2 2 3" xfId="6055" xr:uid="{00000000-0005-0000-0000-0000A4170000}"/>
    <cellStyle name="Normal 24 2 2 2 4" xfId="6056" xr:uid="{00000000-0005-0000-0000-0000A5170000}"/>
    <cellStyle name="Normal 24 2 2 3" xfId="6057" xr:uid="{00000000-0005-0000-0000-0000A6170000}"/>
    <cellStyle name="Normal 24 2 2 3 2" xfId="6058" xr:uid="{00000000-0005-0000-0000-0000A7170000}"/>
    <cellStyle name="Normal 24 2 2 3 3" xfId="6059" xr:uid="{00000000-0005-0000-0000-0000A8170000}"/>
    <cellStyle name="Normal 24 2 2 3 4" xfId="6060" xr:uid="{00000000-0005-0000-0000-0000A9170000}"/>
    <cellStyle name="Normal 24 2 2 4" xfId="6061" xr:uid="{00000000-0005-0000-0000-0000AA170000}"/>
    <cellStyle name="Normal 24 2 2 4 2" xfId="6062" xr:uid="{00000000-0005-0000-0000-0000AB170000}"/>
    <cellStyle name="Normal 24 2 2 4 3" xfId="6063" xr:uid="{00000000-0005-0000-0000-0000AC170000}"/>
    <cellStyle name="Normal 24 2 2 4 4" xfId="6064" xr:uid="{00000000-0005-0000-0000-0000AD170000}"/>
    <cellStyle name="Normal 24 2 2 5" xfId="6065" xr:uid="{00000000-0005-0000-0000-0000AE170000}"/>
    <cellStyle name="Normal 24 2 2 6" xfId="6066" xr:uid="{00000000-0005-0000-0000-0000AF170000}"/>
    <cellStyle name="Normal 24 2 2 7" xfId="6067" xr:uid="{00000000-0005-0000-0000-0000B0170000}"/>
    <cellStyle name="Normal 24 2 3" xfId="6068" xr:uid="{00000000-0005-0000-0000-0000B1170000}"/>
    <cellStyle name="Normal 24 2 3 2" xfId="6069" xr:uid="{00000000-0005-0000-0000-0000B2170000}"/>
    <cellStyle name="Normal 24 2 3 3" xfId="6070" xr:uid="{00000000-0005-0000-0000-0000B3170000}"/>
    <cellStyle name="Normal 24 2 3 4" xfId="6071" xr:uid="{00000000-0005-0000-0000-0000B4170000}"/>
    <cellStyle name="Normal 24 2 4" xfId="6072" xr:uid="{00000000-0005-0000-0000-0000B5170000}"/>
    <cellStyle name="Normal 24 2 4 2" xfId="6073" xr:uid="{00000000-0005-0000-0000-0000B6170000}"/>
    <cellStyle name="Normal 24 2 4 3" xfId="6074" xr:uid="{00000000-0005-0000-0000-0000B7170000}"/>
    <cellStyle name="Normal 24 2 4 4" xfId="6075" xr:uid="{00000000-0005-0000-0000-0000B8170000}"/>
    <cellStyle name="Normal 24 2 5" xfId="6076" xr:uid="{00000000-0005-0000-0000-0000B9170000}"/>
    <cellStyle name="Normal 24 2 5 2" xfId="6077" xr:uid="{00000000-0005-0000-0000-0000BA170000}"/>
    <cellStyle name="Normal 24 2 5 3" xfId="6078" xr:uid="{00000000-0005-0000-0000-0000BB170000}"/>
    <cellStyle name="Normal 24 2 5 4" xfId="6079" xr:uid="{00000000-0005-0000-0000-0000BC170000}"/>
    <cellStyle name="Normal 24 2 6" xfId="6080" xr:uid="{00000000-0005-0000-0000-0000BD170000}"/>
    <cellStyle name="Normal 24 2 6 2" xfId="6081" xr:uid="{00000000-0005-0000-0000-0000BE170000}"/>
    <cellStyle name="Normal 24 2 6 3" xfId="6082" xr:uid="{00000000-0005-0000-0000-0000BF170000}"/>
    <cellStyle name="Normal 24 2 7" xfId="6083" xr:uid="{00000000-0005-0000-0000-0000C0170000}"/>
    <cellStyle name="Normal 24 2 8" xfId="6084" xr:uid="{00000000-0005-0000-0000-0000C1170000}"/>
    <cellStyle name="Normal 24 3" xfId="6085" xr:uid="{00000000-0005-0000-0000-0000C2170000}"/>
    <cellStyle name="Normal 24 3 2" xfId="6086" xr:uid="{00000000-0005-0000-0000-0000C3170000}"/>
    <cellStyle name="Normal 24 3 2 2" xfId="6087" xr:uid="{00000000-0005-0000-0000-0000C4170000}"/>
    <cellStyle name="Normal 24 3 2 2 2" xfId="6088" xr:uid="{00000000-0005-0000-0000-0000C5170000}"/>
    <cellStyle name="Normal 24 3 2 2 3" xfId="6089" xr:uid="{00000000-0005-0000-0000-0000C6170000}"/>
    <cellStyle name="Normal 24 3 2 2 4" xfId="6090" xr:uid="{00000000-0005-0000-0000-0000C7170000}"/>
    <cellStyle name="Normal 24 3 2 3" xfId="6091" xr:uid="{00000000-0005-0000-0000-0000C8170000}"/>
    <cellStyle name="Normal 24 3 2 3 2" xfId="6092" xr:uid="{00000000-0005-0000-0000-0000C9170000}"/>
    <cellStyle name="Normal 24 3 2 3 3" xfId="6093" xr:uid="{00000000-0005-0000-0000-0000CA170000}"/>
    <cellStyle name="Normal 24 3 2 3 4" xfId="6094" xr:uid="{00000000-0005-0000-0000-0000CB170000}"/>
    <cellStyle name="Normal 24 3 2 4" xfId="6095" xr:uid="{00000000-0005-0000-0000-0000CC170000}"/>
    <cellStyle name="Normal 24 3 2 4 2" xfId="6096" xr:uid="{00000000-0005-0000-0000-0000CD170000}"/>
    <cellStyle name="Normal 24 3 2 4 3" xfId="6097" xr:uid="{00000000-0005-0000-0000-0000CE170000}"/>
    <cellStyle name="Normal 24 3 2 4 4" xfId="6098" xr:uid="{00000000-0005-0000-0000-0000CF170000}"/>
    <cellStyle name="Normal 24 3 2 5" xfId="6099" xr:uid="{00000000-0005-0000-0000-0000D0170000}"/>
    <cellStyle name="Normal 24 3 2 6" xfId="6100" xr:uid="{00000000-0005-0000-0000-0000D1170000}"/>
    <cellStyle name="Normal 24 3 2 7" xfId="6101" xr:uid="{00000000-0005-0000-0000-0000D2170000}"/>
    <cellStyle name="Normal 24 3 3" xfId="6102" xr:uid="{00000000-0005-0000-0000-0000D3170000}"/>
    <cellStyle name="Normal 24 3 3 2" xfId="6103" xr:uid="{00000000-0005-0000-0000-0000D4170000}"/>
    <cellStyle name="Normal 24 3 3 3" xfId="6104" xr:uid="{00000000-0005-0000-0000-0000D5170000}"/>
    <cellStyle name="Normal 24 3 3 4" xfId="6105" xr:uid="{00000000-0005-0000-0000-0000D6170000}"/>
    <cellStyle name="Normal 24 3 4" xfId="6106" xr:uid="{00000000-0005-0000-0000-0000D7170000}"/>
    <cellStyle name="Normal 24 3 4 2" xfId="6107" xr:uid="{00000000-0005-0000-0000-0000D8170000}"/>
    <cellStyle name="Normal 24 3 4 3" xfId="6108" xr:uid="{00000000-0005-0000-0000-0000D9170000}"/>
    <cellStyle name="Normal 24 3 4 4" xfId="6109" xr:uid="{00000000-0005-0000-0000-0000DA170000}"/>
    <cellStyle name="Normal 24 3 5" xfId="6110" xr:uid="{00000000-0005-0000-0000-0000DB170000}"/>
    <cellStyle name="Normal 24 3 5 2" xfId="6111" xr:uid="{00000000-0005-0000-0000-0000DC170000}"/>
    <cellStyle name="Normal 24 3 5 3" xfId="6112" xr:uid="{00000000-0005-0000-0000-0000DD170000}"/>
    <cellStyle name="Normal 24 3 5 4" xfId="6113" xr:uid="{00000000-0005-0000-0000-0000DE170000}"/>
    <cellStyle name="Normal 24 3 6" xfId="6114" xr:uid="{00000000-0005-0000-0000-0000DF170000}"/>
    <cellStyle name="Normal 24 3 7" xfId="6115" xr:uid="{00000000-0005-0000-0000-0000E0170000}"/>
    <cellStyle name="Normal 24 3 8" xfId="6116" xr:uid="{00000000-0005-0000-0000-0000E1170000}"/>
    <cellStyle name="Normal 24 4" xfId="6117" xr:uid="{00000000-0005-0000-0000-0000E2170000}"/>
    <cellStyle name="Normal 24 4 2" xfId="6118" xr:uid="{00000000-0005-0000-0000-0000E3170000}"/>
    <cellStyle name="Normal 24 4 2 2" xfId="6119" xr:uid="{00000000-0005-0000-0000-0000E4170000}"/>
    <cellStyle name="Normal 24 4 2 3" xfId="6120" xr:uid="{00000000-0005-0000-0000-0000E5170000}"/>
    <cellStyle name="Normal 24 4 2 4" xfId="6121" xr:uid="{00000000-0005-0000-0000-0000E6170000}"/>
    <cellStyle name="Normal 24 4 3" xfId="6122" xr:uid="{00000000-0005-0000-0000-0000E7170000}"/>
    <cellStyle name="Normal 24 4 3 2" xfId="6123" xr:uid="{00000000-0005-0000-0000-0000E8170000}"/>
    <cellStyle name="Normal 24 4 3 3" xfId="6124" xr:uid="{00000000-0005-0000-0000-0000E9170000}"/>
    <cellStyle name="Normal 24 4 3 4" xfId="6125" xr:uid="{00000000-0005-0000-0000-0000EA170000}"/>
    <cellStyle name="Normal 24 4 4" xfId="6126" xr:uid="{00000000-0005-0000-0000-0000EB170000}"/>
    <cellStyle name="Normal 24 4 4 2" xfId="6127" xr:uid="{00000000-0005-0000-0000-0000EC170000}"/>
    <cellStyle name="Normal 24 4 4 3" xfId="6128" xr:uid="{00000000-0005-0000-0000-0000ED170000}"/>
    <cellStyle name="Normal 24 4 4 4" xfId="6129" xr:uid="{00000000-0005-0000-0000-0000EE170000}"/>
    <cellStyle name="Normal 24 4 5" xfId="6130" xr:uid="{00000000-0005-0000-0000-0000EF170000}"/>
    <cellStyle name="Normal 24 4 6" xfId="6131" xr:uid="{00000000-0005-0000-0000-0000F0170000}"/>
    <cellStyle name="Normal 24 4 7" xfId="6132" xr:uid="{00000000-0005-0000-0000-0000F1170000}"/>
    <cellStyle name="Normal 24 5" xfId="6133" xr:uid="{00000000-0005-0000-0000-0000F2170000}"/>
    <cellStyle name="Normal 24 5 2" xfId="6134" xr:uid="{00000000-0005-0000-0000-0000F3170000}"/>
    <cellStyle name="Normal 24 5 3" xfId="6135" xr:uid="{00000000-0005-0000-0000-0000F4170000}"/>
    <cellStyle name="Normal 24 5 4" xfId="6136" xr:uid="{00000000-0005-0000-0000-0000F5170000}"/>
    <cellStyle name="Normal 24 6" xfId="6137" xr:uid="{00000000-0005-0000-0000-0000F6170000}"/>
    <cellStyle name="Normal 24 6 2" xfId="6138" xr:uid="{00000000-0005-0000-0000-0000F7170000}"/>
    <cellStyle name="Normal 24 6 3" xfId="6139" xr:uid="{00000000-0005-0000-0000-0000F8170000}"/>
    <cellStyle name="Normal 24 6 4" xfId="6140" xr:uid="{00000000-0005-0000-0000-0000F9170000}"/>
    <cellStyle name="Normal 24 7" xfId="6141" xr:uid="{00000000-0005-0000-0000-0000FA170000}"/>
    <cellStyle name="Normal 24 7 2" xfId="6142" xr:uid="{00000000-0005-0000-0000-0000FB170000}"/>
    <cellStyle name="Normal 24 7 3" xfId="6143" xr:uid="{00000000-0005-0000-0000-0000FC170000}"/>
    <cellStyle name="Normal 24 7 4" xfId="6144" xr:uid="{00000000-0005-0000-0000-0000FD170000}"/>
    <cellStyle name="Normal 24 8" xfId="6145" xr:uid="{00000000-0005-0000-0000-0000FE170000}"/>
    <cellStyle name="Normal 24 9" xfId="6146" xr:uid="{00000000-0005-0000-0000-0000FF170000}"/>
    <cellStyle name="Normal 25" xfId="6147" xr:uid="{00000000-0005-0000-0000-000000180000}"/>
    <cellStyle name="Normal 25 10" xfId="6148" xr:uid="{00000000-0005-0000-0000-000001180000}"/>
    <cellStyle name="Normal 25 2" xfId="6149" xr:uid="{00000000-0005-0000-0000-000002180000}"/>
    <cellStyle name="Normal 25 2 2" xfId="6150" xr:uid="{00000000-0005-0000-0000-000003180000}"/>
    <cellStyle name="Normal 25 2 2 2" xfId="6151" xr:uid="{00000000-0005-0000-0000-000004180000}"/>
    <cellStyle name="Normal 25 2 2 2 2" xfId="6152" xr:uid="{00000000-0005-0000-0000-000005180000}"/>
    <cellStyle name="Normal 25 2 2 2 3" xfId="6153" xr:uid="{00000000-0005-0000-0000-000006180000}"/>
    <cellStyle name="Normal 25 2 2 2 4" xfId="6154" xr:uid="{00000000-0005-0000-0000-000007180000}"/>
    <cellStyle name="Normal 25 2 2 3" xfId="6155" xr:uid="{00000000-0005-0000-0000-000008180000}"/>
    <cellStyle name="Normal 25 2 2 3 2" xfId="6156" xr:uid="{00000000-0005-0000-0000-000009180000}"/>
    <cellStyle name="Normal 25 2 2 3 3" xfId="6157" xr:uid="{00000000-0005-0000-0000-00000A180000}"/>
    <cellStyle name="Normal 25 2 2 3 4" xfId="6158" xr:uid="{00000000-0005-0000-0000-00000B180000}"/>
    <cellStyle name="Normal 25 2 2 4" xfId="6159" xr:uid="{00000000-0005-0000-0000-00000C180000}"/>
    <cellStyle name="Normal 25 2 2 4 2" xfId="6160" xr:uid="{00000000-0005-0000-0000-00000D180000}"/>
    <cellStyle name="Normal 25 2 2 4 3" xfId="6161" xr:uid="{00000000-0005-0000-0000-00000E180000}"/>
    <cellStyle name="Normal 25 2 2 4 4" xfId="6162" xr:uid="{00000000-0005-0000-0000-00000F180000}"/>
    <cellStyle name="Normal 25 2 2 5" xfId="6163" xr:uid="{00000000-0005-0000-0000-000010180000}"/>
    <cellStyle name="Normal 25 2 2 6" xfId="6164" xr:uid="{00000000-0005-0000-0000-000011180000}"/>
    <cellStyle name="Normal 25 2 2 7" xfId="6165" xr:uid="{00000000-0005-0000-0000-000012180000}"/>
    <cellStyle name="Normal 25 2 3" xfId="6166" xr:uid="{00000000-0005-0000-0000-000013180000}"/>
    <cellStyle name="Normal 25 2 3 2" xfId="6167" xr:uid="{00000000-0005-0000-0000-000014180000}"/>
    <cellStyle name="Normal 25 2 3 3" xfId="6168" xr:uid="{00000000-0005-0000-0000-000015180000}"/>
    <cellStyle name="Normal 25 2 3 4" xfId="6169" xr:uid="{00000000-0005-0000-0000-000016180000}"/>
    <cellStyle name="Normal 25 2 4" xfId="6170" xr:uid="{00000000-0005-0000-0000-000017180000}"/>
    <cellStyle name="Normal 25 2 4 2" xfId="6171" xr:uid="{00000000-0005-0000-0000-000018180000}"/>
    <cellStyle name="Normal 25 2 4 3" xfId="6172" xr:uid="{00000000-0005-0000-0000-000019180000}"/>
    <cellStyle name="Normal 25 2 4 4" xfId="6173" xr:uid="{00000000-0005-0000-0000-00001A180000}"/>
    <cellStyle name="Normal 25 2 5" xfId="6174" xr:uid="{00000000-0005-0000-0000-00001B180000}"/>
    <cellStyle name="Normal 25 2 5 2" xfId="6175" xr:uid="{00000000-0005-0000-0000-00001C180000}"/>
    <cellStyle name="Normal 25 2 5 3" xfId="6176" xr:uid="{00000000-0005-0000-0000-00001D180000}"/>
    <cellStyle name="Normal 25 2 5 4" xfId="6177" xr:uid="{00000000-0005-0000-0000-00001E180000}"/>
    <cellStyle name="Normal 25 2 6" xfId="6178" xr:uid="{00000000-0005-0000-0000-00001F180000}"/>
    <cellStyle name="Normal 25 2 7" xfId="6179" xr:uid="{00000000-0005-0000-0000-000020180000}"/>
    <cellStyle name="Normal 25 2 8" xfId="6180" xr:uid="{00000000-0005-0000-0000-000021180000}"/>
    <cellStyle name="Normal 25 3" xfId="6181" xr:uid="{00000000-0005-0000-0000-000022180000}"/>
    <cellStyle name="Normal 25 3 2" xfId="6182" xr:uid="{00000000-0005-0000-0000-000023180000}"/>
    <cellStyle name="Normal 25 3 2 2" xfId="6183" xr:uid="{00000000-0005-0000-0000-000024180000}"/>
    <cellStyle name="Normal 25 3 2 2 2" xfId="6184" xr:uid="{00000000-0005-0000-0000-000025180000}"/>
    <cellStyle name="Normal 25 3 2 2 3" xfId="6185" xr:uid="{00000000-0005-0000-0000-000026180000}"/>
    <cellStyle name="Normal 25 3 2 2 4" xfId="6186" xr:uid="{00000000-0005-0000-0000-000027180000}"/>
    <cellStyle name="Normal 25 3 2 3" xfId="6187" xr:uid="{00000000-0005-0000-0000-000028180000}"/>
    <cellStyle name="Normal 25 3 2 3 2" xfId="6188" xr:uid="{00000000-0005-0000-0000-000029180000}"/>
    <cellStyle name="Normal 25 3 2 3 3" xfId="6189" xr:uid="{00000000-0005-0000-0000-00002A180000}"/>
    <cellStyle name="Normal 25 3 2 3 4" xfId="6190" xr:uid="{00000000-0005-0000-0000-00002B180000}"/>
    <cellStyle name="Normal 25 3 2 4" xfId="6191" xr:uid="{00000000-0005-0000-0000-00002C180000}"/>
    <cellStyle name="Normal 25 3 2 4 2" xfId="6192" xr:uid="{00000000-0005-0000-0000-00002D180000}"/>
    <cellStyle name="Normal 25 3 2 4 3" xfId="6193" xr:uid="{00000000-0005-0000-0000-00002E180000}"/>
    <cellStyle name="Normal 25 3 2 4 4" xfId="6194" xr:uid="{00000000-0005-0000-0000-00002F180000}"/>
    <cellStyle name="Normal 25 3 2 5" xfId="6195" xr:uid="{00000000-0005-0000-0000-000030180000}"/>
    <cellStyle name="Normal 25 3 2 6" xfId="6196" xr:uid="{00000000-0005-0000-0000-000031180000}"/>
    <cellStyle name="Normal 25 3 2 7" xfId="6197" xr:uid="{00000000-0005-0000-0000-000032180000}"/>
    <cellStyle name="Normal 25 3 3" xfId="6198" xr:uid="{00000000-0005-0000-0000-000033180000}"/>
    <cellStyle name="Normal 25 3 3 2" xfId="6199" xr:uid="{00000000-0005-0000-0000-000034180000}"/>
    <cellStyle name="Normal 25 3 3 3" xfId="6200" xr:uid="{00000000-0005-0000-0000-000035180000}"/>
    <cellStyle name="Normal 25 3 3 4" xfId="6201" xr:uid="{00000000-0005-0000-0000-000036180000}"/>
    <cellStyle name="Normal 25 3 4" xfId="6202" xr:uid="{00000000-0005-0000-0000-000037180000}"/>
    <cellStyle name="Normal 25 3 4 2" xfId="6203" xr:uid="{00000000-0005-0000-0000-000038180000}"/>
    <cellStyle name="Normal 25 3 4 3" xfId="6204" xr:uid="{00000000-0005-0000-0000-000039180000}"/>
    <cellStyle name="Normal 25 3 4 4" xfId="6205" xr:uid="{00000000-0005-0000-0000-00003A180000}"/>
    <cellStyle name="Normal 25 3 5" xfId="6206" xr:uid="{00000000-0005-0000-0000-00003B180000}"/>
    <cellStyle name="Normal 25 3 5 2" xfId="6207" xr:uid="{00000000-0005-0000-0000-00003C180000}"/>
    <cellStyle name="Normal 25 3 5 3" xfId="6208" xr:uid="{00000000-0005-0000-0000-00003D180000}"/>
    <cellStyle name="Normal 25 3 5 4" xfId="6209" xr:uid="{00000000-0005-0000-0000-00003E180000}"/>
    <cellStyle name="Normal 25 3 6" xfId="6210" xr:uid="{00000000-0005-0000-0000-00003F180000}"/>
    <cellStyle name="Normal 25 3 7" xfId="6211" xr:uid="{00000000-0005-0000-0000-000040180000}"/>
    <cellStyle name="Normal 25 3 8" xfId="6212" xr:uid="{00000000-0005-0000-0000-000041180000}"/>
    <cellStyle name="Normal 25 4" xfId="6213" xr:uid="{00000000-0005-0000-0000-000042180000}"/>
    <cellStyle name="Normal 25 4 2" xfId="6214" xr:uid="{00000000-0005-0000-0000-000043180000}"/>
    <cellStyle name="Normal 25 4 2 2" xfId="6215" xr:uid="{00000000-0005-0000-0000-000044180000}"/>
    <cellStyle name="Normal 25 4 2 3" xfId="6216" xr:uid="{00000000-0005-0000-0000-000045180000}"/>
    <cellStyle name="Normal 25 4 2 4" xfId="6217" xr:uid="{00000000-0005-0000-0000-000046180000}"/>
    <cellStyle name="Normal 25 4 3" xfId="6218" xr:uid="{00000000-0005-0000-0000-000047180000}"/>
    <cellStyle name="Normal 25 4 3 2" xfId="6219" xr:uid="{00000000-0005-0000-0000-000048180000}"/>
    <cellStyle name="Normal 25 4 3 3" xfId="6220" xr:uid="{00000000-0005-0000-0000-000049180000}"/>
    <cellStyle name="Normal 25 4 3 4" xfId="6221" xr:uid="{00000000-0005-0000-0000-00004A180000}"/>
    <cellStyle name="Normal 25 4 4" xfId="6222" xr:uid="{00000000-0005-0000-0000-00004B180000}"/>
    <cellStyle name="Normal 25 4 4 2" xfId="6223" xr:uid="{00000000-0005-0000-0000-00004C180000}"/>
    <cellStyle name="Normal 25 4 4 3" xfId="6224" xr:uid="{00000000-0005-0000-0000-00004D180000}"/>
    <cellStyle name="Normal 25 4 4 4" xfId="6225" xr:uid="{00000000-0005-0000-0000-00004E180000}"/>
    <cellStyle name="Normal 25 4 5" xfId="6226" xr:uid="{00000000-0005-0000-0000-00004F180000}"/>
    <cellStyle name="Normal 25 4 6" xfId="6227" xr:uid="{00000000-0005-0000-0000-000050180000}"/>
    <cellStyle name="Normal 25 4 7" xfId="6228" xr:uid="{00000000-0005-0000-0000-000051180000}"/>
    <cellStyle name="Normal 25 5" xfId="6229" xr:uid="{00000000-0005-0000-0000-000052180000}"/>
    <cellStyle name="Normal 25 5 2" xfId="6230" xr:uid="{00000000-0005-0000-0000-000053180000}"/>
    <cellStyle name="Normal 25 5 3" xfId="6231" xr:uid="{00000000-0005-0000-0000-000054180000}"/>
    <cellStyle name="Normal 25 5 4" xfId="6232" xr:uid="{00000000-0005-0000-0000-000055180000}"/>
    <cellStyle name="Normal 25 6" xfId="6233" xr:uid="{00000000-0005-0000-0000-000056180000}"/>
    <cellStyle name="Normal 25 6 2" xfId="6234" xr:uid="{00000000-0005-0000-0000-000057180000}"/>
    <cellStyle name="Normal 25 6 3" xfId="6235" xr:uid="{00000000-0005-0000-0000-000058180000}"/>
    <cellStyle name="Normal 25 6 4" xfId="6236" xr:uid="{00000000-0005-0000-0000-000059180000}"/>
    <cellStyle name="Normal 25 7" xfId="6237" xr:uid="{00000000-0005-0000-0000-00005A180000}"/>
    <cellStyle name="Normal 25 7 2" xfId="6238" xr:uid="{00000000-0005-0000-0000-00005B180000}"/>
    <cellStyle name="Normal 25 7 3" xfId="6239" xr:uid="{00000000-0005-0000-0000-00005C180000}"/>
    <cellStyle name="Normal 25 7 4" xfId="6240" xr:uid="{00000000-0005-0000-0000-00005D180000}"/>
    <cellStyle name="Normal 25 8" xfId="6241" xr:uid="{00000000-0005-0000-0000-00005E180000}"/>
    <cellStyle name="Normal 25 8 2" xfId="6242" xr:uid="{00000000-0005-0000-0000-00005F180000}"/>
    <cellStyle name="Normal 25 8 3" xfId="6243" xr:uid="{00000000-0005-0000-0000-000060180000}"/>
    <cellStyle name="Normal 25 9" xfId="6244" xr:uid="{00000000-0005-0000-0000-000061180000}"/>
    <cellStyle name="Normal 26" xfId="6245" xr:uid="{00000000-0005-0000-0000-000062180000}"/>
    <cellStyle name="Normal 26 2" xfId="6246" xr:uid="{00000000-0005-0000-0000-000063180000}"/>
    <cellStyle name="Normal 26 2 2" xfId="6247" xr:uid="{00000000-0005-0000-0000-000064180000}"/>
    <cellStyle name="Normal 26 2 3" xfId="6248" xr:uid="{00000000-0005-0000-0000-000065180000}"/>
    <cellStyle name="Normal 26 2 4" xfId="6249" xr:uid="{00000000-0005-0000-0000-000066180000}"/>
    <cellStyle name="Normal 26 3" xfId="6250" xr:uid="{00000000-0005-0000-0000-000067180000}"/>
    <cellStyle name="Normal 26 4" xfId="6251" xr:uid="{00000000-0005-0000-0000-000068180000}"/>
    <cellStyle name="Normal 26 5" xfId="6252" xr:uid="{00000000-0005-0000-0000-000069180000}"/>
    <cellStyle name="Normal 27" xfId="6253" xr:uid="{00000000-0005-0000-0000-00006A180000}"/>
    <cellStyle name="Normal 27 2" xfId="6254" xr:uid="{00000000-0005-0000-0000-00006B180000}"/>
    <cellStyle name="Normal 27 2 2" xfId="6255" xr:uid="{00000000-0005-0000-0000-00006C180000}"/>
    <cellStyle name="Normal 27 2 2 2" xfId="6256" xr:uid="{00000000-0005-0000-0000-00006D180000}"/>
    <cellStyle name="Normal 27 2 2 3" xfId="6257" xr:uid="{00000000-0005-0000-0000-00006E180000}"/>
    <cellStyle name="Normal 27 2 2 4" xfId="6258" xr:uid="{00000000-0005-0000-0000-00006F180000}"/>
    <cellStyle name="Normal 27 3" xfId="6259" xr:uid="{00000000-0005-0000-0000-000070180000}"/>
    <cellStyle name="Normal 27 3 2" xfId="6260" xr:uid="{00000000-0005-0000-0000-000071180000}"/>
    <cellStyle name="Normal 27 3 3" xfId="6261" xr:uid="{00000000-0005-0000-0000-000072180000}"/>
    <cellStyle name="Normal 27 3 4" xfId="6262" xr:uid="{00000000-0005-0000-0000-000073180000}"/>
    <cellStyle name="Normal 27 4" xfId="6263" xr:uid="{00000000-0005-0000-0000-000074180000}"/>
    <cellStyle name="Normal 27 5" xfId="6264" xr:uid="{00000000-0005-0000-0000-000075180000}"/>
    <cellStyle name="Normal 28" xfId="6265" xr:uid="{00000000-0005-0000-0000-000076180000}"/>
    <cellStyle name="Normal 28 2" xfId="6266" xr:uid="{00000000-0005-0000-0000-000077180000}"/>
    <cellStyle name="Normal 28 2 2" xfId="6267" xr:uid="{00000000-0005-0000-0000-000078180000}"/>
    <cellStyle name="Normal 28 2 2 2" xfId="6268" xr:uid="{00000000-0005-0000-0000-000079180000}"/>
    <cellStyle name="Normal 28 2 2 2 2" xfId="6269" xr:uid="{00000000-0005-0000-0000-00007A180000}"/>
    <cellStyle name="Normal 28 2 2 2 3" xfId="6270" xr:uid="{00000000-0005-0000-0000-00007B180000}"/>
    <cellStyle name="Normal 28 2 2 2 4" xfId="6271" xr:uid="{00000000-0005-0000-0000-00007C180000}"/>
    <cellStyle name="Normal 28 2 2 3" xfId="6272" xr:uid="{00000000-0005-0000-0000-00007D180000}"/>
    <cellStyle name="Normal 28 2 2 3 2" xfId="6273" xr:uid="{00000000-0005-0000-0000-00007E180000}"/>
    <cellStyle name="Normal 28 2 2 3 3" xfId="6274" xr:uid="{00000000-0005-0000-0000-00007F180000}"/>
    <cellStyle name="Normal 28 2 2 3 4" xfId="6275" xr:uid="{00000000-0005-0000-0000-000080180000}"/>
    <cellStyle name="Normal 28 2 2 4" xfId="6276" xr:uid="{00000000-0005-0000-0000-000081180000}"/>
    <cellStyle name="Normal 28 2 2 4 2" xfId="6277" xr:uid="{00000000-0005-0000-0000-000082180000}"/>
    <cellStyle name="Normal 28 2 2 4 3" xfId="6278" xr:uid="{00000000-0005-0000-0000-000083180000}"/>
    <cellStyle name="Normal 28 2 2 4 4" xfId="6279" xr:uid="{00000000-0005-0000-0000-000084180000}"/>
    <cellStyle name="Normal 28 2 2 5" xfId="6280" xr:uid="{00000000-0005-0000-0000-000085180000}"/>
    <cellStyle name="Normal 28 2 2 6" xfId="6281" xr:uid="{00000000-0005-0000-0000-000086180000}"/>
    <cellStyle name="Normal 28 2 2 7" xfId="6282" xr:uid="{00000000-0005-0000-0000-000087180000}"/>
    <cellStyle name="Normal 28 2 3" xfId="6283" xr:uid="{00000000-0005-0000-0000-000088180000}"/>
    <cellStyle name="Normal 28 2 3 2" xfId="6284" xr:uid="{00000000-0005-0000-0000-000089180000}"/>
    <cellStyle name="Normal 28 2 3 3" xfId="6285" xr:uid="{00000000-0005-0000-0000-00008A180000}"/>
    <cellStyle name="Normal 28 2 3 4" xfId="6286" xr:uid="{00000000-0005-0000-0000-00008B180000}"/>
    <cellStyle name="Normal 28 2 4" xfId="6287" xr:uid="{00000000-0005-0000-0000-00008C180000}"/>
    <cellStyle name="Normal 28 2 4 2" xfId="6288" xr:uid="{00000000-0005-0000-0000-00008D180000}"/>
    <cellStyle name="Normal 28 2 4 3" xfId="6289" xr:uid="{00000000-0005-0000-0000-00008E180000}"/>
    <cellStyle name="Normal 28 2 4 4" xfId="6290" xr:uid="{00000000-0005-0000-0000-00008F180000}"/>
    <cellStyle name="Normal 28 2 5" xfId="6291" xr:uid="{00000000-0005-0000-0000-000090180000}"/>
    <cellStyle name="Normal 28 2 5 2" xfId="6292" xr:uid="{00000000-0005-0000-0000-000091180000}"/>
    <cellStyle name="Normal 28 2 5 3" xfId="6293" xr:uid="{00000000-0005-0000-0000-000092180000}"/>
    <cellStyle name="Normal 28 2 5 4" xfId="6294" xr:uid="{00000000-0005-0000-0000-000093180000}"/>
    <cellStyle name="Normal 28 2 6" xfId="6295" xr:uid="{00000000-0005-0000-0000-000094180000}"/>
    <cellStyle name="Normal 28 2 7" xfId="6296" xr:uid="{00000000-0005-0000-0000-000095180000}"/>
    <cellStyle name="Normal 28 3" xfId="6297" xr:uid="{00000000-0005-0000-0000-000096180000}"/>
    <cellStyle name="Normal 28 3 2" xfId="6298" xr:uid="{00000000-0005-0000-0000-000097180000}"/>
    <cellStyle name="Normal 28 3 2 2" xfId="6299" xr:uid="{00000000-0005-0000-0000-000098180000}"/>
    <cellStyle name="Normal 28 3 2 2 2" xfId="6300" xr:uid="{00000000-0005-0000-0000-000099180000}"/>
    <cellStyle name="Normal 28 3 2 2 3" xfId="6301" xr:uid="{00000000-0005-0000-0000-00009A180000}"/>
    <cellStyle name="Normal 28 3 2 2 4" xfId="6302" xr:uid="{00000000-0005-0000-0000-00009B180000}"/>
    <cellStyle name="Normal 28 3 2 3" xfId="6303" xr:uid="{00000000-0005-0000-0000-00009C180000}"/>
    <cellStyle name="Normal 28 3 2 3 2" xfId="6304" xr:uid="{00000000-0005-0000-0000-00009D180000}"/>
    <cellStyle name="Normal 28 3 2 3 3" xfId="6305" xr:uid="{00000000-0005-0000-0000-00009E180000}"/>
    <cellStyle name="Normal 28 3 2 3 4" xfId="6306" xr:uid="{00000000-0005-0000-0000-00009F180000}"/>
    <cellStyle name="Normal 28 3 2 4" xfId="6307" xr:uid="{00000000-0005-0000-0000-0000A0180000}"/>
    <cellStyle name="Normal 28 3 2 4 2" xfId="6308" xr:uid="{00000000-0005-0000-0000-0000A1180000}"/>
    <cellStyle name="Normal 28 3 2 4 3" xfId="6309" xr:uid="{00000000-0005-0000-0000-0000A2180000}"/>
    <cellStyle name="Normal 28 3 2 4 4" xfId="6310" xr:uid="{00000000-0005-0000-0000-0000A3180000}"/>
    <cellStyle name="Normal 28 3 2 5" xfId="6311" xr:uid="{00000000-0005-0000-0000-0000A4180000}"/>
    <cellStyle name="Normal 28 3 2 6" xfId="6312" xr:uid="{00000000-0005-0000-0000-0000A5180000}"/>
    <cellStyle name="Normal 28 3 2 7" xfId="6313" xr:uid="{00000000-0005-0000-0000-0000A6180000}"/>
    <cellStyle name="Normal 28 3 3" xfId="6314" xr:uid="{00000000-0005-0000-0000-0000A7180000}"/>
    <cellStyle name="Normal 28 3 3 2" xfId="6315" xr:uid="{00000000-0005-0000-0000-0000A8180000}"/>
    <cellStyle name="Normal 28 3 3 3" xfId="6316" xr:uid="{00000000-0005-0000-0000-0000A9180000}"/>
    <cellStyle name="Normal 28 3 3 4" xfId="6317" xr:uid="{00000000-0005-0000-0000-0000AA180000}"/>
    <cellStyle name="Normal 28 3 4" xfId="6318" xr:uid="{00000000-0005-0000-0000-0000AB180000}"/>
    <cellStyle name="Normal 28 3 4 2" xfId="6319" xr:uid="{00000000-0005-0000-0000-0000AC180000}"/>
    <cellStyle name="Normal 28 3 4 3" xfId="6320" xr:uid="{00000000-0005-0000-0000-0000AD180000}"/>
    <cellStyle name="Normal 28 3 4 4" xfId="6321" xr:uid="{00000000-0005-0000-0000-0000AE180000}"/>
    <cellStyle name="Normal 28 3 5" xfId="6322" xr:uid="{00000000-0005-0000-0000-0000AF180000}"/>
    <cellStyle name="Normal 28 3 5 2" xfId="6323" xr:uid="{00000000-0005-0000-0000-0000B0180000}"/>
    <cellStyle name="Normal 28 3 5 3" xfId="6324" xr:uid="{00000000-0005-0000-0000-0000B1180000}"/>
    <cellStyle name="Normal 28 3 5 4" xfId="6325" xr:uid="{00000000-0005-0000-0000-0000B2180000}"/>
    <cellStyle name="Normal 28 3 6" xfId="6326" xr:uid="{00000000-0005-0000-0000-0000B3180000}"/>
    <cellStyle name="Normal 28 3 7" xfId="6327" xr:uid="{00000000-0005-0000-0000-0000B4180000}"/>
    <cellStyle name="Normal 28 3 8" xfId="6328" xr:uid="{00000000-0005-0000-0000-0000B5180000}"/>
    <cellStyle name="Normal 28 4" xfId="6329" xr:uid="{00000000-0005-0000-0000-0000B6180000}"/>
    <cellStyle name="Normal 28 4 2" xfId="6330" xr:uid="{00000000-0005-0000-0000-0000B7180000}"/>
    <cellStyle name="Normal 28 4 2 2" xfId="6331" xr:uid="{00000000-0005-0000-0000-0000B8180000}"/>
    <cellStyle name="Normal 28 4 2 3" xfId="6332" xr:uid="{00000000-0005-0000-0000-0000B9180000}"/>
    <cellStyle name="Normal 28 4 2 4" xfId="6333" xr:uid="{00000000-0005-0000-0000-0000BA180000}"/>
    <cellStyle name="Normal 28 4 3" xfId="6334" xr:uid="{00000000-0005-0000-0000-0000BB180000}"/>
    <cellStyle name="Normal 28 4 3 2" xfId="6335" xr:uid="{00000000-0005-0000-0000-0000BC180000}"/>
    <cellStyle name="Normal 28 4 3 3" xfId="6336" xr:uid="{00000000-0005-0000-0000-0000BD180000}"/>
    <cellStyle name="Normal 28 4 3 4" xfId="6337" xr:uid="{00000000-0005-0000-0000-0000BE180000}"/>
    <cellStyle name="Normal 28 4 4" xfId="6338" xr:uid="{00000000-0005-0000-0000-0000BF180000}"/>
    <cellStyle name="Normal 28 4 4 2" xfId="6339" xr:uid="{00000000-0005-0000-0000-0000C0180000}"/>
    <cellStyle name="Normal 28 4 4 3" xfId="6340" xr:uid="{00000000-0005-0000-0000-0000C1180000}"/>
    <cellStyle name="Normal 28 4 4 4" xfId="6341" xr:uid="{00000000-0005-0000-0000-0000C2180000}"/>
    <cellStyle name="Normal 28 4 5" xfId="6342" xr:uid="{00000000-0005-0000-0000-0000C3180000}"/>
    <cellStyle name="Normal 28 4 6" xfId="6343" xr:uid="{00000000-0005-0000-0000-0000C4180000}"/>
    <cellStyle name="Normal 28 4 7" xfId="6344" xr:uid="{00000000-0005-0000-0000-0000C5180000}"/>
    <cellStyle name="Normal 28 5" xfId="6345" xr:uid="{00000000-0005-0000-0000-0000C6180000}"/>
    <cellStyle name="Normal 28 5 2" xfId="6346" xr:uid="{00000000-0005-0000-0000-0000C7180000}"/>
    <cellStyle name="Normal 28 5 3" xfId="6347" xr:uid="{00000000-0005-0000-0000-0000C8180000}"/>
    <cellStyle name="Normal 28 5 4" xfId="6348" xr:uid="{00000000-0005-0000-0000-0000C9180000}"/>
    <cellStyle name="Normal 28 6" xfId="6349" xr:uid="{00000000-0005-0000-0000-0000CA180000}"/>
    <cellStyle name="Normal 28 6 2" xfId="6350" xr:uid="{00000000-0005-0000-0000-0000CB180000}"/>
    <cellStyle name="Normal 28 6 3" xfId="6351" xr:uid="{00000000-0005-0000-0000-0000CC180000}"/>
    <cellStyle name="Normal 28 6 4" xfId="6352" xr:uid="{00000000-0005-0000-0000-0000CD180000}"/>
    <cellStyle name="Normal 28 7" xfId="6353" xr:uid="{00000000-0005-0000-0000-0000CE180000}"/>
    <cellStyle name="Normal 28 7 2" xfId="6354" xr:uid="{00000000-0005-0000-0000-0000CF180000}"/>
    <cellStyle name="Normal 28 7 3" xfId="6355" xr:uid="{00000000-0005-0000-0000-0000D0180000}"/>
    <cellStyle name="Normal 28 7 4" xfId="6356" xr:uid="{00000000-0005-0000-0000-0000D1180000}"/>
    <cellStyle name="Normal 28 8" xfId="6357" xr:uid="{00000000-0005-0000-0000-0000D2180000}"/>
    <cellStyle name="Normal 28 9" xfId="6358" xr:uid="{00000000-0005-0000-0000-0000D3180000}"/>
    <cellStyle name="Normal 29" xfId="6359" xr:uid="{00000000-0005-0000-0000-0000D4180000}"/>
    <cellStyle name="Normal 29 10" xfId="6360" xr:uid="{00000000-0005-0000-0000-0000D5180000}"/>
    <cellStyle name="Normal 29 2" xfId="6361" xr:uid="{00000000-0005-0000-0000-0000D6180000}"/>
    <cellStyle name="Normal 29 2 2" xfId="6362" xr:uid="{00000000-0005-0000-0000-0000D7180000}"/>
    <cellStyle name="Normal 29 2 2 2" xfId="6363" xr:uid="{00000000-0005-0000-0000-0000D8180000}"/>
    <cellStyle name="Normal 29 2 2 2 2" xfId="6364" xr:uid="{00000000-0005-0000-0000-0000D9180000}"/>
    <cellStyle name="Normal 29 2 2 2 3" xfId="6365" xr:uid="{00000000-0005-0000-0000-0000DA180000}"/>
    <cellStyle name="Normal 29 2 2 2 4" xfId="6366" xr:uid="{00000000-0005-0000-0000-0000DB180000}"/>
    <cellStyle name="Normal 29 2 2 3" xfId="6367" xr:uid="{00000000-0005-0000-0000-0000DC180000}"/>
    <cellStyle name="Normal 29 2 2 3 2" xfId="6368" xr:uid="{00000000-0005-0000-0000-0000DD180000}"/>
    <cellStyle name="Normal 29 2 2 3 3" xfId="6369" xr:uid="{00000000-0005-0000-0000-0000DE180000}"/>
    <cellStyle name="Normal 29 2 2 3 4" xfId="6370" xr:uid="{00000000-0005-0000-0000-0000DF180000}"/>
    <cellStyle name="Normal 29 2 2 4" xfId="6371" xr:uid="{00000000-0005-0000-0000-0000E0180000}"/>
    <cellStyle name="Normal 29 2 2 4 2" xfId="6372" xr:uid="{00000000-0005-0000-0000-0000E1180000}"/>
    <cellStyle name="Normal 29 2 2 4 3" xfId="6373" xr:uid="{00000000-0005-0000-0000-0000E2180000}"/>
    <cellStyle name="Normal 29 2 2 4 4" xfId="6374" xr:uid="{00000000-0005-0000-0000-0000E3180000}"/>
    <cellStyle name="Normal 29 2 2 5" xfId="6375" xr:uid="{00000000-0005-0000-0000-0000E4180000}"/>
    <cellStyle name="Normal 29 2 2 6" xfId="6376" xr:uid="{00000000-0005-0000-0000-0000E5180000}"/>
    <cellStyle name="Normal 29 2 2 7" xfId="6377" xr:uid="{00000000-0005-0000-0000-0000E6180000}"/>
    <cellStyle name="Normal 29 2 3" xfId="6378" xr:uid="{00000000-0005-0000-0000-0000E7180000}"/>
    <cellStyle name="Normal 29 2 3 2" xfId="6379" xr:uid="{00000000-0005-0000-0000-0000E8180000}"/>
    <cellStyle name="Normal 29 2 3 3" xfId="6380" xr:uid="{00000000-0005-0000-0000-0000E9180000}"/>
    <cellStyle name="Normal 29 2 3 4" xfId="6381" xr:uid="{00000000-0005-0000-0000-0000EA180000}"/>
    <cellStyle name="Normal 29 2 4" xfId="6382" xr:uid="{00000000-0005-0000-0000-0000EB180000}"/>
    <cellStyle name="Normal 29 2 4 2" xfId="6383" xr:uid="{00000000-0005-0000-0000-0000EC180000}"/>
    <cellStyle name="Normal 29 2 4 3" xfId="6384" xr:uid="{00000000-0005-0000-0000-0000ED180000}"/>
    <cellStyle name="Normal 29 2 4 4" xfId="6385" xr:uid="{00000000-0005-0000-0000-0000EE180000}"/>
    <cellStyle name="Normal 29 2 5" xfId="6386" xr:uid="{00000000-0005-0000-0000-0000EF180000}"/>
    <cellStyle name="Normal 29 2 5 2" xfId="6387" xr:uid="{00000000-0005-0000-0000-0000F0180000}"/>
    <cellStyle name="Normal 29 2 5 3" xfId="6388" xr:uid="{00000000-0005-0000-0000-0000F1180000}"/>
    <cellStyle name="Normal 29 2 5 4" xfId="6389" xr:uid="{00000000-0005-0000-0000-0000F2180000}"/>
    <cellStyle name="Normal 29 2 6" xfId="6390" xr:uid="{00000000-0005-0000-0000-0000F3180000}"/>
    <cellStyle name="Normal 29 2 7" xfId="6391" xr:uid="{00000000-0005-0000-0000-0000F4180000}"/>
    <cellStyle name="Normal 29 2 8" xfId="6392" xr:uid="{00000000-0005-0000-0000-0000F5180000}"/>
    <cellStyle name="Normal 29 3" xfId="6393" xr:uid="{00000000-0005-0000-0000-0000F6180000}"/>
    <cellStyle name="Normal 29 3 2" xfId="6394" xr:uid="{00000000-0005-0000-0000-0000F7180000}"/>
    <cellStyle name="Normal 29 3 2 2" xfId="6395" xr:uid="{00000000-0005-0000-0000-0000F8180000}"/>
    <cellStyle name="Normal 29 3 2 2 2" xfId="6396" xr:uid="{00000000-0005-0000-0000-0000F9180000}"/>
    <cellStyle name="Normal 29 3 2 2 3" xfId="6397" xr:uid="{00000000-0005-0000-0000-0000FA180000}"/>
    <cellStyle name="Normal 29 3 2 2 4" xfId="6398" xr:uid="{00000000-0005-0000-0000-0000FB180000}"/>
    <cellStyle name="Normal 29 3 2 3" xfId="6399" xr:uid="{00000000-0005-0000-0000-0000FC180000}"/>
    <cellStyle name="Normal 29 3 2 3 2" xfId="6400" xr:uid="{00000000-0005-0000-0000-0000FD180000}"/>
    <cellStyle name="Normal 29 3 2 3 3" xfId="6401" xr:uid="{00000000-0005-0000-0000-0000FE180000}"/>
    <cellStyle name="Normal 29 3 2 3 4" xfId="6402" xr:uid="{00000000-0005-0000-0000-0000FF180000}"/>
    <cellStyle name="Normal 29 3 2 4" xfId="6403" xr:uid="{00000000-0005-0000-0000-000000190000}"/>
    <cellStyle name="Normal 29 3 2 4 2" xfId="6404" xr:uid="{00000000-0005-0000-0000-000001190000}"/>
    <cellStyle name="Normal 29 3 2 4 3" xfId="6405" xr:uid="{00000000-0005-0000-0000-000002190000}"/>
    <cellStyle name="Normal 29 3 2 4 4" xfId="6406" xr:uid="{00000000-0005-0000-0000-000003190000}"/>
    <cellStyle name="Normal 29 3 2 5" xfId="6407" xr:uid="{00000000-0005-0000-0000-000004190000}"/>
    <cellStyle name="Normal 29 3 2 6" xfId="6408" xr:uid="{00000000-0005-0000-0000-000005190000}"/>
    <cellStyle name="Normal 29 3 2 7" xfId="6409" xr:uid="{00000000-0005-0000-0000-000006190000}"/>
    <cellStyle name="Normal 29 3 3" xfId="6410" xr:uid="{00000000-0005-0000-0000-000007190000}"/>
    <cellStyle name="Normal 29 3 3 2" xfId="6411" xr:uid="{00000000-0005-0000-0000-000008190000}"/>
    <cellStyle name="Normal 29 3 3 3" xfId="6412" xr:uid="{00000000-0005-0000-0000-000009190000}"/>
    <cellStyle name="Normal 29 3 3 4" xfId="6413" xr:uid="{00000000-0005-0000-0000-00000A190000}"/>
    <cellStyle name="Normal 29 3 4" xfId="6414" xr:uid="{00000000-0005-0000-0000-00000B190000}"/>
    <cellStyle name="Normal 29 3 4 2" xfId="6415" xr:uid="{00000000-0005-0000-0000-00000C190000}"/>
    <cellStyle name="Normal 29 3 4 3" xfId="6416" xr:uid="{00000000-0005-0000-0000-00000D190000}"/>
    <cellStyle name="Normal 29 3 4 4" xfId="6417" xr:uid="{00000000-0005-0000-0000-00000E190000}"/>
    <cellStyle name="Normal 29 3 5" xfId="6418" xr:uid="{00000000-0005-0000-0000-00000F190000}"/>
    <cellStyle name="Normal 29 3 5 2" xfId="6419" xr:uid="{00000000-0005-0000-0000-000010190000}"/>
    <cellStyle name="Normal 29 3 5 3" xfId="6420" xr:uid="{00000000-0005-0000-0000-000011190000}"/>
    <cellStyle name="Normal 29 3 5 4" xfId="6421" xr:uid="{00000000-0005-0000-0000-000012190000}"/>
    <cellStyle name="Normal 29 3 6" xfId="6422" xr:uid="{00000000-0005-0000-0000-000013190000}"/>
    <cellStyle name="Normal 29 3 7" xfId="6423" xr:uid="{00000000-0005-0000-0000-000014190000}"/>
    <cellStyle name="Normal 29 3 8" xfId="6424" xr:uid="{00000000-0005-0000-0000-000015190000}"/>
    <cellStyle name="Normal 29 4" xfId="6425" xr:uid="{00000000-0005-0000-0000-000016190000}"/>
    <cellStyle name="Normal 29 4 2" xfId="6426" xr:uid="{00000000-0005-0000-0000-000017190000}"/>
    <cellStyle name="Normal 29 4 2 2" xfId="6427" xr:uid="{00000000-0005-0000-0000-000018190000}"/>
    <cellStyle name="Normal 29 4 2 3" xfId="6428" xr:uid="{00000000-0005-0000-0000-000019190000}"/>
    <cellStyle name="Normal 29 4 2 4" xfId="6429" xr:uid="{00000000-0005-0000-0000-00001A190000}"/>
    <cellStyle name="Normal 29 4 3" xfId="6430" xr:uid="{00000000-0005-0000-0000-00001B190000}"/>
    <cellStyle name="Normal 29 4 3 2" xfId="6431" xr:uid="{00000000-0005-0000-0000-00001C190000}"/>
    <cellStyle name="Normal 29 4 3 3" xfId="6432" xr:uid="{00000000-0005-0000-0000-00001D190000}"/>
    <cellStyle name="Normal 29 4 3 4" xfId="6433" xr:uid="{00000000-0005-0000-0000-00001E190000}"/>
    <cellStyle name="Normal 29 4 4" xfId="6434" xr:uid="{00000000-0005-0000-0000-00001F190000}"/>
    <cellStyle name="Normal 29 4 4 2" xfId="6435" xr:uid="{00000000-0005-0000-0000-000020190000}"/>
    <cellStyle name="Normal 29 4 4 3" xfId="6436" xr:uid="{00000000-0005-0000-0000-000021190000}"/>
    <cellStyle name="Normal 29 4 4 4" xfId="6437" xr:uid="{00000000-0005-0000-0000-000022190000}"/>
    <cellStyle name="Normal 29 4 5" xfId="6438" xr:uid="{00000000-0005-0000-0000-000023190000}"/>
    <cellStyle name="Normal 29 4 6" xfId="6439" xr:uid="{00000000-0005-0000-0000-000024190000}"/>
    <cellStyle name="Normal 29 4 7" xfId="6440" xr:uid="{00000000-0005-0000-0000-000025190000}"/>
    <cellStyle name="Normal 29 5" xfId="6441" xr:uid="{00000000-0005-0000-0000-000026190000}"/>
    <cellStyle name="Normal 29 5 2" xfId="6442" xr:uid="{00000000-0005-0000-0000-000027190000}"/>
    <cellStyle name="Normal 29 5 3" xfId="6443" xr:uid="{00000000-0005-0000-0000-000028190000}"/>
    <cellStyle name="Normal 29 5 4" xfId="6444" xr:uid="{00000000-0005-0000-0000-000029190000}"/>
    <cellStyle name="Normal 29 6" xfId="6445" xr:uid="{00000000-0005-0000-0000-00002A190000}"/>
    <cellStyle name="Normal 29 6 2" xfId="6446" xr:uid="{00000000-0005-0000-0000-00002B190000}"/>
    <cellStyle name="Normal 29 6 3" xfId="6447" xr:uid="{00000000-0005-0000-0000-00002C190000}"/>
    <cellStyle name="Normal 29 6 4" xfId="6448" xr:uid="{00000000-0005-0000-0000-00002D190000}"/>
    <cellStyle name="Normal 29 7" xfId="6449" xr:uid="{00000000-0005-0000-0000-00002E190000}"/>
    <cellStyle name="Normal 29 7 2" xfId="6450" xr:uid="{00000000-0005-0000-0000-00002F190000}"/>
    <cellStyle name="Normal 29 7 3" xfId="6451" xr:uid="{00000000-0005-0000-0000-000030190000}"/>
    <cellStyle name="Normal 29 7 4" xfId="6452" xr:uid="{00000000-0005-0000-0000-000031190000}"/>
    <cellStyle name="Normal 29 8" xfId="6453" xr:uid="{00000000-0005-0000-0000-000032190000}"/>
    <cellStyle name="Normal 29 8 2" xfId="6454" xr:uid="{00000000-0005-0000-0000-000033190000}"/>
    <cellStyle name="Normal 29 8 3" xfId="6455" xr:uid="{00000000-0005-0000-0000-000034190000}"/>
    <cellStyle name="Normal 29 9" xfId="6456" xr:uid="{00000000-0005-0000-0000-000035190000}"/>
    <cellStyle name="Normal 3" xfId="3" xr:uid="{00000000-0005-0000-0000-000036190000}"/>
    <cellStyle name="Normal 3 2" xfId="8" xr:uid="{00000000-0005-0000-0000-000037190000}"/>
    <cellStyle name="Normal 3 2 2" xfId="6457" xr:uid="{00000000-0005-0000-0000-000038190000}"/>
    <cellStyle name="Normal 3 2 2 2" xfId="6458" xr:uid="{00000000-0005-0000-0000-000039190000}"/>
    <cellStyle name="Normal 3 2 2 2 2" xfId="6459" xr:uid="{00000000-0005-0000-0000-00003A190000}"/>
    <cellStyle name="Normal 3 2 2 2 3" xfId="6460" xr:uid="{00000000-0005-0000-0000-00003B190000}"/>
    <cellStyle name="Normal 3 2 2 2 4" xfId="6461" xr:uid="{00000000-0005-0000-0000-00003C190000}"/>
    <cellStyle name="Normal 3 2 2 2 5" xfId="6462" xr:uid="{00000000-0005-0000-0000-00003D190000}"/>
    <cellStyle name="Normal 3 2 2 3" xfId="6463" xr:uid="{00000000-0005-0000-0000-00003E190000}"/>
    <cellStyle name="Normal 3 2 2 3 2" xfId="6464" xr:uid="{00000000-0005-0000-0000-00003F190000}"/>
    <cellStyle name="Normal 3 2 2 4" xfId="6465" xr:uid="{00000000-0005-0000-0000-000040190000}"/>
    <cellStyle name="Normal 3 2 2 5" xfId="6466" xr:uid="{00000000-0005-0000-0000-000041190000}"/>
    <cellStyle name="Normal 3 2 2 6" xfId="6467" xr:uid="{00000000-0005-0000-0000-000042190000}"/>
    <cellStyle name="Normal 3 2 3" xfId="6468" xr:uid="{00000000-0005-0000-0000-000043190000}"/>
    <cellStyle name="Normal 3 2 3 2" xfId="6469" xr:uid="{00000000-0005-0000-0000-000044190000}"/>
    <cellStyle name="Normal 3 2 3 3" xfId="6470" xr:uid="{00000000-0005-0000-0000-000045190000}"/>
    <cellStyle name="Normal 3 2 4" xfId="6471" xr:uid="{00000000-0005-0000-0000-000046190000}"/>
    <cellStyle name="Normal 3 2 4 2" xfId="6472" xr:uid="{00000000-0005-0000-0000-000047190000}"/>
    <cellStyle name="Normal 3 2 4 3" xfId="6473" xr:uid="{00000000-0005-0000-0000-000048190000}"/>
    <cellStyle name="Normal 3 2 5" xfId="6474" xr:uid="{00000000-0005-0000-0000-000049190000}"/>
    <cellStyle name="Normal 3 2 5 2" xfId="6475" xr:uid="{00000000-0005-0000-0000-00004A190000}"/>
    <cellStyle name="Normal 3 2 5 3" xfId="6476" xr:uid="{00000000-0005-0000-0000-00004B190000}"/>
    <cellStyle name="Normal 3 2 6" xfId="6477" xr:uid="{00000000-0005-0000-0000-00004C190000}"/>
    <cellStyle name="Normal 3 2 7" xfId="6478" xr:uid="{00000000-0005-0000-0000-00004D190000}"/>
    <cellStyle name="Normal 3 2 8" xfId="6479" xr:uid="{00000000-0005-0000-0000-00004E190000}"/>
    <cellStyle name="Normal 3 2_001- PRESUPUESTO AILA  (26 DE JULIO DEL 2010)" xfId="6480" xr:uid="{00000000-0005-0000-0000-00004F190000}"/>
    <cellStyle name="Normal 3 3" xfId="6481" xr:uid="{00000000-0005-0000-0000-000050190000}"/>
    <cellStyle name="Normal 3 3 10" xfId="6482" xr:uid="{00000000-0005-0000-0000-000051190000}"/>
    <cellStyle name="Normal 3 3 10 2" xfId="6483" xr:uid="{00000000-0005-0000-0000-000052190000}"/>
    <cellStyle name="Normal 3 3 10 3" xfId="6484" xr:uid="{00000000-0005-0000-0000-000053190000}"/>
    <cellStyle name="Normal 3 3 11" xfId="6485" xr:uid="{00000000-0005-0000-0000-000054190000}"/>
    <cellStyle name="Normal 3 3 2" xfId="6486" xr:uid="{00000000-0005-0000-0000-000055190000}"/>
    <cellStyle name="Normal 3 3 2 2" xfId="6487" xr:uid="{00000000-0005-0000-0000-000056190000}"/>
    <cellStyle name="Normal 3 3 2 2 2" xfId="6488" xr:uid="{00000000-0005-0000-0000-000057190000}"/>
    <cellStyle name="Normal 3 3 2 2 2 2" xfId="6489" xr:uid="{00000000-0005-0000-0000-000058190000}"/>
    <cellStyle name="Normal 3 3 2 2 2 3" xfId="6490" xr:uid="{00000000-0005-0000-0000-000059190000}"/>
    <cellStyle name="Normal 3 3 2 2 2 4" xfId="6491" xr:uid="{00000000-0005-0000-0000-00005A190000}"/>
    <cellStyle name="Normal 3 3 2 2 3" xfId="6492" xr:uid="{00000000-0005-0000-0000-00005B190000}"/>
    <cellStyle name="Normal 3 3 2 2 3 2" xfId="6493" xr:uid="{00000000-0005-0000-0000-00005C190000}"/>
    <cellStyle name="Normal 3 3 2 2 3 3" xfId="6494" xr:uid="{00000000-0005-0000-0000-00005D190000}"/>
    <cellStyle name="Normal 3 3 2 2 3 4" xfId="6495" xr:uid="{00000000-0005-0000-0000-00005E190000}"/>
    <cellStyle name="Normal 3 3 2 2 4" xfId="6496" xr:uid="{00000000-0005-0000-0000-00005F190000}"/>
    <cellStyle name="Normal 3 3 2 2 4 2" xfId="6497" xr:uid="{00000000-0005-0000-0000-000060190000}"/>
    <cellStyle name="Normal 3 3 2 2 4 3" xfId="6498" xr:uid="{00000000-0005-0000-0000-000061190000}"/>
    <cellStyle name="Normal 3 3 2 2 4 4" xfId="6499" xr:uid="{00000000-0005-0000-0000-000062190000}"/>
    <cellStyle name="Normal 3 3 2 2 5" xfId="6500" xr:uid="{00000000-0005-0000-0000-000063190000}"/>
    <cellStyle name="Normal 3 3 2 2 6" xfId="6501" xr:uid="{00000000-0005-0000-0000-000064190000}"/>
    <cellStyle name="Normal 3 3 2 2 7" xfId="6502" xr:uid="{00000000-0005-0000-0000-000065190000}"/>
    <cellStyle name="Normal 3 3 2 3" xfId="6503" xr:uid="{00000000-0005-0000-0000-000066190000}"/>
    <cellStyle name="Normal 3 3 2 3 2" xfId="6504" xr:uid="{00000000-0005-0000-0000-000067190000}"/>
    <cellStyle name="Normal 3 3 2 3 3" xfId="6505" xr:uid="{00000000-0005-0000-0000-000068190000}"/>
    <cellStyle name="Normal 3 3 2 3 4" xfId="6506" xr:uid="{00000000-0005-0000-0000-000069190000}"/>
    <cellStyle name="Normal 3 3 2 4" xfId="6507" xr:uid="{00000000-0005-0000-0000-00006A190000}"/>
    <cellStyle name="Normal 3 3 2 4 2" xfId="6508" xr:uid="{00000000-0005-0000-0000-00006B190000}"/>
    <cellStyle name="Normal 3 3 2 4 3" xfId="6509" xr:uid="{00000000-0005-0000-0000-00006C190000}"/>
    <cellStyle name="Normal 3 3 2 4 4" xfId="6510" xr:uid="{00000000-0005-0000-0000-00006D190000}"/>
    <cellStyle name="Normal 3 3 2 5" xfId="6511" xr:uid="{00000000-0005-0000-0000-00006E190000}"/>
    <cellStyle name="Normal 3 3 2 5 2" xfId="6512" xr:uid="{00000000-0005-0000-0000-00006F190000}"/>
    <cellStyle name="Normal 3 3 2 5 3" xfId="6513" xr:uid="{00000000-0005-0000-0000-000070190000}"/>
    <cellStyle name="Normal 3 3 2 5 4" xfId="6514" xr:uid="{00000000-0005-0000-0000-000071190000}"/>
    <cellStyle name="Normal 3 3 2 6" xfId="6515" xr:uid="{00000000-0005-0000-0000-000072190000}"/>
    <cellStyle name="Normal 3 3 2 6 2" xfId="6516" xr:uid="{00000000-0005-0000-0000-000073190000}"/>
    <cellStyle name="Normal 3 3 2 6 3" xfId="6517" xr:uid="{00000000-0005-0000-0000-000074190000}"/>
    <cellStyle name="Normal 3 3 2 7" xfId="6518" xr:uid="{00000000-0005-0000-0000-000075190000}"/>
    <cellStyle name="Normal 3 3 2 8" xfId="6519" xr:uid="{00000000-0005-0000-0000-000076190000}"/>
    <cellStyle name="Normal 3 3 3" xfId="6520" xr:uid="{00000000-0005-0000-0000-000077190000}"/>
    <cellStyle name="Normal 3 3 3 2" xfId="6521" xr:uid="{00000000-0005-0000-0000-000078190000}"/>
    <cellStyle name="Normal 3 3 3 2 2" xfId="6522" xr:uid="{00000000-0005-0000-0000-000079190000}"/>
    <cellStyle name="Normal 3 3 3 2 2 2" xfId="6523" xr:uid="{00000000-0005-0000-0000-00007A190000}"/>
    <cellStyle name="Normal 3 3 3 2 2 3" xfId="6524" xr:uid="{00000000-0005-0000-0000-00007B190000}"/>
    <cellStyle name="Normal 3 3 3 2 2 4" xfId="6525" xr:uid="{00000000-0005-0000-0000-00007C190000}"/>
    <cellStyle name="Normal 3 3 3 2 3" xfId="6526" xr:uid="{00000000-0005-0000-0000-00007D190000}"/>
    <cellStyle name="Normal 3 3 3 2 3 2" xfId="6527" xr:uid="{00000000-0005-0000-0000-00007E190000}"/>
    <cellStyle name="Normal 3 3 3 2 3 3" xfId="6528" xr:uid="{00000000-0005-0000-0000-00007F190000}"/>
    <cellStyle name="Normal 3 3 3 2 3 4" xfId="6529" xr:uid="{00000000-0005-0000-0000-000080190000}"/>
    <cellStyle name="Normal 3 3 3 2 4" xfId="6530" xr:uid="{00000000-0005-0000-0000-000081190000}"/>
    <cellStyle name="Normal 3 3 3 2 4 2" xfId="6531" xr:uid="{00000000-0005-0000-0000-000082190000}"/>
    <cellStyle name="Normal 3 3 3 2 4 3" xfId="6532" xr:uid="{00000000-0005-0000-0000-000083190000}"/>
    <cellStyle name="Normal 3 3 3 2 4 4" xfId="6533" xr:uid="{00000000-0005-0000-0000-000084190000}"/>
    <cellStyle name="Normal 3 3 3 2 5" xfId="6534" xr:uid="{00000000-0005-0000-0000-000085190000}"/>
    <cellStyle name="Normal 3 3 3 2 6" xfId="6535" xr:uid="{00000000-0005-0000-0000-000086190000}"/>
    <cellStyle name="Normal 3 3 3 2 7" xfId="6536" xr:uid="{00000000-0005-0000-0000-000087190000}"/>
    <cellStyle name="Normal 3 3 3 3" xfId="6537" xr:uid="{00000000-0005-0000-0000-000088190000}"/>
    <cellStyle name="Normal 3 3 3 3 2" xfId="6538" xr:uid="{00000000-0005-0000-0000-000089190000}"/>
    <cellStyle name="Normal 3 3 3 3 3" xfId="6539" xr:uid="{00000000-0005-0000-0000-00008A190000}"/>
    <cellStyle name="Normal 3 3 3 3 4" xfId="6540" xr:uid="{00000000-0005-0000-0000-00008B190000}"/>
    <cellStyle name="Normal 3 3 3 4" xfId="6541" xr:uid="{00000000-0005-0000-0000-00008C190000}"/>
    <cellStyle name="Normal 3 3 3 4 2" xfId="6542" xr:uid="{00000000-0005-0000-0000-00008D190000}"/>
    <cellStyle name="Normal 3 3 3 4 3" xfId="6543" xr:uid="{00000000-0005-0000-0000-00008E190000}"/>
    <cellStyle name="Normal 3 3 3 4 4" xfId="6544" xr:uid="{00000000-0005-0000-0000-00008F190000}"/>
    <cellStyle name="Normal 3 3 3 5" xfId="6545" xr:uid="{00000000-0005-0000-0000-000090190000}"/>
    <cellStyle name="Normal 3 3 3 5 2" xfId="6546" xr:uid="{00000000-0005-0000-0000-000091190000}"/>
    <cellStyle name="Normal 3 3 3 5 3" xfId="6547" xr:uid="{00000000-0005-0000-0000-000092190000}"/>
    <cellStyle name="Normal 3 3 3 5 4" xfId="6548" xr:uid="{00000000-0005-0000-0000-000093190000}"/>
    <cellStyle name="Normal 3 3 3 6" xfId="6549" xr:uid="{00000000-0005-0000-0000-000094190000}"/>
    <cellStyle name="Normal 3 3 3 7" xfId="6550" xr:uid="{00000000-0005-0000-0000-000095190000}"/>
    <cellStyle name="Normal 3 3 3 8" xfId="6551" xr:uid="{00000000-0005-0000-0000-000096190000}"/>
    <cellStyle name="Normal 3 3 4" xfId="6552" xr:uid="{00000000-0005-0000-0000-000097190000}"/>
    <cellStyle name="Normal 3 3 4 2" xfId="6553" xr:uid="{00000000-0005-0000-0000-000098190000}"/>
    <cellStyle name="Normal 3 3 4 2 2" xfId="6554" xr:uid="{00000000-0005-0000-0000-000099190000}"/>
    <cellStyle name="Normal 3 3 4 2 3" xfId="6555" xr:uid="{00000000-0005-0000-0000-00009A190000}"/>
    <cellStyle name="Normal 3 3 4 2 4" xfId="6556" xr:uid="{00000000-0005-0000-0000-00009B190000}"/>
    <cellStyle name="Normal 3 3 4 3" xfId="6557" xr:uid="{00000000-0005-0000-0000-00009C190000}"/>
    <cellStyle name="Normal 3 3 4 3 2" xfId="6558" xr:uid="{00000000-0005-0000-0000-00009D190000}"/>
    <cellStyle name="Normal 3 3 4 3 3" xfId="6559" xr:uid="{00000000-0005-0000-0000-00009E190000}"/>
    <cellStyle name="Normal 3 3 4 3 4" xfId="6560" xr:uid="{00000000-0005-0000-0000-00009F190000}"/>
    <cellStyle name="Normal 3 3 4 4" xfId="6561" xr:uid="{00000000-0005-0000-0000-0000A0190000}"/>
    <cellStyle name="Normal 3 3 4 4 2" xfId="6562" xr:uid="{00000000-0005-0000-0000-0000A1190000}"/>
    <cellStyle name="Normal 3 3 4 4 3" xfId="6563" xr:uid="{00000000-0005-0000-0000-0000A2190000}"/>
    <cellStyle name="Normal 3 3 4 4 4" xfId="6564" xr:uid="{00000000-0005-0000-0000-0000A3190000}"/>
    <cellStyle name="Normal 3 3 4 5" xfId="6565" xr:uid="{00000000-0005-0000-0000-0000A4190000}"/>
    <cellStyle name="Normal 3 3 4 6" xfId="6566" xr:uid="{00000000-0005-0000-0000-0000A5190000}"/>
    <cellStyle name="Normal 3 3 4 7" xfId="6567" xr:uid="{00000000-0005-0000-0000-0000A6190000}"/>
    <cellStyle name="Normal 3 3 5" xfId="6568" xr:uid="{00000000-0005-0000-0000-0000A7190000}"/>
    <cellStyle name="Normal 3 3 5 2" xfId="6569" xr:uid="{00000000-0005-0000-0000-0000A8190000}"/>
    <cellStyle name="Normal 3 3 5 2 2" xfId="6570" xr:uid="{00000000-0005-0000-0000-0000A9190000}"/>
    <cellStyle name="Normal 3 3 5 2 3" xfId="6571" xr:uid="{00000000-0005-0000-0000-0000AA190000}"/>
    <cellStyle name="Normal 3 3 5 2 4" xfId="6572" xr:uid="{00000000-0005-0000-0000-0000AB190000}"/>
    <cellStyle name="Normal 3 3 5 3" xfId="6573" xr:uid="{00000000-0005-0000-0000-0000AC190000}"/>
    <cellStyle name="Normal 3 3 5 3 2" xfId="6574" xr:uid="{00000000-0005-0000-0000-0000AD190000}"/>
    <cellStyle name="Normal 3 3 5 3 3" xfId="6575" xr:uid="{00000000-0005-0000-0000-0000AE190000}"/>
    <cellStyle name="Normal 3 3 5 3 4" xfId="6576" xr:uid="{00000000-0005-0000-0000-0000AF190000}"/>
    <cellStyle name="Normal 3 3 5 4" xfId="6577" xr:uid="{00000000-0005-0000-0000-0000B0190000}"/>
    <cellStyle name="Normal 3 3 5 4 2" xfId="6578" xr:uid="{00000000-0005-0000-0000-0000B1190000}"/>
    <cellStyle name="Normal 3 3 5 4 3" xfId="6579" xr:uid="{00000000-0005-0000-0000-0000B2190000}"/>
    <cellStyle name="Normal 3 3 5 4 4" xfId="6580" xr:uid="{00000000-0005-0000-0000-0000B3190000}"/>
    <cellStyle name="Normal 3 3 5 5" xfId="6581" xr:uid="{00000000-0005-0000-0000-0000B4190000}"/>
    <cellStyle name="Normal 3 3 5 6" xfId="6582" xr:uid="{00000000-0005-0000-0000-0000B5190000}"/>
    <cellStyle name="Normal 3 3 5 7" xfId="6583" xr:uid="{00000000-0005-0000-0000-0000B6190000}"/>
    <cellStyle name="Normal 3 3 6" xfId="6584" xr:uid="{00000000-0005-0000-0000-0000B7190000}"/>
    <cellStyle name="Normal 3 3 6 2" xfId="6585" xr:uid="{00000000-0005-0000-0000-0000B8190000}"/>
    <cellStyle name="Normal 3 3 6 3" xfId="6586" xr:uid="{00000000-0005-0000-0000-0000B9190000}"/>
    <cellStyle name="Normal 3 3 6 4" xfId="6587" xr:uid="{00000000-0005-0000-0000-0000BA190000}"/>
    <cellStyle name="Normal 3 3 7" xfId="6588" xr:uid="{00000000-0005-0000-0000-0000BB190000}"/>
    <cellStyle name="Normal 3 3 7 2" xfId="6589" xr:uid="{00000000-0005-0000-0000-0000BC190000}"/>
    <cellStyle name="Normal 3 3 7 3" xfId="6590" xr:uid="{00000000-0005-0000-0000-0000BD190000}"/>
    <cellStyle name="Normal 3 3 7 4" xfId="6591" xr:uid="{00000000-0005-0000-0000-0000BE190000}"/>
    <cellStyle name="Normal 3 3 8" xfId="6592" xr:uid="{00000000-0005-0000-0000-0000BF190000}"/>
    <cellStyle name="Normal 3 3 8 2" xfId="6593" xr:uid="{00000000-0005-0000-0000-0000C0190000}"/>
    <cellStyle name="Normal 3 3 8 3" xfId="6594" xr:uid="{00000000-0005-0000-0000-0000C1190000}"/>
    <cellStyle name="Normal 3 3 8 4" xfId="6595" xr:uid="{00000000-0005-0000-0000-0000C2190000}"/>
    <cellStyle name="Normal 3 3 9" xfId="6596" xr:uid="{00000000-0005-0000-0000-0000C3190000}"/>
    <cellStyle name="Normal 3 3 9 2" xfId="6597" xr:uid="{00000000-0005-0000-0000-0000C4190000}"/>
    <cellStyle name="Normal 3 3 9 3" xfId="6598" xr:uid="{00000000-0005-0000-0000-0000C5190000}"/>
    <cellStyle name="Normal 3 3 9 4" xfId="6599" xr:uid="{00000000-0005-0000-0000-0000C6190000}"/>
    <cellStyle name="Normal 3 3_001- PRESUPUESTO AILA  (26 DE JULIO DEL 2010)" xfId="6600" xr:uid="{00000000-0005-0000-0000-0000C7190000}"/>
    <cellStyle name="Normal 3 4" xfId="6601" xr:uid="{00000000-0005-0000-0000-0000C8190000}"/>
    <cellStyle name="Normal 3 4 2" xfId="6602" xr:uid="{00000000-0005-0000-0000-0000C9190000}"/>
    <cellStyle name="Normal 3 4 2 2" xfId="6603" xr:uid="{00000000-0005-0000-0000-0000CA190000}"/>
    <cellStyle name="Normal 3 4 2 2 2" xfId="6604" xr:uid="{00000000-0005-0000-0000-0000CB190000}"/>
    <cellStyle name="Normal 3 4 2 2 2 2" xfId="6605" xr:uid="{00000000-0005-0000-0000-0000CC190000}"/>
    <cellStyle name="Normal 3 4 2 2 2 3" xfId="6606" xr:uid="{00000000-0005-0000-0000-0000CD190000}"/>
    <cellStyle name="Normal 3 4 2 2 2 4" xfId="6607" xr:uid="{00000000-0005-0000-0000-0000CE190000}"/>
    <cellStyle name="Normal 3 4 2 2 3" xfId="6608" xr:uid="{00000000-0005-0000-0000-0000CF190000}"/>
    <cellStyle name="Normal 3 4 2 2 3 2" xfId="6609" xr:uid="{00000000-0005-0000-0000-0000D0190000}"/>
    <cellStyle name="Normal 3 4 2 2 3 3" xfId="6610" xr:uid="{00000000-0005-0000-0000-0000D1190000}"/>
    <cellStyle name="Normal 3 4 2 2 3 4" xfId="6611" xr:uid="{00000000-0005-0000-0000-0000D2190000}"/>
    <cellStyle name="Normal 3 4 2 2 4" xfId="6612" xr:uid="{00000000-0005-0000-0000-0000D3190000}"/>
    <cellStyle name="Normal 3 4 2 2 4 2" xfId="6613" xr:uid="{00000000-0005-0000-0000-0000D4190000}"/>
    <cellStyle name="Normal 3 4 2 2 4 3" xfId="6614" xr:uid="{00000000-0005-0000-0000-0000D5190000}"/>
    <cellStyle name="Normal 3 4 2 2 4 4" xfId="6615" xr:uid="{00000000-0005-0000-0000-0000D6190000}"/>
    <cellStyle name="Normal 3 4 2 2 5" xfId="6616" xr:uid="{00000000-0005-0000-0000-0000D7190000}"/>
    <cellStyle name="Normal 3 4 2 2 6" xfId="6617" xr:uid="{00000000-0005-0000-0000-0000D8190000}"/>
    <cellStyle name="Normal 3 4 2 2 7" xfId="6618" xr:uid="{00000000-0005-0000-0000-0000D9190000}"/>
    <cellStyle name="Normal 3 4 2 3" xfId="6619" xr:uid="{00000000-0005-0000-0000-0000DA190000}"/>
    <cellStyle name="Normal 3 4 2 3 2" xfId="6620" xr:uid="{00000000-0005-0000-0000-0000DB190000}"/>
    <cellStyle name="Normal 3 4 2 3 3" xfId="6621" xr:uid="{00000000-0005-0000-0000-0000DC190000}"/>
    <cellStyle name="Normal 3 4 2 3 4" xfId="6622" xr:uid="{00000000-0005-0000-0000-0000DD190000}"/>
    <cellStyle name="Normal 3 4 2 4" xfId="6623" xr:uid="{00000000-0005-0000-0000-0000DE190000}"/>
    <cellStyle name="Normal 3 4 2 4 2" xfId="6624" xr:uid="{00000000-0005-0000-0000-0000DF190000}"/>
    <cellStyle name="Normal 3 4 2 4 3" xfId="6625" xr:uid="{00000000-0005-0000-0000-0000E0190000}"/>
    <cellStyle name="Normal 3 4 2 4 4" xfId="6626" xr:uid="{00000000-0005-0000-0000-0000E1190000}"/>
    <cellStyle name="Normal 3 4 2 5" xfId="6627" xr:uid="{00000000-0005-0000-0000-0000E2190000}"/>
    <cellStyle name="Normal 3 4 2 5 2" xfId="6628" xr:uid="{00000000-0005-0000-0000-0000E3190000}"/>
    <cellStyle name="Normal 3 4 2 5 3" xfId="6629" xr:uid="{00000000-0005-0000-0000-0000E4190000}"/>
    <cellStyle name="Normal 3 4 2 5 4" xfId="6630" xr:uid="{00000000-0005-0000-0000-0000E5190000}"/>
    <cellStyle name="Normal 3 4 2 6" xfId="6631" xr:uid="{00000000-0005-0000-0000-0000E6190000}"/>
    <cellStyle name="Normal 3 4 2 7" xfId="6632" xr:uid="{00000000-0005-0000-0000-0000E7190000}"/>
    <cellStyle name="Normal 3 4 2 8" xfId="6633" xr:uid="{00000000-0005-0000-0000-0000E8190000}"/>
    <cellStyle name="Normal 3 4 3" xfId="6634" xr:uid="{00000000-0005-0000-0000-0000E9190000}"/>
    <cellStyle name="Normal 3 4 3 2" xfId="6635" xr:uid="{00000000-0005-0000-0000-0000EA190000}"/>
    <cellStyle name="Normal 3 4 3 2 2" xfId="6636" xr:uid="{00000000-0005-0000-0000-0000EB190000}"/>
    <cellStyle name="Normal 3 4 3 2 2 2" xfId="6637" xr:uid="{00000000-0005-0000-0000-0000EC190000}"/>
    <cellStyle name="Normal 3 4 3 2 2 3" xfId="6638" xr:uid="{00000000-0005-0000-0000-0000ED190000}"/>
    <cellStyle name="Normal 3 4 3 2 2 4" xfId="6639" xr:uid="{00000000-0005-0000-0000-0000EE190000}"/>
    <cellStyle name="Normal 3 4 3 2 3" xfId="6640" xr:uid="{00000000-0005-0000-0000-0000EF190000}"/>
    <cellStyle name="Normal 3 4 3 2 3 2" xfId="6641" xr:uid="{00000000-0005-0000-0000-0000F0190000}"/>
    <cellStyle name="Normal 3 4 3 2 3 3" xfId="6642" xr:uid="{00000000-0005-0000-0000-0000F1190000}"/>
    <cellStyle name="Normal 3 4 3 2 3 4" xfId="6643" xr:uid="{00000000-0005-0000-0000-0000F2190000}"/>
    <cellStyle name="Normal 3 4 3 2 4" xfId="6644" xr:uid="{00000000-0005-0000-0000-0000F3190000}"/>
    <cellStyle name="Normal 3 4 3 2 4 2" xfId="6645" xr:uid="{00000000-0005-0000-0000-0000F4190000}"/>
    <cellStyle name="Normal 3 4 3 2 4 3" xfId="6646" xr:uid="{00000000-0005-0000-0000-0000F5190000}"/>
    <cellStyle name="Normal 3 4 3 2 4 4" xfId="6647" xr:uid="{00000000-0005-0000-0000-0000F6190000}"/>
    <cellStyle name="Normal 3 4 3 2 5" xfId="6648" xr:uid="{00000000-0005-0000-0000-0000F7190000}"/>
    <cellStyle name="Normal 3 4 3 2 6" xfId="6649" xr:uid="{00000000-0005-0000-0000-0000F8190000}"/>
    <cellStyle name="Normal 3 4 3 2 7" xfId="6650" xr:uid="{00000000-0005-0000-0000-0000F9190000}"/>
    <cellStyle name="Normal 3 4 3 3" xfId="6651" xr:uid="{00000000-0005-0000-0000-0000FA190000}"/>
    <cellStyle name="Normal 3 4 3 3 2" xfId="6652" xr:uid="{00000000-0005-0000-0000-0000FB190000}"/>
    <cellStyle name="Normal 3 4 3 3 3" xfId="6653" xr:uid="{00000000-0005-0000-0000-0000FC190000}"/>
    <cellStyle name="Normal 3 4 3 3 4" xfId="6654" xr:uid="{00000000-0005-0000-0000-0000FD190000}"/>
    <cellStyle name="Normal 3 4 3 4" xfId="6655" xr:uid="{00000000-0005-0000-0000-0000FE190000}"/>
    <cellStyle name="Normal 3 4 3 4 2" xfId="6656" xr:uid="{00000000-0005-0000-0000-0000FF190000}"/>
    <cellStyle name="Normal 3 4 3 4 3" xfId="6657" xr:uid="{00000000-0005-0000-0000-0000001A0000}"/>
    <cellStyle name="Normal 3 4 3 4 4" xfId="6658" xr:uid="{00000000-0005-0000-0000-0000011A0000}"/>
    <cellStyle name="Normal 3 4 3 5" xfId="6659" xr:uid="{00000000-0005-0000-0000-0000021A0000}"/>
    <cellStyle name="Normal 3 4 3 5 2" xfId="6660" xr:uid="{00000000-0005-0000-0000-0000031A0000}"/>
    <cellStyle name="Normal 3 4 3 5 3" xfId="6661" xr:uid="{00000000-0005-0000-0000-0000041A0000}"/>
    <cellStyle name="Normal 3 4 3 5 4" xfId="6662" xr:uid="{00000000-0005-0000-0000-0000051A0000}"/>
    <cellStyle name="Normal 3 4 3 6" xfId="6663" xr:uid="{00000000-0005-0000-0000-0000061A0000}"/>
    <cellStyle name="Normal 3 4 3 7" xfId="6664" xr:uid="{00000000-0005-0000-0000-0000071A0000}"/>
    <cellStyle name="Normal 3 4 3 8" xfId="6665" xr:uid="{00000000-0005-0000-0000-0000081A0000}"/>
    <cellStyle name="Normal 3 4 4" xfId="6666" xr:uid="{00000000-0005-0000-0000-0000091A0000}"/>
    <cellStyle name="Normal 3 4 4 2" xfId="6667" xr:uid="{00000000-0005-0000-0000-00000A1A0000}"/>
    <cellStyle name="Normal 3 4 4 2 2" xfId="6668" xr:uid="{00000000-0005-0000-0000-00000B1A0000}"/>
    <cellStyle name="Normal 3 4 4 2 3" xfId="6669" xr:uid="{00000000-0005-0000-0000-00000C1A0000}"/>
    <cellStyle name="Normal 3 4 4 2 4" xfId="6670" xr:uid="{00000000-0005-0000-0000-00000D1A0000}"/>
    <cellStyle name="Normal 3 4 4 3" xfId="6671" xr:uid="{00000000-0005-0000-0000-00000E1A0000}"/>
    <cellStyle name="Normal 3 4 4 3 2" xfId="6672" xr:uid="{00000000-0005-0000-0000-00000F1A0000}"/>
    <cellStyle name="Normal 3 4 4 3 3" xfId="6673" xr:uid="{00000000-0005-0000-0000-0000101A0000}"/>
    <cellStyle name="Normal 3 4 4 3 4" xfId="6674" xr:uid="{00000000-0005-0000-0000-0000111A0000}"/>
    <cellStyle name="Normal 3 4 4 4" xfId="6675" xr:uid="{00000000-0005-0000-0000-0000121A0000}"/>
    <cellStyle name="Normal 3 4 4 4 2" xfId="6676" xr:uid="{00000000-0005-0000-0000-0000131A0000}"/>
    <cellStyle name="Normal 3 4 4 4 3" xfId="6677" xr:uid="{00000000-0005-0000-0000-0000141A0000}"/>
    <cellStyle name="Normal 3 4 4 4 4" xfId="6678" xr:uid="{00000000-0005-0000-0000-0000151A0000}"/>
    <cellStyle name="Normal 3 4 4 5" xfId="6679" xr:uid="{00000000-0005-0000-0000-0000161A0000}"/>
    <cellStyle name="Normal 3 4 4 6" xfId="6680" xr:uid="{00000000-0005-0000-0000-0000171A0000}"/>
    <cellStyle name="Normal 3 4 4 7" xfId="6681" xr:uid="{00000000-0005-0000-0000-0000181A0000}"/>
    <cellStyle name="Normal 3 4 5" xfId="6682" xr:uid="{00000000-0005-0000-0000-0000191A0000}"/>
    <cellStyle name="Normal 3 4 5 2" xfId="6683" xr:uid="{00000000-0005-0000-0000-00001A1A0000}"/>
    <cellStyle name="Normal 3 4 5 3" xfId="6684" xr:uid="{00000000-0005-0000-0000-00001B1A0000}"/>
    <cellStyle name="Normal 3 4 5 4" xfId="6685" xr:uid="{00000000-0005-0000-0000-00001C1A0000}"/>
    <cellStyle name="Normal 3 4 6" xfId="6686" xr:uid="{00000000-0005-0000-0000-00001D1A0000}"/>
    <cellStyle name="Normal 3 4 6 2" xfId="6687" xr:uid="{00000000-0005-0000-0000-00001E1A0000}"/>
    <cellStyle name="Normal 3 4 6 3" xfId="6688" xr:uid="{00000000-0005-0000-0000-00001F1A0000}"/>
    <cellStyle name="Normal 3 4 6 4" xfId="6689" xr:uid="{00000000-0005-0000-0000-0000201A0000}"/>
    <cellStyle name="Normal 3 4 7" xfId="6690" xr:uid="{00000000-0005-0000-0000-0000211A0000}"/>
    <cellStyle name="Normal 3 4 7 2" xfId="6691" xr:uid="{00000000-0005-0000-0000-0000221A0000}"/>
    <cellStyle name="Normal 3 4 7 3" xfId="6692" xr:uid="{00000000-0005-0000-0000-0000231A0000}"/>
    <cellStyle name="Normal 3 4 7 4" xfId="6693" xr:uid="{00000000-0005-0000-0000-0000241A0000}"/>
    <cellStyle name="Normal 3 4 8" xfId="6694" xr:uid="{00000000-0005-0000-0000-0000251A0000}"/>
    <cellStyle name="Normal 3 5" xfId="6695" xr:uid="{00000000-0005-0000-0000-0000261A0000}"/>
    <cellStyle name="Normal 3 6" xfId="6696" xr:uid="{00000000-0005-0000-0000-0000271A0000}"/>
    <cellStyle name="Normal 3 6 2" xfId="6697" xr:uid="{00000000-0005-0000-0000-0000281A0000}"/>
    <cellStyle name="Normal 3 6 3" xfId="6698" xr:uid="{00000000-0005-0000-0000-0000291A0000}"/>
    <cellStyle name="Normal 3 7" xfId="6699" xr:uid="{00000000-0005-0000-0000-00002A1A0000}"/>
    <cellStyle name="Normal 3 8" xfId="6700" xr:uid="{00000000-0005-0000-0000-00002B1A0000}"/>
    <cellStyle name="Normal 3 9" xfId="6701" xr:uid="{00000000-0005-0000-0000-00002C1A0000}"/>
    <cellStyle name="Normal 3_001- PRESUPUESTO AILA  (26 DE JULIO DEL 2010)" xfId="6702" xr:uid="{00000000-0005-0000-0000-00002D1A0000}"/>
    <cellStyle name="Normal 30" xfId="6703" xr:uid="{00000000-0005-0000-0000-00002E1A0000}"/>
    <cellStyle name="Normal 30 2" xfId="6704" xr:uid="{00000000-0005-0000-0000-00002F1A0000}"/>
    <cellStyle name="Normal 30 2 2" xfId="6705" xr:uid="{00000000-0005-0000-0000-0000301A0000}"/>
    <cellStyle name="Normal 30 2 2 2" xfId="6706" xr:uid="{00000000-0005-0000-0000-0000311A0000}"/>
    <cellStyle name="Normal 30 2 2 2 2" xfId="6707" xr:uid="{00000000-0005-0000-0000-0000321A0000}"/>
    <cellStyle name="Normal 30 2 2 2 3" xfId="6708" xr:uid="{00000000-0005-0000-0000-0000331A0000}"/>
    <cellStyle name="Normal 30 2 2 2 4" xfId="6709" xr:uid="{00000000-0005-0000-0000-0000341A0000}"/>
    <cellStyle name="Normal 30 2 2 3" xfId="6710" xr:uid="{00000000-0005-0000-0000-0000351A0000}"/>
    <cellStyle name="Normal 30 2 2 3 2" xfId="6711" xr:uid="{00000000-0005-0000-0000-0000361A0000}"/>
    <cellStyle name="Normal 30 2 2 3 3" xfId="6712" xr:uid="{00000000-0005-0000-0000-0000371A0000}"/>
    <cellStyle name="Normal 30 2 2 3 4" xfId="6713" xr:uid="{00000000-0005-0000-0000-0000381A0000}"/>
    <cellStyle name="Normal 30 2 2 4" xfId="6714" xr:uid="{00000000-0005-0000-0000-0000391A0000}"/>
    <cellStyle name="Normal 30 2 2 4 2" xfId="6715" xr:uid="{00000000-0005-0000-0000-00003A1A0000}"/>
    <cellStyle name="Normal 30 2 2 4 3" xfId="6716" xr:uid="{00000000-0005-0000-0000-00003B1A0000}"/>
    <cellStyle name="Normal 30 2 2 4 4" xfId="6717" xr:uid="{00000000-0005-0000-0000-00003C1A0000}"/>
    <cellStyle name="Normal 30 2 2 5" xfId="6718" xr:uid="{00000000-0005-0000-0000-00003D1A0000}"/>
    <cellStyle name="Normal 30 2 2 6" xfId="6719" xr:uid="{00000000-0005-0000-0000-00003E1A0000}"/>
    <cellStyle name="Normal 30 2 2 7" xfId="6720" xr:uid="{00000000-0005-0000-0000-00003F1A0000}"/>
    <cellStyle name="Normal 30 2 3" xfId="6721" xr:uid="{00000000-0005-0000-0000-0000401A0000}"/>
    <cellStyle name="Normal 30 2 3 2" xfId="6722" xr:uid="{00000000-0005-0000-0000-0000411A0000}"/>
    <cellStyle name="Normal 30 2 3 3" xfId="6723" xr:uid="{00000000-0005-0000-0000-0000421A0000}"/>
    <cellStyle name="Normal 30 2 3 4" xfId="6724" xr:uid="{00000000-0005-0000-0000-0000431A0000}"/>
    <cellStyle name="Normal 30 2 4" xfId="6725" xr:uid="{00000000-0005-0000-0000-0000441A0000}"/>
    <cellStyle name="Normal 30 2 4 2" xfId="6726" xr:uid="{00000000-0005-0000-0000-0000451A0000}"/>
    <cellStyle name="Normal 30 2 4 3" xfId="6727" xr:uid="{00000000-0005-0000-0000-0000461A0000}"/>
    <cellStyle name="Normal 30 2 4 4" xfId="6728" xr:uid="{00000000-0005-0000-0000-0000471A0000}"/>
    <cellStyle name="Normal 30 2 5" xfId="6729" xr:uid="{00000000-0005-0000-0000-0000481A0000}"/>
    <cellStyle name="Normal 30 2 5 2" xfId="6730" xr:uid="{00000000-0005-0000-0000-0000491A0000}"/>
    <cellStyle name="Normal 30 2 5 3" xfId="6731" xr:uid="{00000000-0005-0000-0000-00004A1A0000}"/>
    <cellStyle name="Normal 30 2 5 4" xfId="6732" xr:uid="{00000000-0005-0000-0000-00004B1A0000}"/>
    <cellStyle name="Normal 30 2 6" xfId="6733" xr:uid="{00000000-0005-0000-0000-00004C1A0000}"/>
    <cellStyle name="Normal 30 2 7" xfId="6734" xr:uid="{00000000-0005-0000-0000-00004D1A0000}"/>
    <cellStyle name="Normal 30 2 8" xfId="6735" xr:uid="{00000000-0005-0000-0000-00004E1A0000}"/>
    <cellStyle name="Normal 30 3" xfId="6736" xr:uid="{00000000-0005-0000-0000-00004F1A0000}"/>
    <cellStyle name="Normal 30 3 2" xfId="6737" xr:uid="{00000000-0005-0000-0000-0000501A0000}"/>
    <cellStyle name="Normal 30 3 2 2" xfId="6738" xr:uid="{00000000-0005-0000-0000-0000511A0000}"/>
    <cellStyle name="Normal 30 3 2 2 2" xfId="6739" xr:uid="{00000000-0005-0000-0000-0000521A0000}"/>
    <cellStyle name="Normal 30 3 2 2 3" xfId="6740" xr:uid="{00000000-0005-0000-0000-0000531A0000}"/>
    <cellStyle name="Normal 30 3 2 2 4" xfId="6741" xr:uid="{00000000-0005-0000-0000-0000541A0000}"/>
    <cellStyle name="Normal 30 3 2 3" xfId="6742" xr:uid="{00000000-0005-0000-0000-0000551A0000}"/>
    <cellStyle name="Normal 30 3 2 3 2" xfId="6743" xr:uid="{00000000-0005-0000-0000-0000561A0000}"/>
    <cellStyle name="Normal 30 3 2 3 3" xfId="6744" xr:uid="{00000000-0005-0000-0000-0000571A0000}"/>
    <cellStyle name="Normal 30 3 2 3 4" xfId="6745" xr:uid="{00000000-0005-0000-0000-0000581A0000}"/>
    <cellStyle name="Normal 30 3 2 4" xfId="6746" xr:uid="{00000000-0005-0000-0000-0000591A0000}"/>
    <cellStyle name="Normal 30 3 2 4 2" xfId="6747" xr:uid="{00000000-0005-0000-0000-00005A1A0000}"/>
    <cellStyle name="Normal 30 3 2 4 3" xfId="6748" xr:uid="{00000000-0005-0000-0000-00005B1A0000}"/>
    <cellStyle name="Normal 30 3 2 4 4" xfId="6749" xr:uid="{00000000-0005-0000-0000-00005C1A0000}"/>
    <cellStyle name="Normal 30 3 2 5" xfId="6750" xr:uid="{00000000-0005-0000-0000-00005D1A0000}"/>
    <cellStyle name="Normal 30 3 2 6" xfId="6751" xr:uid="{00000000-0005-0000-0000-00005E1A0000}"/>
    <cellStyle name="Normal 30 3 2 7" xfId="6752" xr:uid="{00000000-0005-0000-0000-00005F1A0000}"/>
    <cellStyle name="Normal 30 3 3" xfId="6753" xr:uid="{00000000-0005-0000-0000-0000601A0000}"/>
    <cellStyle name="Normal 30 3 3 2" xfId="6754" xr:uid="{00000000-0005-0000-0000-0000611A0000}"/>
    <cellStyle name="Normal 30 3 3 3" xfId="6755" xr:uid="{00000000-0005-0000-0000-0000621A0000}"/>
    <cellStyle name="Normal 30 3 3 4" xfId="6756" xr:uid="{00000000-0005-0000-0000-0000631A0000}"/>
    <cellStyle name="Normal 30 3 4" xfId="6757" xr:uid="{00000000-0005-0000-0000-0000641A0000}"/>
    <cellStyle name="Normal 30 3 4 2" xfId="6758" xr:uid="{00000000-0005-0000-0000-0000651A0000}"/>
    <cellStyle name="Normal 30 3 4 3" xfId="6759" xr:uid="{00000000-0005-0000-0000-0000661A0000}"/>
    <cellStyle name="Normal 30 3 4 4" xfId="6760" xr:uid="{00000000-0005-0000-0000-0000671A0000}"/>
    <cellStyle name="Normal 30 3 5" xfId="6761" xr:uid="{00000000-0005-0000-0000-0000681A0000}"/>
    <cellStyle name="Normal 30 3 5 2" xfId="6762" xr:uid="{00000000-0005-0000-0000-0000691A0000}"/>
    <cellStyle name="Normal 30 3 5 3" xfId="6763" xr:uid="{00000000-0005-0000-0000-00006A1A0000}"/>
    <cellStyle name="Normal 30 3 5 4" xfId="6764" xr:uid="{00000000-0005-0000-0000-00006B1A0000}"/>
    <cellStyle name="Normal 30 3 6" xfId="6765" xr:uid="{00000000-0005-0000-0000-00006C1A0000}"/>
    <cellStyle name="Normal 30 3 7" xfId="6766" xr:uid="{00000000-0005-0000-0000-00006D1A0000}"/>
    <cellStyle name="Normal 30 3 8" xfId="6767" xr:uid="{00000000-0005-0000-0000-00006E1A0000}"/>
    <cellStyle name="Normal 30 4" xfId="6768" xr:uid="{00000000-0005-0000-0000-00006F1A0000}"/>
    <cellStyle name="Normal 30 4 2" xfId="6769" xr:uid="{00000000-0005-0000-0000-0000701A0000}"/>
    <cellStyle name="Normal 30 4 2 2" xfId="6770" xr:uid="{00000000-0005-0000-0000-0000711A0000}"/>
    <cellStyle name="Normal 30 4 2 3" xfId="6771" xr:uid="{00000000-0005-0000-0000-0000721A0000}"/>
    <cellStyle name="Normal 30 4 2 4" xfId="6772" xr:uid="{00000000-0005-0000-0000-0000731A0000}"/>
    <cellStyle name="Normal 30 4 3" xfId="6773" xr:uid="{00000000-0005-0000-0000-0000741A0000}"/>
    <cellStyle name="Normal 30 4 3 2" xfId="6774" xr:uid="{00000000-0005-0000-0000-0000751A0000}"/>
    <cellStyle name="Normal 30 4 3 3" xfId="6775" xr:uid="{00000000-0005-0000-0000-0000761A0000}"/>
    <cellStyle name="Normal 30 4 3 4" xfId="6776" xr:uid="{00000000-0005-0000-0000-0000771A0000}"/>
    <cellStyle name="Normal 30 4 4" xfId="6777" xr:uid="{00000000-0005-0000-0000-0000781A0000}"/>
    <cellStyle name="Normal 30 4 4 2" xfId="6778" xr:uid="{00000000-0005-0000-0000-0000791A0000}"/>
    <cellStyle name="Normal 30 4 4 3" xfId="6779" xr:uid="{00000000-0005-0000-0000-00007A1A0000}"/>
    <cellStyle name="Normal 30 4 4 4" xfId="6780" xr:uid="{00000000-0005-0000-0000-00007B1A0000}"/>
    <cellStyle name="Normal 30 4 5" xfId="6781" xr:uid="{00000000-0005-0000-0000-00007C1A0000}"/>
    <cellStyle name="Normal 30 4 6" xfId="6782" xr:uid="{00000000-0005-0000-0000-00007D1A0000}"/>
    <cellStyle name="Normal 30 4 7" xfId="6783" xr:uid="{00000000-0005-0000-0000-00007E1A0000}"/>
    <cellStyle name="Normal 30 5" xfId="6784" xr:uid="{00000000-0005-0000-0000-00007F1A0000}"/>
    <cellStyle name="Normal 30 5 2" xfId="6785" xr:uid="{00000000-0005-0000-0000-0000801A0000}"/>
    <cellStyle name="Normal 30 5 3" xfId="6786" xr:uid="{00000000-0005-0000-0000-0000811A0000}"/>
    <cellStyle name="Normal 30 5 4" xfId="6787" xr:uid="{00000000-0005-0000-0000-0000821A0000}"/>
    <cellStyle name="Normal 30 6" xfId="6788" xr:uid="{00000000-0005-0000-0000-0000831A0000}"/>
    <cellStyle name="Normal 30 6 2" xfId="6789" xr:uid="{00000000-0005-0000-0000-0000841A0000}"/>
    <cellStyle name="Normal 30 6 3" xfId="6790" xr:uid="{00000000-0005-0000-0000-0000851A0000}"/>
    <cellStyle name="Normal 30 6 4" xfId="6791" xr:uid="{00000000-0005-0000-0000-0000861A0000}"/>
    <cellStyle name="Normal 30 7" xfId="6792" xr:uid="{00000000-0005-0000-0000-0000871A0000}"/>
    <cellStyle name="Normal 30 7 2" xfId="6793" xr:uid="{00000000-0005-0000-0000-0000881A0000}"/>
    <cellStyle name="Normal 30 7 3" xfId="6794" xr:uid="{00000000-0005-0000-0000-0000891A0000}"/>
    <cellStyle name="Normal 30 7 4" xfId="6795" xr:uid="{00000000-0005-0000-0000-00008A1A0000}"/>
    <cellStyle name="Normal 30 8" xfId="6796" xr:uid="{00000000-0005-0000-0000-00008B1A0000}"/>
    <cellStyle name="Normal 30 9" xfId="6797" xr:uid="{00000000-0005-0000-0000-00008C1A0000}"/>
    <cellStyle name="Normal 31" xfId="6798" xr:uid="{00000000-0005-0000-0000-00008D1A0000}"/>
    <cellStyle name="Normal 31 10" xfId="6799" xr:uid="{00000000-0005-0000-0000-00008E1A0000}"/>
    <cellStyle name="Normal 31 2" xfId="6800" xr:uid="{00000000-0005-0000-0000-00008F1A0000}"/>
    <cellStyle name="Normal 31 2 2" xfId="6801" xr:uid="{00000000-0005-0000-0000-0000901A0000}"/>
    <cellStyle name="Normal 31 2 2 2" xfId="6802" xr:uid="{00000000-0005-0000-0000-0000911A0000}"/>
    <cellStyle name="Normal 31 2 2 2 2" xfId="6803" xr:uid="{00000000-0005-0000-0000-0000921A0000}"/>
    <cellStyle name="Normal 31 2 2 2 3" xfId="6804" xr:uid="{00000000-0005-0000-0000-0000931A0000}"/>
    <cellStyle name="Normal 31 2 2 2 4" xfId="6805" xr:uid="{00000000-0005-0000-0000-0000941A0000}"/>
    <cellStyle name="Normal 31 2 2 3" xfId="6806" xr:uid="{00000000-0005-0000-0000-0000951A0000}"/>
    <cellStyle name="Normal 31 2 2 3 2" xfId="6807" xr:uid="{00000000-0005-0000-0000-0000961A0000}"/>
    <cellStyle name="Normal 31 2 2 3 3" xfId="6808" xr:uid="{00000000-0005-0000-0000-0000971A0000}"/>
    <cellStyle name="Normal 31 2 2 3 4" xfId="6809" xr:uid="{00000000-0005-0000-0000-0000981A0000}"/>
    <cellStyle name="Normal 31 2 2 4" xfId="6810" xr:uid="{00000000-0005-0000-0000-0000991A0000}"/>
    <cellStyle name="Normal 31 2 2 4 2" xfId="6811" xr:uid="{00000000-0005-0000-0000-00009A1A0000}"/>
    <cellStyle name="Normal 31 2 2 4 3" xfId="6812" xr:uid="{00000000-0005-0000-0000-00009B1A0000}"/>
    <cellStyle name="Normal 31 2 2 4 4" xfId="6813" xr:uid="{00000000-0005-0000-0000-00009C1A0000}"/>
    <cellStyle name="Normal 31 2 2 5" xfId="6814" xr:uid="{00000000-0005-0000-0000-00009D1A0000}"/>
    <cellStyle name="Normal 31 2 2 6" xfId="6815" xr:uid="{00000000-0005-0000-0000-00009E1A0000}"/>
    <cellStyle name="Normal 31 2 2 7" xfId="6816" xr:uid="{00000000-0005-0000-0000-00009F1A0000}"/>
    <cellStyle name="Normal 31 2 3" xfId="6817" xr:uid="{00000000-0005-0000-0000-0000A01A0000}"/>
    <cellStyle name="Normal 31 2 3 2" xfId="6818" xr:uid="{00000000-0005-0000-0000-0000A11A0000}"/>
    <cellStyle name="Normal 31 2 3 3" xfId="6819" xr:uid="{00000000-0005-0000-0000-0000A21A0000}"/>
    <cellStyle name="Normal 31 2 3 4" xfId="6820" xr:uid="{00000000-0005-0000-0000-0000A31A0000}"/>
    <cellStyle name="Normal 31 2 4" xfId="6821" xr:uid="{00000000-0005-0000-0000-0000A41A0000}"/>
    <cellStyle name="Normal 31 2 4 2" xfId="6822" xr:uid="{00000000-0005-0000-0000-0000A51A0000}"/>
    <cellStyle name="Normal 31 2 4 3" xfId="6823" xr:uid="{00000000-0005-0000-0000-0000A61A0000}"/>
    <cellStyle name="Normal 31 2 4 4" xfId="6824" xr:uid="{00000000-0005-0000-0000-0000A71A0000}"/>
    <cellStyle name="Normal 31 2 5" xfId="6825" xr:uid="{00000000-0005-0000-0000-0000A81A0000}"/>
    <cellStyle name="Normal 31 2 5 2" xfId="6826" xr:uid="{00000000-0005-0000-0000-0000A91A0000}"/>
    <cellStyle name="Normal 31 2 5 3" xfId="6827" xr:uid="{00000000-0005-0000-0000-0000AA1A0000}"/>
    <cellStyle name="Normal 31 2 5 4" xfId="6828" xr:uid="{00000000-0005-0000-0000-0000AB1A0000}"/>
    <cellStyle name="Normal 31 2 6" xfId="6829" xr:uid="{00000000-0005-0000-0000-0000AC1A0000}"/>
    <cellStyle name="Normal 31 2 7" xfId="6830" xr:uid="{00000000-0005-0000-0000-0000AD1A0000}"/>
    <cellStyle name="Normal 31 2 8" xfId="6831" xr:uid="{00000000-0005-0000-0000-0000AE1A0000}"/>
    <cellStyle name="Normal 31 3" xfId="6832" xr:uid="{00000000-0005-0000-0000-0000AF1A0000}"/>
    <cellStyle name="Normal 31 3 2" xfId="6833" xr:uid="{00000000-0005-0000-0000-0000B01A0000}"/>
    <cellStyle name="Normal 31 3 2 2" xfId="6834" xr:uid="{00000000-0005-0000-0000-0000B11A0000}"/>
    <cellStyle name="Normal 31 3 2 2 2" xfId="6835" xr:uid="{00000000-0005-0000-0000-0000B21A0000}"/>
    <cellStyle name="Normal 31 3 2 2 3" xfId="6836" xr:uid="{00000000-0005-0000-0000-0000B31A0000}"/>
    <cellStyle name="Normal 31 3 2 2 4" xfId="6837" xr:uid="{00000000-0005-0000-0000-0000B41A0000}"/>
    <cellStyle name="Normal 31 3 2 3" xfId="6838" xr:uid="{00000000-0005-0000-0000-0000B51A0000}"/>
    <cellStyle name="Normal 31 3 2 3 2" xfId="6839" xr:uid="{00000000-0005-0000-0000-0000B61A0000}"/>
    <cellStyle name="Normal 31 3 2 3 3" xfId="6840" xr:uid="{00000000-0005-0000-0000-0000B71A0000}"/>
    <cellStyle name="Normal 31 3 2 3 4" xfId="6841" xr:uid="{00000000-0005-0000-0000-0000B81A0000}"/>
    <cellStyle name="Normal 31 3 2 4" xfId="6842" xr:uid="{00000000-0005-0000-0000-0000B91A0000}"/>
    <cellStyle name="Normal 31 3 2 4 2" xfId="6843" xr:uid="{00000000-0005-0000-0000-0000BA1A0000}"/>
    <cellStyle name="Normal 31 3 2 4 3" xfId="6844" xr:uid="{00000000-0005-0000-0000-0000BB1A0000}"/>
    <cellStyle name="Normal 31 3 2 4 4" xfId="6845" xr:uid="{00000000-0005-0000-0000-0000BC1A0000}"/>
    <cellStyle name="Normal 31 3 2 5" xfId="6846" xr:uid="{00000000-0005-0000-0000-0000BD1A0000}"/>
    <cellStyle name="Normal 31 3 2 6" xfId="6847" xr:uid="{00000000-0005-0000-0000-0000BE1A0000}"/>
    <cellStyle name="Normal 31 3 2 7" xfId="6848" xr:uid="{00000000-0005-0000-0000-0000BF1A0000}"/>
    <cellStyle name="Normal 31 3 3" xfId="6849" xr:uid="{00000000-0005-0000-0000-0000C01A0000}"/>
    <cellStyle name="Normal 31 3 3 2" xfId="6850" xr:uid="{00000000-0005-0000-0000-0000C11A0000}"/>
    <cellStyle name="Normal 31 3 3 3" xfId="6851" xr:uid="{00000000-0005-0000-0000-0000C21A0000}"/>
    <cellStyle name="Normal 31 3 3 4" xfId="6852" xr:uid="{00000000-0005-0000-0000-0000C31A0000}"/>
    <cellStyle name="Normal 31 3 4" xfId="6853" xr:uid="{00000000-0005-0000-0000-0000C41A0000}"/>
    <cellStyle name="Normal 31 3 4 2" xfId="6854" xr:uid="{00000000-0005-0000-0000-0000C51A0000}"/>
    <cellStyle name="Normal 31 3 4 3" xfId="6855" xr:uid="{00000000-0005-0000-0000-0000C61A0000}"/>
    <cellStyle name="Normal 31 3 4 4" xfId="6856" xr:uid="{00000000-0005-0000-0000-0000C71A0000}"/>
    <cellStyle name="Normal 31 3 5" xfId="6857" xr:uid="{00000000-0005-0000-0000-0000C81A0000}"/>
    <cellStyle name="Normal 31 3 5 2" xfId="6858" xr:uid="{00000000-0005-0000-0000-0000C91A0000}"/>
    <cellStyle name="Normal 31 3 5 3" xfId="6859" xr:uid="{00000000-0005-0000-0000-0000CA1A0000}"/>
    <cellStyle name="Normal 31 3 5 4" xfId="6860" xr:uid="{00000000-0005-0000-0000-0000CB1A0000}"/>
    <cellStyle name="Normal 31 3 6" xfId="6861" xr:uid="{00000000-0005-0000-0000-0000CC1A0000}"/>
    <cellStyle name="Normal 31 3 7" xfId="6862" xr:uid="{00000000-0005-0000-0000-0000CD1A0000}"/>
    <cellStyle name="Normal 31 3 8" xfId="6863" xr:uid="{00000000-0005-0000-0000-0000CE1A0000}"/>
    <cellStyle name="Normal 31 4" xfId="6864" xr:uid="{00000000-0005-0000-0000-0000CF1A0000}"/>
    <cellStyle name="Normal 31 4 2" xfId="6865" xr:uid="{00000000-0005-0000-0000-0000D01A0000}"/>
    <cellStyle name="Normal 31 4 2 2" xfId="6866" xr:uid="{00000000-0005-0000-0000-0000D11A0000}"/>
    <cellStyle name="Normal 31 4 2 3" xfId="6867" xr:uid="{00000000-0005-0000-0000-0000D21A0000}"/>
    <cellStyle name="Normal 31 4 2 4" xfId="6868" xr:uid="{00000000-0005-0000-0000-0000D31A0000}"/>
    <cellStyle name="Normal 31 4 3" xfId="6869" xr:uid="{00000000-0005-0000-0000-0000D41A0000}"/>
    <cellStyle name="Normal 31 4 3 2" xfId="6870" xr:uid="{00000000-0005-0000-0000-0000D51A0000}"/>
    <cellStyle name="Normal 31 4 3 3" xfId="6871" xr:uid="{00000000-0005-0000-0000-0000D61A0000}"/>
    <cellStyle name="Normal 31 4 3 4" xfId="6872" xr:uid="{00000000-0005-0000-0000-0000D71A0000}"/>
    <cellStyle name="Normal 31 4 4" xfId="6873" xr:uid="{00000000-0005-0000-0000-0000D81A0000}"/>
    <cellStyle name="Normal 31 4 4 2" xfId="6874" xr:uid="{00000000-0005-0000-0000-0000D91A0000}"/>
    <cellStyle name="Normal 31 4 4 3" xfId="6875" xr:uid="{00000000-0005-0000-0000-0000DA1A0000}"/>
    <cellStyle name="Normal 31 4 4 4" xfId="6876" xr:uid="{00000000-0005-0000-0000-0000DB1A0000}"/>
    <cellStyle name="Normal 31 4 5" xfId="6877" xr:uid="{00000000-0005-0000-0000-0000DC1A0000}"/>
    <cellStyle name="Normal 31 4 6" xfId="6878" xr:uid="{00000000-0005-0000-0000-0000DD1A0000}"/>
    <cellStyle name="Normal 31 4 7" xfId="6879" xr:uid="{00000000-0005-0000-0000-0000DE1A0000}"/>
    <cellStyle name="Normal 31 5" xfId="6880" xr:uid="{00000000-0005-0000-0000-0000DF1A0000}"/>
    <cellStyle name="Normal 31 5 2" xfId="6881" xr:uid="{00000000-0005-0000-0000-0000E01A0000}"/>
    <cellStyle name="Normal 31 5 3" xfId="6882" xr:uid="{00000000-0005-0000-0000-0000E11A0000}"/>
    <cellStyle name="Normal 31 5 4" xfId="6883" xr:uid="{00000000-0005-0000-0000-0000E21A0000}"/>
    <cellStyle name="Normal 31 6" xfId="6884" xr:uid="{00000000-0005-0000-0000-0000E31A0000}"/>
    <cellStyle name="Normal 31 6 2" xfId="6885" xr:uid="{00000000-0005-0000-0000-0000E41A0000}"/>
    <cellStyle name="Normal 31 6 3" xfId="6886" xr:uid="{00000000-0005-0000-0000-0000E51A0000}"/>
    <cellStyle name="Normal 31 6 4" xfId="6887" xr:uid="{00000000-0005-0000-0000-0000E61A0000}"/>
    <cellStyle name="Normal 31 7" xfId="6888" xr:uid="{00000000-0005-0000-0000-0000E71A0000}"/>
    <cellStyle name="Normal 31 7 2" xfId="6889" xr:uid="{00000000-0005-0000-0000-0000E81A0000}"/>
    <cellStyle name="Normal 31 7 3" xfId="6890" xr:uid="{00000000-0005-0000-0000-0000E91A0000}"/>
    <cellStyle name="Normal 31 7 4" xfId="6891" xr:uid="{00000000-0005-0000-0000-0000EA1A0000}"/>
    <cellStyle name="Normal 31 8" xfId="6892" xr:uid="{00000000-0005-0000-0000-0000EB1A0000}"/>
    <cellStyle name="Normal 31 8 2" xfId="6893" xr:uid="{00000000-0005-0000-0000-0000EC1A0000}"/>
    <cellStyle name="Normal 31 8 3" xfId="6894" xr:uid="{00000000-0005-0000-0000-0000ED1A0000}"/>
    <cellStyle name="Normal 31 9" xfId="6895" xr:uid="{00000000-0005-0000-0000-0000EE1A0000}"/>
    <cellStyle name="Normal 32" xfId="6896" xr:uid="{00000000-0005-0000-0000-0000EF1A0000}"/>
    <cellStyle name="Normal 32 2" xfId="6897" xr:uid="{00000000-0005-0000-0000-0000F01A0000}"/>
    <cellStyle name="Normal 32 3" xfId="6898" xr:uid="{00000000-0005-0000-0000-0000F11A0000}"/>
    <cellStyle name="Normal 32 4" xfId="6899" xr:uid="{00000000-0005-0000-0000-0000F21A0000}"/>
    <cellStyle name="Normal 33" xfId="6900" xr:uid="{00000000-0005-0000-0000-0000F31A0000}"/>
    <cellStyle name="Normal 33 2" xfId="6901" xr:uid="{00000000-0005-0000-0000-0000F41A0000}"/>
    <cellStyle name="Normal 33 3" xfId="6902" xr:uid="{00000000-0005-0000-0000-0000F51A0000}"/>
    <cellStyle name="Normal 33 4" xfId="6903" xr:uid="{00000000-0005-0000-0000-0000F61A0000}"/>
    <cellStyle name="Normal 33 5" xfId="6904" xr:uid="{00000000-0005-0000-0000-0000F71A0000}"/>
    <cellStyle name="Normal 34" xfId="6905" xr:uid="{00000000-0005-0000-0000-0000F81A0000}"/>
    <cellStyle name="Normal 34 10" xfId="6906" xr:uid="{00000000-0005-0000-0000-0000F91A0000}"/>
    <cellStyle name="Normal 34 11" xfId="6907" xr:uid="{00000000-0005-0000-0000-0000FA1A0000}"/>
    <cellStyle name="Normal 34 2" xfId="6908" xr:uid="{00000000-0005-0000-0000-0000FB1A0000}"/>
    <cellStyle name="Normal 34 2 2" xfId="6909" xr:uid="{00000000-0005-0000-0000-0000FC1A0000}"/>
    <cellStyle name="Normal 34 2 2 2" xfId="6910" xr:uid="{00000000-0005-0000-0000-0000FD1A0000}"/>
    <cellStyle name="Normal 34 2 2 2 2" xfId="6911" xr:uid="{00000000-0005-0000-0000-0000FE1A0000}"/>
    <cellStyle name="Normal 34 2 2 2 3" xfId="6912" xr:uid="{00000000-0005-0000-0000-0000FF1A0000}"/>
    <cellStyle name="Normal 34 2 2 2 4" xfId="6913" xr:uid="{00000000-0005-0000-0000-0000001B0000}"/>
    <cellStyle name="Normal 34 2 2 3" xfId="6914" xr:uid="{00000000-0005-0000-0000-0000011B0000}"/>
    <cellStyle name="Normal 34 2 2 3 2" xfId="6915" xr:uid="{00000000-0005-0000-0000-0000021B0000}"/>
    <cellStyle name="Normal 34 2 2 3 3" xfId="6916" xr:uid="{00000000-0005-0000-0000-0000031B0000}"/>
    <cellStyle name="Normal 34 2 2 3 4" xfId="6917" xr:uid="{00000000-0005-0000-0000-0000041B0000}"/>
    <cellStyle name="Normal 34 2 2 4" xfId="6918" xr:uid="{00000000-0005-0000-0000-0000051B0000}"/>
    <cellStyle name="Normal 34 2 2 4 2" xfId="6919" xr:uid="{00000000-0005-0000-0000-0000061B0000}"/>
    <cellStyle name="Normal 34 2 2 4 3" xfId="6920" xr:uid="{00000000-0005-0000-0000-0000071B0000}"/>
    <cellStyle name="Normal 34 2 2 4 4" xfId="6921" xr:uid="{00000000-0005-0000-0000-0000081B0000}"/>
    <cellStyle name="Normal 34 2 2 5" xfId="6922" xr:uid="{00000000-0005-0000-0000-0000091B0000}"/>
    <cellStyle name="Normal 34 2 2 6" xfId="6923" xr:uid="{00000000-0005-0000-0000-00000A1B0000}"/>
    <cellStyle name="Normal 34 2 2 7" xfId="6924" xr:uid="{00000000-0005-0000-0000-00000B1B0000}"/>
    <cellStyle name="Normal 34 2 3" xfId="6925" xr:uid="{00000000-0005-0000-0000-00000C1B0000}"/>
    <cellStyle name="Normal 34 2 3 2" xfId="6926" xr:uid="{00000000-0005-0000-0000-00000D1B0000}"/>
    <cellStyle name="Normal 34 2 3 3" xfId="6927" xr:uid="{00000000-0005-0000-0000-00000E1B0000}"/>
    <cellStyle name="Normal 34 2 3 4" xfId="6928" xr:uid="{00000000-0005-0000-0000-00000F1B0000}"/>
    <cellStyle name="Normal 34 2 4" xfId="6929" xr:uid="{00000000-0005-0000-0000-0000101B0000}"/>
    <cellStyle name="Normal 34 2 4 2" xfId="6930" xr:uid="{00000000-0005-0000-0000-0000111B0000}"/>
    <cellStyle name="Normal 34 2 4 3" xfId="6931" xr:uid="{00000000-0005-0000-0000-0000121B0000}"/>
    <cellStyle name="Normal 34 2 4 4" xfId="6932" xr:uid="{00000000-0005-0000-0000-0000131B0000}"/>
    <cellStyle name="Normal 34 2 5" xfId="6933" xr:uid="{00000000-0005-0000-0000-0000141B0000}"/>
    <cellStyle name="Normal 34 2 5 2" xfId="6934" xr:uid="{00000000-0005-0000-0000-0000151B0000}"/>
    <cellStyle name="Normal 34 2 5 3" xfId="6935" xr:uid="{00000000-0005-0000-0000-0000161B0000}"/>
    <cellStyle name="Normal 34 2 5 4" xfId="6936" xr:uid="{00000000-0005-0000-0000-0000171B0000}"/>
    <cellStyle name="Normal 34 2 6" xfId="6937" xr:uid="{00000000-0005-0000-0000-0000181B0000}"/>
    <cellStyle name="Normal 34 2 7" xfId="6938" xr:uid="{00000000-0005-0000-0000-0000191B0000}"/>
    <cellStyle name="Normal 34 2 8" xfId="6939" xr:uid="{00000000-0005-0000-0000-00001A1B0000}"/>
    <cellStyle name="Normal 34 3" xfId="6940" xr:uid="{00000000-0005-0000-0000-00001B1B0000}"/>
    <cellStyle name="Normal 34 3 2" xfId="6941" xr:uid="{00000000-0005-0000-0000-00001C1B0000}"/>
    <cellStyle name="Normal 34 3 2 2" xfId="6942" xr:uid="{00000000-0005-0000-0000-00001D1B0000}"/>
    <cellStyle name="Normal 34 3 2 2 2" xfId="6943" xr:uid="{00000000-0005-0000-0000-00001E1B0000}"/>
    <cellStyle name="Normal 34 3 2 2 3" xfId="6944" xr:uid="{00000000-0005-0000-0000-00001F1B0000}"/>
    <cellStyle name="Normal 34 3 2 2 4" xfId="6945" xr:uid="{00000000-0005-0000-0000-0000201B0000}"/>
    <cellStyle name="Normal 34 3 2 3" xfId="6946" xr:uid="{00000000-0005-0000-0000-0000211B0000}"/>
    <cellStyle name="Normal 34 3 2 3 2" xfId="6947" xr:uid="{00000000-0005-0000-0000-0000221B0000}"/>
    <cellStyle name="Normal 34 3 2 3 3" xfId="6948" xr:uid="{00000000-0005-0000-0000-0000231B0000}"/>
    <cellStyle name="Normal 34 3 2 3 4" xfId="6949" xr:uid="{00000000-0005-0000-0000-0000241B0000}"/>
    <cellStyle name="Normal 34 3 2 4" xfId="6950" xr:uid="{00000000-0005-0000-0000-0000251B0000}"/>
    <cellStyle name="Normal 34 3 2 4 2" xfId="6951" xr:uid="{00000000-0005-0000-0000-0000261B0000}"/>
    <cellStyle name="Normal 34 3 2 4 3" xfId="6952" xr:uid="{00000000-0005-0000-0000-0000271B0000}"/>
    <cellStyle name="Normal 34 3 2 4 4" xfId="6953" xr:uid="{00000000-0005-0000-0000-0000281B0000}"/>
    <cellStyle name="Normal 34 3 2 5" xfId="6954" xr:uid="{00000000-0005-0000-0000-0000291B0000}"/>
    <cellStyle name="Normal 34 3 2 6" xfId="6955" xr:uid="{00000000-0005-0000-0000-00002A1B0000}"/>
    <cellStyle name="Normal 34 3 2 7" xfId="6956" xr:uid="{00000000-0005-0000-0000-00002B1B0000}"/>
    <cellStyle name="Normal 34 3 3" xfId="6957" xr:uid="{00000000-0005-0000-0000-00002C1B0000}"/>
    <cellStyle name="Normal 34 3 3 2" xfId="6958" xr:uid="{00000000-0005-0000-0000-00002D1B0000}"/>
    <cellStyle name="Normal 34 3 3 3" xfId="6959" xr:uid="{00000000-0005-0000-0000-00002E1B0000}"/>
    <cellStyle name="Normal 34 3 3 4" xfId="6960" xr:uid="{00000000-0005-0000-0000-00002F1B0000}"/>
    <cellStyle name="Normal 34 3 4" xfId="6961" xr:uid="{00000000-0005-0000-0000-0000301B0000}"/>
    <cellStyle name="Normal 34 3 4 2" xfId="6962" xr:uid="{00000000-0005-0000-0000-0000311B0000}"/>
    <cellStyle name="Normal 34 3 4 3" xfId="6963" xr:uid="{00000000-0005-0000-0000-0000321B0000}"/>
    <cellStyle name="Normal 34 3 4 4" xfId="6964" xr:uid="{00000000-0005-0000-0000-0000331B0000}"/>
    <cellStyle name="Normal 34 3 5" xfId="6965" xr:uid="{00000000-0005-0000-0000-0000341B0000}"/>
    <cellStyle name="Normal 34 3 5 2" xfId="6966" xr:uid="{00000000-0005-0000-0000-0000351B0000}"/>
    <cellStyle name="Normal 34 3 5 3" xfId="6967" xr:uid="{00000000-0005-0000-0000-0000361B0000}"/>
    <cellStyle name="Normal 34 3 5 4" xfId="6968" xr:uid="{00000000-0005-0000-0000-0000371B0000}"/>
    <cellStyle name="Normal 34 3 6" xfId="6969" xr:uid="{00000000-0005-0000-0000-0000381B0000}"/>
    <cellStyle name="Normal 34 3 7" xfId="6970" xr:uid="{00000000-0005-0000-0000-0000391B0000}"/>
    <cellStyle name="Normal 34 3 8" xfId="6971" xr:uid="{00000000-0005-0000-0000-00003A1B0000}"/>
    <cellStyle name="Normal 34 4" xfId="6972" xr:uid="{00000000-0005-0000-0000-00003B1B0000}"/>
    <cellStyle name="Normal 34 4 2" xfId="6973" xr:uid="{00000000-0005-0000-0000-00003C1B0000}"/>
    <cellStyle name="Normal 34 4 2 2" xfId="6974" xr:uid="{00000000-0005-0000-0000-00003D1B0000}"/>
    <cellStyle name="Normal 34 4 2 3" xfId="6975" xr:uid="{00000000-0005-0000-0000-00003E1B0000}"/>
    <cellStyle name="Normal 34 4 2 4" xfId="6976" xr:uid="{00000000-0005-0000-0000-00003F1B0000}"/>
    <cellStyle name="Normal 34 4 3" xfId="6977" xr:uid="{00000000-0005-0000-0000-0000401B0000}"/>
    <cellStyle name="Normal 34 4 3 2" xfId="6978" xr:uid="{00000000-0005-0000-0000-0000411B0000}"/>
    <cellStyle name="Normal 34 4 3 3" xfId="6979" xr:uid="{00000000-0005-0000-0000-0000421B0000}"/>
    <cellStyle name="Normal 34 4 3 4" xfId="6980" xr:uid="{00000000-0005-0000-0000-0000431B0000}"/>
    <cellStyle name="Normal 34 4 4" xfId="6981" xr:uid="{00000000-0005-0000-0000-0000441B0000}"/>
    <cellStyle name="Normal 34 4 4 2" xfId="6982" xr:uid="{00000000-0005-0000-0000-0000451B0000}"/>
    <cellStyle name="Normal 34 4 4 3" xfId="6983" xr:uid="{00000000-0005-0000-0000-0000461B0000}"/>
    <cellStyle name="Normal 34 4 4 4" xfId="6984" xr:uid="{00000000-0005-0000-0000-0000471B0000}"/>
    <cellStyle name="Normal 34 4 5" xfId="6985" xr:uid="{00000000-0005-0000-0000-0000481B0000}"/>
    <cellStyle name="Normal 34 4 6" xfId="6986" xr:uid="{00000000-0005-0000-0000-0000491B0000}"/>
    <cellStyle name="Normal 34 4 7" xfId="6987" xr:uid="{00000000-0005-0000-0000-00004A1B0000}"/>
    <cellStyle name="Normal 34 5" xfId="6988" xr:uid="{00000000-0005-0000-0000-00004B1B0000}"/>
    <cellStyle name="Normal 34 5 2" xfId="6989" xr:uid="{00000000-0005-0000-0000-00004C1B0000}"/>
    <cellStyle name="Normal 34 5 3" xfId="6990" xr:uid="{00000000-0005-0000-0000-00004D1B0000}"/>
    <cellStyle name="Normal 34 5 4" xfId="6991" xr:uid="{00000000-0005-0000-0000-00004E1B0000}"/>
    <cellStyle name="Normal 34 6" xfId="6992" xr:uid="{00000000-0005-0000-0000-00004F1B0000}"/>
    <cellStyle name="Normal 34 6 2" xfId="6993" xr:uid="{00000000-0005-0000-0000-0000501B0000}"/>
    <cellStyle name="Normal 34 6 3" xfId="6994" xr:uid="{00000000-0005-0000-0000-0000511B0000}"/>
    <cellStyle name="Normal 34 6 4" xfId="6995" xr:uid="{00000000-0005-0000-0000-0000521B0000}"/>
    <cellStyle name="Normal 34 7" xfId="6996" xr:uid="{00000000-0005-0000-0000-0000531B0000}"/>
    <cellStyle name="Normal 34 7 2" xfId="6997" xr:uid="{00000000-0005-0000-0000-0000541B0000}"/>
    <cellStyle name="Normal 34 7 3" xfId="6998" xr:uid="{00000000-0005-0000-0000-0000551B0000}"/>
    <cellStyle name="Normal 34 7 4" xfId="6999" xr:uid="{00000000-0005-0000-0000-0000561B0000}"/>
    <cellStyle name="Normal 34 8" xfId="7000" xr:uid="{00000000-0005-0000-0000-0000571B0000}"/>
    <cellStyle name="Normal 34 9" xfId="7001" xr:uid="{00000000-0005-0000-0000-0000581B0000}"/>
    <cellStyle name="Normal 34 9 2" xfId="7002" xr:uid="{00000000-0005-0000-0000-0000591B0000}"/>
    <cellStyle name="Normal 35" xfId="7003" xr:uid="{00000000-0005-0000-0000-00005A1B0000}"/>
    <cellStyle name="Normal 35 2" xfId="7004" xr:uid="{00000000-0005-0000-0000-00005B1B0000}"/>
    <cellStyle name="Normal 35 3" xfId="7005" xr:uid="{00000000-0005-0000-0000-00005C1B0000}"/>
    <cellStyle name="Normal 35 4" xfId="7006" xr:uid="{00000000-0005-0000-0000-00005D1B0000}"/>
    <cellStyle name="Normal 36" xfId="7007" xr:uid="{00000000-0005-0000-0000-00005E1B0000}"/>
    <cellStyle name="Normal 36 2" xfId="7008" xr:uid="{00000000-0005-0000-0000-00005F1B0000}"/>
    <cellStyle name="Normal 37" xfId="7009" xr:uid="{00000000-0005-0000-0000-0000601B0000}"/>
    <cellStyle name="Normal 37 10" xfId="7010" xr:uid="{00000000-0005-0000-0000-0000611B0000}"/>
    <cellStyle name="Normal 37 10 2" xfId="7011" xr:uid="{00000000-0005-0000-0000-0000621B0000}"/>
    <cellStyle name="Normal 37 11" xfId="7012" xr:uid="{00000000-0005-0000-0000-0000631B0000}"/>
    <cellStyle name="Normal 37 2" xfId="7013" xr:uid="{00000000-0005-0000-0000-0000641B0000}"/>
    <cellStyle name="Normal 37 2 2" xfId="7014" xr:uid="{00000000-0005-0000-0000-0000651B0000}"/>
    <cellStyle name="Normal 37 2 2 2" xfId="7015" xr:uid="{00000000-0005-0000-0000-0000661B0000}"/>
    <cellStyle name="Normal 37 2 3" xfId="7016" xr:uid="{00000000-0005-0000-0000-0000671B0000}"/>
    <cellStyle name="Normal 37 2 3 2" xfId="7017" xr:uid="{00000000-0005-0000-0000-0000681B0000}"/>
    <cellStyle name="Normal 37 2 4" xfId="7018" xr:uid="{00000000-0005-0000-0000-0000691B0000}"/>
    <cellStyle name="Normal 37 2 4 2" xfId="7019" xr:uid="{00000000-0005-0000-0000-00006A1B0000}"/>
    <cellStyle name="Normal 37 2 5" xfId="7020" xr:uid="{00000000-0005-0000-0000-00006B1B0000}"/>
    <cellStyle name="Normal 37 3" xfId="7021" xr:uid="{00000000-0005-0000-0000-00006C1B0000}"/>
    <cellStyle name="Normal 37 3 2" xfId="7022" xr:uid="{00000000-0005-0000-0000-00006D1B0000}"/>
    <cellStyle name="Normal 37 3 2 2" xfId="7023" xr:uid="{00000000-0005-0000-0000-00006E1B0000}"/>
    <cellStyle name="Normal 37 3 3" xfId="7024" xr:uid="{00000000-0005-0000-0000-00006F1B0000}"/>
    <cellStyle name="Normal 37 3 3 2" xfId="7025" xr:uid="{00000000-0005-0000-0000-0000701B0000}"/>
    <cellStyle name="Normal 37 3 4" xfId="7026" xr:uid="{00000000-0005-0000-0000-0000711B0000}"/>
    <cellStyle name="Normal 37 3 4 2" xfId="7027" xr:uid="{00000000-0005-0000-0000-0000721B0000}"/>
    <cellStyle name="Normal 37 3 5" xfId="7028" xr:uid="{00000000-0005-0000-0000-0000731B0000}"/>
    <cellStyle name="Normal 37 4" xfId="7029" xr:uid="{00000000-0005-0000-0000-0000741B0000}"/>
    <cellStyle name="Normal 37 4 2" xfId="7030" xr:uid="{00000000-0005-0000-0000-0000751B0000}"/>
    <cellStyle name="Normal 37 5" xfId="7031" xr:uid="{00000000-0005-0000-0000-0000761B0000}"/>
    <cellStyle name="Normal 37 5 2" xfId="7032" xr:uid="{00000000-0005-0000-0000-0000771B0000}"/>
    <cellStyle name="Normal 37 6" xfId="7033" xr:uid="{00000000-0005-0000-0000-0000781B0000}"/>
    <cellStyle name="Normal 37 6 2" xfId="7034" xr:uid="{00000000-0005-0000-0000-0000791B0000}"/>
    <cellStyle name="Normal 37 7" xfId="7035" xr:uid="{00000000-0005-0000-0000-00007A1B0000}"/>
    <cellStyle name="Normal 37 7 2" xfId="7036" xr:uid="{00000000-0005-0000-0000-00007B1B0000}"/>
    <cellStyle name="Normal 37 8" xfId="7037" xr:uid="{00000000-0005-0000-0000-00007C1B0000}"/>
    <cellStyle name="Normal 37 8 2" xfId="7038" xr:uid="{00000000-0005-0000-0000-00007D1B0000}"/>
    <cellStyle name="Normal 37 9" xfId="7039" xr:uid="{00000000-0005-0000-0000-00007E1B0000}"/>
    <cellStyle name="Normal 37 9 2" xfId="7040" xr:uid="{00000000-0005-0000-0000-00007F1B0000}"/>
    <cellStyle name="Normal 38" xfId="7041" xr:uid="{00000000-0005-0000-0000-0000801B0000}"/>
    <cellStyle name="Normal 38 10" xfId="7042" xr:uid="{00000000-0005-0000-0000-0000811B0000}"/>
    <cellStyle name="Normal 38 10 2" xfId="7043" xr:uid="{00000000-0005-0000-0000-0000821B0000}"/>
    <cellStyle name="Normal 38 11" xfId="7044" xr:uid="{00000000-0005-0000-0000-0000831B0000}"/>
    <cellStyle name="Normal 38 2" xfId="7045" xr:uid="{00000000-0005-0000-0000-0000841B0000}"/>
    <cellStyle name="Normal 38 2 2" xfId="7046" xr:uid="{00000000-0005-0000-0000-0000851B0000}"/>
    <cellStyle name="Normal 38 2 2 2" xfId="7047" xr:uid="{00000000-0005-0000-0000-0000861B0000}"/>
    <cellStyle name="Normal 38 2 3" xfId="7048" xr:uid="{00000000-0005-0000-0000-0000871B0000}"/>
    <cellStyle name="Normal 38 2 3 2" xfId="7049" xr:uid="{00000000-0005-0000-0000-0000881B0000}"/>
    <cellStyle name="Normal 38 2 4" xfId="7050" xr:uid="{00000000-0005-0000-0000-0000891B0000}"/>
    <cellStyle name="Normal 38 2 4 2" xfId="7051" xr:uid="{00000000-0005-0000-0000-00008A1B0000}"/>
    <cellStyle name="Normal 38 2 5" xfId="7052" xr:uid="{00000000-0005-0000-0000-00008B1B0000}"/>
    <cellStyle name="Normal 38 3" xfId="7053" xr:uid="{00000000-0005-0000-0000-00008C1B0000}"/>
    <cellStyle name="Normal 38 3 2" xfId="7054" xr:uid="{00000000-0005-0000-0000-00008D1B0000}"/>
    <cellStyle name="Normal 38 3 2 2" xfId="7055" xr:uid="{00000000-0005-0000-0000-00008E1B0000}"/>
    <cellStyle name="Normal 38 3 3" xfId="7056" xr:uid="{00000000-0005-0000-0000-00008F1B0000}"/>
    <cellStyle name="Normal 38 3 3 2" xfId="7057" xr:uid="{00000000-0005-0000-0000-0000901B0000}"/>
    <cellStyle name="Normal 38 3 4" xfId="7058" xr:uid="{00000000-0005-0000-0000-0000911B0000}"/>
    <cellStyle name="Normal 38 3 4 2" xfId="7059" xr:uid="{00000000-0005-0000-0000-0000921B0000}"/>
    <cellStyle name="Normal 38 3 5" xfId="7060" xr:uid="{00000000-0005-0000-0000-0000931B0000}"/>
    <cellStyle name="Normal 38 4" xfId="7061" xr:uid="{00000000-0005-0000-0000-0000941B0000}"/>
    <cellStyle name="Normal 38 4 2" xfId="7062" xr:uid="{00000000-0005-0000-0000-0000951B0000}"/>
    <cellStyle name="Normal 38 5" xfId="7063" xr:uid="{00000000-0005-0000-0000-0000961B0000}"/>
    <cellStyle name="Normal 38 5 2" xfId="7064" xr:uid="{00000000-0005-0000-0000-0000971B0000}"/>
    <cellStyle name="Normal 38 6" xfId="7065" xr:uid="{00000000-0005-0000-0000-0000981B0000}"/>
    <cellStyle name="Normal 38 6 2" xfId="7066" xr:uid="{00000000-0005-0000-0000-0000991B0000}"/>
    <cellStyle name="Normal 38 7" xfId="7067" xr:uid="{00000000-0005-0000-0000-00009A1B0000}"/>
    <cellStyle name="Normal 38 7 2" xfId="7068" xr:uid="{00000000-0005-0000-0000-00009B1B0000}"/>
    <cellStyle name="Normal 38 8" xfId="7069" xr:uid="{00000000-0005-0000-0000-00009C1B0000}"/>
    <cellStyle name="Normal 38 8 2" xfId="7070" xr:uid="{00000000-0005-0000-0000-00009D1B0000}"/>
    <cellStyle name="Normal 38 9" xfId="7071" xr:uid="{00000000-0005-0000-0000-00009E1B0000}"/>
    <cellStyle name="Normal 38 9 2" xfId="7072" xr:uid="{00000000-0005-0000-0000-00009F1B0000}"/>
    <cellStyle name="Normal 39" xfId="7073" xr:uid="{00000000-0005-0000-0000-0000A01B0000}"/>
    <cellStyle name="Normal 39 10" xfId="7074" xr:uid="{00000000-0005-0000-0000-0000A11B0000}"/>
    <cellStyle name="Normal 39 10 2" xfId="7075" xr:uid="{00000000-0005-0000-0000-0000A21B0000}"/>
    <cellStyle name="Normal 39 11" xfId="7076" xr:uid="{00000000-0005-0000-0000-0000A31B0000}"/>
    <cellStyle name="Normal 39 2" xfId="7077" xr:uid="{00000000-0005-0000-0000-0000A41B0000}"/>
    <cellStyle name="Normal 39 2 2" xfId="7078" xr:uid="{00000000-0005-0000-0000-0000A51B0000}"/>
    <cellStyle name="Normal 39 2 2 2" xfId="7079" xr:uid="{00000000-0005-0000-0000-0000A61B0000}"/>
    <cellStyle name="Normal 39 2 3" xfId="7080" xr:uid="{00000000-0005-0000-0000-0000A71B0000}"/>
    <cellStyle name="Normal 39 2 3 2" xfId="7081" xr:uid="{00000000-0005-0000-0000-0000A81B0000}"/>
    <cellStyle name="Normal 39 2 4" xfId="7082" xr:uid="{00000000-0005-0000-0000-0000A91B0000}"/>
    <cellStyle name="Normal 39 2 4 2" xfId="7083" xr:uid="{00000000-0005-0000-0000-0000AA1B0000}"/>
    <cellStyle name="Normal 39 2 5" xfId="7084" xr:uid="{00000000-0005-0000-0000-0000AB1B0000}"/>
    <cellStyle name="Normal 39 3" xfId="7085" xr:uid="{00000000-0005-0000-0000-0000AC1B0000}"/>
    <cellStyle name="Normal 39 3 2" xfId="7086" xr:uid="{00000000-0005-0000-0000-0000AD1B0000}"/>
    <cellStyle name="Normal 39 3 2 2" xfId="7087" xr:uid="{00000000-0005-0000-0000-0000AE1B0000}"/>
    <cellStyle name="Normal 39 3 3" xfId="7088" xr:uid="{00000000-0005-0000-0000-0000AF1B0000}"/>
    <cellStyle name="Normal 39 3 3 2" xfId="7089" xr:uid="{00000000-0005-0000-0000-0000B01B0000}"/>
    <cellStyle name="Normal 39 3 4" xfId="7090" xr:uid="{00000000-0005-0000-0000-0000B11B0000}"/>
    <cellStyle name="Normal 39 3 4 2" xfId="7091" xr:uid="{00000000-0005-0000-0000-0000B21B0000}"/>
    <cellStyle name="Normal 39 3 5" xfId="7092" xr:uid="{00000000-0005-0000-0000-0000B31B0000}"/>
    <cellStyle name="Normal 39 4" xfId="7093" xr:uid="{00000000-0005-0000-0000-0000B41B0000}"/>
    <cellStyle name="Normal 39 4 2" xfId="7094" xr:uid="{00000000-0005-0000-0000-0000B51B0000}"/>
    <cellStyle name="Normal 39 5" xfId="7095" xr:uid="{00000000-0005-0000-0000-0000B61B0000}"/>
    <cellStyle name="Normal 39 5 2" xfId="7096" xr:uid="{00000000-0005-0000-0000-0000B71B0000}"/>
    <cellStyle name="Normal 39 6" xfId="7097" xr:uid="{00000000-0005-0000-0000-0000B81B0000}"/>
    <cellStyle name="Normal 39 6 2" xfId="7098" xr:uid="{00000000-0005-0000-0000-0000B91B0000}"/>
    <cellStyle name="Normal 39 7" xfId="7099" xr:uid="{00000000-0005-0000-0000-0000BA1B0000}"/>
    <cellStyle name="Normal 39 7 2" xfId="7100" xr:uid="{00000000-0005-0000-0000-0000BB1B0000}"/>
    <cellStyle name="Normal 39 8" xfId="7101" xr:uid="{00000000-0005-0000-0000-0000BC1B0000}"/>
    <cellStyle name="Normal 39 8 2" xfId="7102" xr:uid="{00000000-0005-0000-0000-0000BD1B0000}"/>
    <cellStyle name="Normal 39 9" xfId="7103" xr:uid="{00000000-0005-0000-0000-0000BE1B0000}"/>
    <cellStyle name="Normal 39 9 2" xfId="7104" xr:uid="{00000000-0005-0000-0000-0000BF1B0000}"/>
    <cellStyle name="Normal 4" xfId="7105" xr:uid="{00000000-0005-0000-0000-0000C01B0000}"/>
    <cellStyle name="Normal 4 10" xfId="7106" xr:uid="{00000000-0005-0000-0000-0000C11B0000}"/>
    <cellStyle name="Normal 4 11" xfId="7107" xr:uid="{00000000-0005-0000-0000-0000C21B0000}"/>
    <cellStyle name="Normal 4 12" xfId="7108" xr:uid="{00000000-0005-0000-0000-0000C31B0000}"/>
    <cellStyle name="Normal 4 13" xfId="7109" xr:uid="{00000000-0005-0000-0000-0000C41B0000}"/>
    <cellStyle name="Normal 4 14" xfId="7110" xr:uid="{00000000-0005-0000-0000-0000C51B0000}"/>
    <cellStyle name="Normal 4 15" xfId="7111" xr:uid="{00000000-0005-0000-0000-0000C61B0000}"/>
    <cellStyle name="Normal 4 16" xfId="7112" xr:uid="{00000000-0005-0000-0000-0000C71B0000}"/>
    <cellStyle name="Normal 4 16 2" xfId="7113" xr:uid="{00000000-0005-0000-0000-0000C81B0000}"/>
    <cellStyle name="Normal 4 16 3" xfId="7114" xr:uid="{00000000-0005-0000-0000-0000C91B0000}"/>
    <cellStyle name="Normal 4 17" xfId="7115" xr:uid="{00000000-0005-0000-0000-0000CA1B0000}"/>
    <cellStyle name="Normal 4 17 2" xfId="7116" xr:uid="{00000000-0005-0000-0000-0000CB1B0000}"/>
    <cellStyle name="Normal 4 17 3" xfId="7117" xr:uid="{00000000-0005-0000-0000-0000CC1B0000}"/>
    <cellStyle name="Normal 4 17 4" xfId="7118" xr:uid="{00000000-0005-0000-0000-0000CD1B0000}"/>
    <cellStyle name="Normal 4 17 5" xfId="7119" xr:uid="{00000000-0005-0000-0000-0000CE1B0000}"/>
    <cellStyle name="Normal 4 18" xfId="7120" xr:uid="{00000000-0005-0000-0000-0000CF1B0000}"/>
    <cellStyle name="Normal 4 18 2" xfId="7121" xr:uid="{00000000-0005-0000-0000-0000D01B0000}"/>
    <cellStyle name="Normal 4 18 3" xfId="7122" xr:uid="{00000000-0005-0000-0000-0000D11B0000}"/>
    <cellStyle name="Normal 4 18 4" xfId="7123" xr:uid="{00000000-0005-0000-0000-0000D21B0000}"/>
    <cellStyle name="Normal 4 19" xfId="7124" xr:uid="{00000000-0005-0000-0000-0000D31B0000}"/>
    <cellStyle name="Normal 4 2" xfId="7125" xr:uid="{00000000-0005-0000-0000-0000D41B0000}"/>
    <cellStyle name="Normal 4 2 10" xfId="7126" xr:uid="{00000000-0005-0000-0000-0000D51B0000}"/>
    <cellStyle name="Normal 4 2 11" xfId="7127" xr:uid="{00000000-0005-0000-0000-0000D61B0000}"/>
    <cellStyle name="Normal 4 2 12" xfId="7128" xr:uid="{00000000-0005-0000-0000-0000D71B0000}"/>
    <cellStyle name="Normal 4 2 12 2" xfId="7129" xr:uid="{00000000-0005-0000-0000-0000D81B0000}"/>
    <cellStyle name="Normal 4 2 13" xfId="7130" xr:uid="{00000000-0005-0000-0000-0000D91B0000}"/>
    <cellStyle name="Normal 4 2 2" xfId="7131" xr:uid="{00000000-0005-0000-0000-0000DA1B0000}"/>
    <cellStyle name="Normal 4 2 2 2" xfId="7132" xr:uid="{00000000-0005-0000-0000-0000DB1B0000}"/>
    <cellStyle name="Normal 4 2 2 2 2" xfId="7133" xr:uid="{00000000-0005-0000-0000-0000DC1B0000}"/>
    <cellStyle name="Normal 4 2 2 2 3" xfId="7134" xr:uid="{00000000-0005-0000-0000-0000DD1B0000}"/>
    <cellStyle name="Normal 4 2 2 3" xfId="7135" xr:uid="{00000000-0005-0000-0000-0000DE1B0000}"/>
    <cellStyle name="Normal 4 2 2 4" xfId="7136" xr:uid="{00000000-0005-0000-0000-0000DF1B0000}"/>
    <cellStyle name="Normal 4 2 2 5" xfId="7137" xr:uid="{00000000-0005-0000-0000-0000E01B0000}"/>
    <cellStyle name="Normal 4 2 2 6" xfId="7138" xr:uid="{00000000-0005-0000-0000-0000E11B0000}"/>
    <cellStyle name="Normal 4 2 3" xfId="7139" xr:uid="{00000000-0005-0000-0000-0000E21B0000}"/>
    <cellStyle name="Normal 4 2 3 2" xfId="7140" xr:uid="{00000000-0005-0000-0000-0000E31B0000}"/>
    <cellStyle name="Normal 4 2 3 2 2" xfId="7141" xr:uid="{00000000-0005-0000-0000-0000E41B0000}"/>
    <cellStyle name="Normal 4 2 3 2 2 2" xfId="7142" xr:uid="{00000000-0005-0000-0000-0000E51B0000}"/>
    <cellStyle name="Normal 4 2 3 2 2 3" xfId="7143" xr:uid="{00000000-0005-0000-0000-0000E61B0000}"/>
    <cellStyle name="Normal 4 2 3 2 2 4" xfId="7144" xr:uid="{00000000-0005-0000-0000-0000E71B0000}"/>
    <cellStyle name="Normal 4 2 3 2 3" xfId="7145" xr:uid="{00000000-0005-0000-0000-0000E81B0000}"/>
    <cellStyle name="Normal 4 2 3 2 3 2" xfId="7146" xr:uid="{00000000-0005-0000-0000-0000E91B0000}"/>
    <cellStyle name="Normal 4 2 3 2 3 3" xfId="7147" xr:uid="{00000000-0005-0000-0000-0000EA1B0000}"/>
    <cellStyle name="Normal 4 2 3 2 3 4" xfId="7148" xr:uid="{00000000-0005-0000-0000-0000EB1B0000}"/>
    <cellStyle name="Normal 4 2 3 2 4" xfId="7149" xr:uid="{00000000-0005-0000-0000-0000EC1B0000}"/>
    <cellStyle name="Normal 4 2 3 2 4 2" xfId="7150" xr:uid="{00000000-0005-0000-0000-0000ED1B0000}"/>
    <cellStyle name="Normal 4 2 3 2 4 3" xfId="7151" xr:uid="{00000000-0005-0000-0000-0000EE1B0000}"/>
    <cellStyle name="Normal 4 2 3 2 4 4" xfId="7152" xr:uid="{00000000-0005-0000-0000-0000EF1B0000}"/>
    <cellStyle name="Normal 4 2 3 2 5" xfId="7153" xr:uid="{00000000-0005-0000-0000-0000F01B0000}"/>
    <cellStyle name="Normal 4 2 3 2 6" xfId="7154" xr:uid="{00000000-0005-0000-0000-0000F11B0000}"/>
    <cellStyle name="Normal 4 2 3 2 7" xfId="7155" xr:uid="{00000000-0005-0000-0000-0000F21B0000}"/>
    <cellStyle name="Normal 4 2 3 3" xfId="7156" xr:uid="{00000000-0005-0000-0000-0000F31B0000}"/>
    <cellStyle name="Normal 4 2 3 3 2" xfId="7157" xr:uid="{00000000-0005-0000-0000-0000F41B0000}"/>
    <cellStyle name="Normal 4 2 3 3 3" xfId="7158" xr:uid="{00000000-0005-0000-0000-0000F51B0000}"/>
    <cellStyle name="Normal 4 2 3 3 4" xfId="7159" xr:uid="{00000000-0005-0000-0000-0000F61B0000}"/>
    <cellStyle name="Normal 4 2 3 4" xfId="7160" xr:uid="{00000000-0005-0000-0000-0000F71B0000}"/>
    <cellStyle name="Normal 4 2 3 4 2" xfId="7161" xr:uid="{00000000-0005-0000-0000-0000F81B0000}"/>
    <cellStyle name="Normal 4 2 3 4 3" xfId="7162" xr:uid="{00000000-0005-0000-0000-0000F91B0000}"/>
    <cellStyle name="Normal 4 2 3 4 4" xfId="7163" xr:uid="{00000000-0005-0000-0000-0000FA1B0000}"/>
    <cellStyle name="Normal 4 2 3 5" xfId="7164" xr:uid="{00000000-0005-0000-0000-0000FB1B0000}"/>
    <cellStyle name="Normal 4 2 3 5 2" xfId="7165" xr:uid="{00000000-0005-0000-0000-0000FC1B0000}"/>
    <cellStyle name="Normal 4 2 3 5 3" xfId="7166" xr:uid="{00000000-0005-0000-0000-0000FD1B0000}"/>
    <cellStyle name="Normal 4 2 3 5 4" xfId="7167" xr:uid="{00000000-0005-0000-0000-0000FE1B0000}"/>
    <cellStyle name="Normal 4 2 3 6" xfId="7168" xr:uid="{00000000-0005-0000-0000-0000FF1B0000}"/>
    <cellStyle name="Normal 4 2 3 7" xfId="7169" xr:uid="{00000000-0005-0000-0000-0000001C0000}"/>
    <cellStyle name="Normal 4 2 4" xfId="7170" xr:uid="{00000000-0005-0000-0000-0000011C0000}"/>
    <cellStyle name="Normal 4 2 4 2" xfId="7171" xr:uid="{00000000-0005-0000-0000-0000021C0000}"/>
    <cellStyle name="Normal 4 2 4 2 2" xfId="7172" xr:uid="{00000000-0005-0000-0000-0000031C0000}"/>
    <cellStyle name="Normal 4 2 4 2 2 2" xfId="7173" xr:uid="{00000000-0005-0000-0000-0000041C0000}"/>
    <cellStyle name="Normal 4 2 4 2 2 3" xfId="7174" xr:uid="{00000000-0005-0000-0000-0000051C0000}"/>
    <cellStyle name="Normal 4 2 4 2 2 4" xfId="7175" xr:uid="{00000000-0005-0000-0000-0000061C0000}"/>
    <cellStyle name="Normal 4 2 4 2 3" xfId="7176" xr:uid="{00000000-0005-0000-0000-0000071C0000}"/>
    <cellStyle name="Normal 4 2 4 2 3 2" xfId="7177" xr:uid="{00000000-0005-0000-0000-0000081C0000}"/>
    <cellStyle name="Normal 4 2 4 2 3 3" xfId="7178" xr:uid="{00000000-0005-0000-0000-0000091C0000}"/>
    <cellStyle name="Normal 4 2 4 2 3 4" xfId="7179" xr:uid="{00000000-0005-0000-0000-00000A1C0000}"/>
    <cellStyle name="Normal 4 2 4 2 4" xfId="7180" xr:uid="{00000000-0005-0000-0000-00000B1C0000}"/>
    <cellStyle name="Normal 4 2 4 2 4 2" xfId="7181" xr:uid="{00000000-0005-0000-0000-00000C1C0000}"/>
    <cellStyle name="Normal 4 2 4 2 4 3" xfId="7182" xr:uid="{00000000-0005-0000-0000-00000D1C0000}"/>
    <cellStyle name="Normal 4 2 4 2 4 4" xfId="7183" xr:uid="{00000000-0005-0000-0000-00000E1C0000}"/>
    <cellStyle name="Normal 4 2 4 2 5" xfId="7184" xr:uid="{00000000-0005-0000-0000-00000F1C0000}"/>
    <cellStyle name="Normal 4 2 4 2 6" xfId="7185" xr:uid="{00000000-0005-0000-0000-0000101C0000}"/>
    <cellStyle name="Normal 4 2 4 2 7" xfId="7186" xr:uid="{00000000-0005-0000-0000-0000111C0000}"/>
    <cellStyle name="Normal 4 2 4 3" xfId="7187" xr:uid="{00000000-0005-0000-0000-0000121C0000}"/>
    <cellStyle name="Normal 4 2 4 3 2" xfId="7188" xr:uid="{00000000-0005-0000-0000-0000131C0000}"/>
    <cellStyle name="Normal 4 2 4 3 3" xfId="7189" xr:uid="{00000000-0005-0000-0000-0000141C0000}"/>
    <cellStyle name="Normal 4 2 4 3 4" xfId="7190" xr:uid="{00000000-0005-0000-0000-0000151C0000}"/>
    <cellStyle name="Normal 4 2 4 4" xfId="7191" xr:uid="{00000000-0005-0000-0000-0000161C0000}"/>
    <cellStyle name="Normal 4 2 4 4 2" xfId="7192" xr:uid="{00000000-0005-0000-0000-0000171C0000}"/>
    <cellStyle name="Normal 4 2 4 4 3" xfId="7193" xr:uid="{00000000-0005-0000-0000-0000181C0000}"/>
    <cellStyle name="Normal 4 2 4 4 4" xfId="7194" xr:uid="{00000000-0005-0000-0000-0000191C0000}"/>
    <cellStyle name="Normal 4 2 4 5" xfId="7195" xr:uid="{00000000-0005-0000-0000-00001A1C0000}"/>
    <cellStyle name="Normal 4 2 4 5 2" xfId="7196" xr:uid="{00000000-0005-0000-0000-00001B1C0000}"/>
    <cellStyle name="Normal 4 2 4 5 3" xfId="7197" xr:uid="{00000000-0005-0000-0000-00001C1C0000}"/>
    <cellStyle name="Normal 4 2 4 5 4" xfId="7198" xr:uid="{00000000-0005-0000-0000-00001D1C0000}"/>
    <cellStyle name="Normal 4 2 4 6" xfId="7199" xr:uid="{00000000-0005-0000-0000-00001E1C0000}"/>
    <cellStyle name="Normal 4 2 4 7" xfId="7200" xr:uid="{00000000-0005-0000-0000-00001F1C0000}"/>
    <cellStyle name="Normal 4 2 4 8" xfId="7201" xr:uid="{00000000-0005-0000-0000-0000201C0000}"/>
    <cellStyle name="Normal 4 2 5" xfId="7202" xr:uid="{00000000-0005-0000-0000-0000211C0000}"/>
    <cellStyle name="Normal 4 2 5 2" xfId="7203" xr:uid="{00000000-0005-0000-0000-0000221C0000}"/>
    <cellStyle name="Normal 4 2 5 2 2" xfId="7204" xr:uid="{00000000-0005-0000-0000-0000231C0000}"/>
    <cellStyle name="Normal 4 2 5 2 3" xfId="7205" xr:uid="{00000000-0005-0000-0000-0000241C0000}"/>
    <cellStyle name="Normal 4 2 5 2 4" xfId="7206" xr:uid="{00000000-0005-0000-0000-0000251C0000}"/>
    <cellStyle name="Normal 4 2 5 3" xfId="7207" xr:uid="{00000000-0005-0000-0000-0000261C0000}"/>
    <cellStyle name="Normal 4 2 5 3 2" xfId="7208" xr:uid="{00000000-0005-0000-0000-0000271C0000}"/>
    <cellStyle name="Normal 4 2 5 3 3" xfId="7209" xr:uid="{00000000-0005-0000-0000-0000281C0000}"/>
    <cellStyle name="Normal 4 2 5 3 4" xfId="7210" xr:uid="{00000000-0005-0000-0000-0000291C0000}"/>
    <cellStyle name="Normal 4 2 5 4" xfId="7211" xr:uid="{00000000-0005-0000-0000-00002A1C0000}"/>
    <cellStyle name="Normal 4 2 5 4 2" xfId="7212" xr:uid="{00000000-0005-0000-0000-00002B1C0000}"/>
    <cellStyle name="Normal 4 2 5 4 3" xfId="7213" xr:uid="{00000000-0005-0000-0000-00002C1C0000}"/>
    <cellStyle name="Normal 4 2 5 4 4" xfId="7214" xr:uid="{00000000-0005-0000-0000-00002D1C0000}"/>
    <cellStyle name="Normal 4 2 5 5" xfId="7215" xr:uid="{00000000-0005-0000-0000-00002E1C0000}"/>
    <cellStyle name="Normal 4 2 5 6" xfId="7216" xr:uid="{00000000-0005-0000-0000-00002F1C0000}"/>
    <cellStyle name="Normal 4 2 5 7" xfId="7217" xr:uid="{00000000-0005-0000-0000-0000301C0000}"/>
    <cellStyle name="Normal 4 2 6" xfId="7218" xr:uid="{00000000-0005-0000-0000-0000311C0000}"/>
    <cellStyle name="Normal 4 2 6 2" xfId="7219" xr:uid="{00000000-0005-0000-0000-0000321C0000}"/>
    <cellStyle name="Normal 4 2 6 2 2" xfId="7220" xr:uid="{00000000-0005-0000-0000-0000331C0000}"/>
    <cellStyle name="Normal 4 2 6 2 3" xfId="7221" xr:uid="{00000000-0005-0000-0000-0000341C0000}"/>
    <cellStyle name="Normal 4 2 6 2 4" xfId="7222" xr:uid="{00000000-0005-0000-0000-0000351C0000}"/>
    <cellStyle name="Normal 4 2 6 3" xfId="7223" xr:uid="{00000000-0005-0000-0000-0000361C0000}"/>
    <cellStyle name="Normal 4 2 6 3 2" xfId="7224" xr:uid="{00000000-0005-0000-0000-0000371C0000}"/>
    <cellStyle name="Normal 4 2 6 3 3" xfId="7225" xr:uid="{00000000-0005-0000-0000-0000381C0000}"/>
    <cellStyle name="Normal 4 2 6 3 4" xfId="7226" xr:uid="{00000000-0005-0000-0000-0000391C0000}"/>
    <cellStyle name="Normal 4 2 6 4" xfId="7227" xr:uid="{00000000-0005-0000-0000-00003A1C0000}"/>
    <cellStyle name="Normal 4 2 6 4 2" xfId="7228" xr:uid="{00000000-0005-0000-0000-00003B1C0000}"/>
    <cellStyle name="Normal 4 2 6 4 3" xfId="7229" xr:uid="{00000000-0005-0000-0000-00003C1C0000}"/>
    <cellStyle name="Normal 4 2 6 4 4" xfId="7230" xr:uid="{00000000-0005-0000-0000-00003D1C0000}"/>
    <cellStyle name="Normal 4 2 6 5" xfId="7231" xr:uid="{00000000-0005-0000-0000-00003E1C0000}"/>
    <cellStyle name="Normal 4 2 6 6" xfId="7232" xr:uid="{00000000-0005-0000-0000-00003F1C0000}"/>
    <cellStyle name="Normal 4 2 6 7" xfId="7233" xr:uid="{00000000-0005-0000-0000-0000401C0000}"/>
    <cellStyle name="Normal 4 2 7" xfId="7234" xr:uid="{00000000-0005-0000-0000-0000411C0000}"/>
    <cellStyle name="Normal 4 2 7 2" xfId="7235" xr:uid="{00000000-0005-0000-0000-0000421C0000}"/>
    <cellStyle name="Normal 4 2 7 3" xfId="7236" xr:uid="{00000000-0005-0000-0000-0000431C0000}"/>
    <cellStyle name="Normal 4 2 7 4" xfId="7237" xr:uid="{00000000-0005-0000-0000-0000441C0000}"/>
    <cellStyle name="Normal 4 2 8" xfId="7238" xr:uid="{00000000-0005-0000-0000-0000451C0000}"/>
    <cellStyle name="Normal 4 2 8 2" xfId="7239" xr:uid="{00000000-0005-0000-0000-0000461C0000}"/>
    <cellStyle name="Normal 4 2 8 3" xfId="7240" xr:uid="{00000000-0005-0000-0000-0000471C0000}"/>
    <cellStyle name="Normal 4 2 8 4" xfId="7241" xr:uid="{00000000-0005-0000-0000-0000481C0000}"/>
    <cellStyle name="Normal 4 2 9" xfId="7242" xr:uid="{00000000-0005-0000-0000-0000491C0000}"/>
    <cellStyle name="Normal 4 2 9 2" xfId="7243" xr:uid="{00000000-0005-0000-0000-00004A1C0000}"/>
    <cellStyle name="Normal 4 2 9 3" xfId="7244" xr:uid="{00000000-0005-0000-0000-00004B1C0000}"/>
    <cellStyle name="Normal 4 2 9 4" xfId="7245" xr:uid="{00000000-0005-0000-0000-00004C1C0000}"/>
    <cellStyle name="Normal 4 20" xfId="7246" xr:uid="{00000000-0005-0000-0000-00004D1C0000}"/>
    <cellStyle name="Normal 4 21" xfId="7247" xr:uid="{00000000-0005-0000-0000-00004E1C0000}"/>
    <cellStyle name="Normal 4 3" xfId="7248" xr:uid="{00000000-0005-0000-0000-00004F1C0000}"/>
    <cellStyle name="Normal 4 3 2" xfId="7249" xr:uid="{00000000-0005-0000-0000-0000501C0000}"/>
    <cellStyle name="Normal 4 3 2 2" xfId="7250" xr:uid="{00000000-0005-0000-0000-0000511C0000}"/>
    <cellStyle name="Normal 4 3 2 2 2" xfId="7251" xr:uid="{00000000-0005-0000-0000-0000521C0000}"/>
    <cellStyle name="Normal 4 3 2 2 3" xfId="7252" xr:uid="{00000000-0005-0000-0000-0000531C0000}"/>
    <cellStyle name="Normal 4 3 2 3" xfId="7253" xr:uid="{00000000-0005-0000-0000-0000541C0000}"/>
    <cellStyle name="Normal 4 3 2 4" xfId="7254" xr:uid="{00000000-0005-0000-0000-0000551C0000}"/>
    <cellStyle name="Normal 4 3 2 5" xfId="7255" xr:uid="{00000000-0005-0000-0000-0000561C0000}"/>
    <cellStyle name="Normal 4 3 3" xfId="7256" xr:uid="{00000000-0005-0000-0000-0000571C0000}"/>
    <cellStyle name="Normal 4 3 3 2" xfId="7257" xr:uid="{00000000-0005-0000-0000-0000581C0000}"/>
    <cellStyle name="Normal 4 3 4" xfId="7258" xr:uid="{00000000-0005-0000-0000-0000591C0000}"/>
    <cellStyle name="Normal 4 3 5" xfId="7259" xr:uid="{00000000-0005-0000-0000-00005A1C0000}"/>
    <cellStyle name="Normal 4 3 6" xfId="7260" xr:uid="{00000000-0005-0000-0000-00005B1C0000}"/>
    <cellStyle name="Normal 4 3 7" xfId="7261" xr:uid="{00000000-0005-0000-0000-00005C1C0000}"/>
    <cellStyle name="Normal 4 4" xfId="7262" xr:uid="{00000000-0005-0000-0000-00005D1C0000}"/>
    <cellStyle name="Normal 4 4 2" xfId="7263" xr:uid="{00000000-0005-0000-0000-00005E1C0000}"/>
    <cellStyle name="Normal 4 4 3" xfId="7264" xr:uid="{00000000-0005-0000-0000-00005F1C0000}"/>
    <cellStyle name="Normal 4 4 4" xfId="7265" xr:uid="{00000000-0005-0000-0000-0000601C0000}"/>
    <cellStyle name="Normal 4 5" xfId="7266" xr:uid="{00000000-0005-0000-0000-0000611C0000}"/>
    <cellStyle name="Normal 4 5 2" xfId="7267" xr:uid="{00000000-0005-0000-0000-0000621C0000}"/>
    <cellStyle name="Normal 4 6" xfId="7268" xr:uid="{00000000-0005-0000-0000-0000631C0000}"/>
    <cellStyle name="Normal 4 7" xfId="7269" xr:uid="{00000000-0005-0000-0000-0000641C0000}"/>
    <cellStyle name="Normal 4 8" xfId="7270" xr:uid="{00000000-0005-0000-0000-0000651C0000}"/>
    <cellStyle name="Normal 4 9" xfId="7271" xr:uid="{00000000-0005-0000-0000-0000661C0000}"/>
    <cellStyle name="Normal 4_Administration_Building_-_Lista_de_Partidas_y_Cantidades_-_(PVDC-004)_REVC mod" xfId="7272" xr:uid="{00000000-0005-0000-0000-0000671C0000}"/>
    <cellStyle name="Normal 40" xfId="7273" xr:uid="{00000000-0005-0000-0000-0000681C0000}"/>
    <cellStyle name="Normal 40 10" xfId="7274" xr:uid="{00000000-0005-0000-0000-0000691C0000}"/>
    <cellStyle name="Normal 40 10 2" xfId="7275" xr:uid="{00000000-0005-0000-0000-00006A1C0000}"/>
    <cellStyle name="Normal 40 11" xfId="7276" xr:uid="{00000000-0005-0000-0000-00006B1C0000}"/>
    <cellStyle name="Normal 40 2" xfId="7277" xr:uid="{00000000-0005-0000-0000-00006C1C0000}"/>
    <cellStyle name="Normal 40 2 2" xfId="7278" xr:uid="{00000000-0005-0000-0000-00006D1C0000}"/>
    <cellStyle name="Normal 40 2 2 2" xfId="7279" xr:uid="{00000000-0005-0000-0000-00006E1C0000}"/>
    <cellStyle name="Normal 40 2 3" xfId="7280" xr:uid="{00000000-0005-0000-0000-00006F1C0000}"/>
    <cellStyle name="Normal 40 2 3 2" xfId="7281" xr:uid="{00000000-0005-0000-0000-0000701C0000}"/>
    <cellStyle name="Normal 40 2 4" xfId="7282" xr:uid="{00000000-0005-0000-0000-0000711C0000}"/>
    <cellStyle name="Normal 40 2 4 2" xfId="7283" xr:uid="{00000000-0005-0000-0000-0000721C0000}"/>
    <cellStyle name="Normal 40 2 5" xfId="7284" xr:uid="{00000000-0005-0000-0000-0000731C0000}"/>
    <cellStyle name="Normal 40 3" xfId="7285" xr:uid="{00000000-0005-0000-0000-0000741C0000}"/>
    <cellStyle name="Normal 40 3 2" xfId="7286" xr:uid="{00000000-0005-0000-0000-0000751C0000}"/>
    <cellStyle name="Normal 40 3 2 2" xfId="7287" xr:uid="{00000000-0005-0000-0000-0000761C0000}"/>
    <cellStyle name="Normal 40 3 3" xfId="7288" xr:uid="{00000000-0005-0000-0000-0000771C0000}"/>
    <cellStyle name="Normal 40 3 3 2" xfId="7289" xr:uid="{00000000-0005-0000-0000-0000781C0000}"/>
    <cellStyle name="Normal 40 3 4" xfId="7290" xr:uid="{00000000-0005-0000-0000-0000791C0000}"/>
    <cellStyle name="Normal 40 3 4 2" xfId="7291" xr:uid="{00000000-0005-0000-0000-00007A1C0000}"/>
    <cellStyle name="Normal 40 3 5" xfId="7292" xr:uid="{00000000-0005-0000-0000-00007B1C0000}"/>
    <cellStyle name="Normal 40 4" xfId="7293" xr:uid="{00000000-0005-0000-0000-00007C1C0000}"/>
    <cellStyle name="Normal 40 4 2" xfId="7294" xr:uid="{00000000-0005-0000-0000-00007D1C0000}"/>
    <cellStyle name="Normal 40 5" xfId="7295" xr:uid="{00000000-0005-0000-0000-00007E1C0000}"/>
    <cellStyle name="Normal 40 5 2" xfId="7296" xr:uid="{00000000-0005-0000-0000-00007F1C0000}"/>
    <cellStyle name="Normal 40 6" xfId="7297" xr:uid="{00000000-0005-0000-0000-0000801C0000}"/>
    <cellStyle name="Normal 40 6 2" xfId="7298" xr:uid="{00000000-0005-0000-0000-0000811C0000}"/>
    <cellStyle name="Normal 40 7" xfId="7299" xr:uid="{00000000-0005-0000-0000-0000821C0000}"/>
    <cellStyle name="Normal 40 7 2" xfId="7300" xr:uid="{00000000-0005-0000-0000-0000831C0000}"/>
    <cellStyle name="Normal 40 8" xfId="7301" xr:uid="{00000000-0005-0000-0000-0000841C0000}"/>
    <cellStyle name="Normal 40 8 2" xfId="7302" xr:uid="{00000000-0005-0000-0000-0000851C0000}"/>
    <cellStyle name="Normal 40 9" xfId="7303" xr:uid="{00000000-0005-0000-0000-0000861C0000}"/>
    <cellStyle name="Normal 40 9 2" xfId="7304" xr:uid="{00000000-0005-0000-0000-0000871C0000}"/>
    <cellStyle name="Normal 41" xfId="7305" xr:uid="{00000000-0005-0000-0000-0000881C0000}"/>
    <cellStyle name="Normal 41 2" xfId="7306" xr:uid="{00000000-0005-0000-0000-0000891C0000}"/>
    <cellStyle name="Normal 41 2 2" xfId="7307" xr:uid="{00000000-0005-0000-0000-00008A1C0000}"/>
    <cellStyle name="Normal 41 2 2 2" xfId="7308" xr:uid="{00000000-0005-0000-0000-00008B1C0000}"/>
    <cellStyle name="Normal 41 2 2 2 2" xfId="7309" xr:uid="{00000000-0005-0000-0000-00008C1C0000}"/>
    <cellStyle name="Normal 41 2 2 2 3" xfId="7310" xr:uid="{00000000-0005-0000-0000-00008D1C0000}"/>
    <cellStyle name="Normal 41 2 2 2 4" xfId="7311" xr:uid="{00000000-0005-0000-0000-00008E1C0000}"/>
    <cellStyle name="Normal 41 2 2 3" xfId="7312" xr:uid="{00000000-0005-0000-0000-00008F1C0000}"/>
    <cellStyle name="Normal 41 2 2 3 2" xfId="7313" xr:uid="{00000000-0005-0000-0000-0000901C0000}"/>
    <cellStyle name="Normal 41 2 2 3 3" xfId="7314" xr:uid="{00000000-0005-0000-0000-0000911C0000}"/>
    <cellStyle name="Normal 41 2 2 3 4" xfId="7315" xr:uid="{00000000-0005-0000-0000-0000921C0000}"/>
    <cellStyle name="Normal 41 2 2 4" xfId="7316" xr:uid="{00000000-0005-0000-0000-0000931C0000}"/>
    <cellStyle name="Normal 41 2 2 4 2" xfId="7317" xr:uid="{00000000-0005-0000-0000-0000941C0000}"/>
    <cellStyle name="Normal 41 2 2 4 3" xfId="7318" xr:uid="{00000000-0005-0000-0000-0000951C0000}"/>
    <cellStyle name="Normal 41 2 2 4 4" xfId="7319" xr:uid="{00000000-0005-0000-0000-0000961C0000}"/>
    <cellStyle name="Normal 41 2 2 5" xfId="7320" xr:uid="{00000000-0005-0000-0000-0000971C0000}"/>
    <cellStyle name="Normal 41 2 2 6" xfId="7321" xr:uid="{00000000-0005-0000-0000-0000981C0000}"/>
    <cellStyle name="Normal 41 2 2 7" xfId="7322" xr:uid="{00000000-0005-0000-0000-0000991C0000}"/>
    <cellStyle name="Normal 41 2 3" xfId="7323" xr:uid="{00000000-0005-0000-0000-00009A1C0000}"/>
    <cellStyle name="Normal 41 2 3 2" xfId="7324" xr:uid="{00000000-0005-0000-0000-00009B1C0000}"/>
    <cellStyle name="Normal 41 2 3 3" xfId="7325" xr:uid="{00000000-0005-0000-0000-00009C1C0000}"/>
    <cellStyle name="Normal 41 2 3 4" xfId="7326" xr:uid="{00000000-0005-0000-0000-00009D1C0000}"/>
    <cellStyle name="Normal 41 2 4" xfId="7327" xr:uid="{00000000-0005-0000-0000-00009E1C0000}"/>
    <cellStyle name="Normal 41 2 4 2" xfId="7328" xr:uid="{00000000-0005-0000-0000-00009F1C0000}"/>
    <cellStyle name="Normal 41 2 4 3" xfId="7329" xr:uid="{00000000-0005-0000-0000-0000A01C0000}"/>
    <cellStyle name="Normal 41 2 4 4" xfId="7330" xr:uid="{00000000-0005-0000-0000-0000A11C0000}"/>
    <cellStyle name="Normal 41 2 5" xfId="7331" xr:uid="{00000000-0005-0000-0000-0000A21C0000}"/>
    <cellStyle name="Normal 41 2 5 2" xfId="7332" xr:uid="{00000000-0005-0000-0000-0000A31C0000}"/>
    <cellStyle name="Normal 41 2 5 3" xfId="7333" xr:uid="{00000000-0005-0000-0000-0000A41C0000}"/>
    <cellStyle name="Normal 41 2 5 4" xfId="7334" xr:uid="{00000000-0005-0000-0000-0000A51C0000}"/>
    <cellStyle name="Normal 41 2 6" xfId="7335" xr:uid="{00000000-0005-0000-0000-0000A61C0000}"/>
    <cellStyle name="Normal 41 2 7" xfId="7336" xr:uid="{00000000-0005-0000-0000-0000A71C0000}"/>
    <cellStyle name="Normal 41 2 8" xfId="7337" xr:uid="{00000000-0005-0000-0000-0000A81C0000}"/>
    <cellStyle name="Normal 41 3" xfId="7338" xr:uid="{00000000-0005-0000-0000-0000A91C0000}"/>
    <cellStyle name="Normal 41 3 2" xfId="7339" xr:uid="{00000000-0005-0000-0000-0000AA1C0000}"/>
    <cellStyle name="Normal 41 3 2 2" xfId="7340" xr:uid="{00000000-0005-0000-0000-0000AB1C0000}"/>
    <cellStyle name="Normal 41 3 2 3" xfId="7341" xr:uid="{00000000-0005-0000-0000-0000AC1C0000}"/>
    <cellStyle name="Normal 41 3 2 4" xfId="7342" xr:uid="{00000000-0005-0000-0000-0000AD1C0000}"/>
    <cellStyle name="Normal 41 3 3" xfId="7343" xr:uid="{00000000-0005-0000-0000-0000AE1C0000}"/>
    <cellStyle name="Normal 41 3 3 2" xfId="7344" xr:uid="{00000000-0005-0000-0000-0000AF1C0000}"/>
    <cellStyle name="Normal 41 3 3 3" xfId="7345" xr:uid="{00000000-0005-0000-0000-0000B01C0000}"/>
    <cellStyle name="Normal 41 3 3 4" xfId="7346" xr:uid="{00000000-0005-0000-0000-0000B11C0000}"/>
    <cellStyle name="Normal 41 3 4" xfId="7347" xr:uid="{00000000-0005-0000-0000-0000B21C0000}"/>
    <cellStyle name="Normal 41 3 4 2" xfId="7348" xr:uid="{00000000-0005-0000-0000-0000B31C0000}"/>
    <cellStyle name="Normal 41 3 4 3" xfId="7349" xr:uid="{00000000-0005-0000-0000-0000B41C0000}"/>
    <cellStyle name="Normal 41 3 4 4" xfId="7350" xr:uid="{00000000-0005-0000-0000-0000B51C0000}"/>
    <cellStyle name="Normal 41 3 5" xfId="7351" xr:uid="{00000000-0005-0000-0000-0000B61C0000}"/>
    <cellStyle name="Normal 41 3 6" xfId="7352" xr:uid="{00000000-0005-0000-0000-0000B71C0000}"/>
    <cellStyle name="Normal 41 3 7" xfId="7353" xr:uid="{00000000-0005-0000-0000-0000B81C0000}"/>
    <cellStyle name="Normal 41 4" xfId="7354" xr:uid="{00000000-0005-0000-0000-0000B91C0000}"/>
    <cellStyle name="Normal 41 4 2" xfId="7355" xr:uid="{00000000-0005-0000-0000-0000BA1C0000}"/>
    <cellStyle name="Normal 41 4 3" xfId="7356" xr:uid="{00000000-0005-0000-0000-0000BB1C0000}"/>
    <cellStyle name="Normal 41 4 4" xfId="7357" xr:uid="{00000000-0005-0000-0000-0000BC1C0000}"/>
    <cellStyle name="Normal 41 5" xfId="7358" xr:uid="{00000000-0005-0000-0000-0000BD1C0000}"/>
    <cellStyle name="Normal 41 5 2" xfId="7359" xr:uid="{00000000-0005-0000-0000-0000BE1C0000}"/>
    <cellStyle name="Normal 41 5 3" xfId="7360" xr:uid="{00000000-0005-0000-0000-0000BF1C0000}"/>
    <cellStyle name="Normal 41 5 4" xfId="7361" xr:uid="{00000000-0005-0000-0000-0000C01C0000}"/>
    <cellStyle name="Normal 41 6" xfId="7362" xr:uid="{00000000-0005-0000-0000-0000C11C0000}"/>
    <cellStyle name="Normal 41 6 2" xfId="7363" xr:uid="{00000000-0005-0000-0000-0000C21C0000}"/>
    <cellStyle name="Normal 41 6 3" xfId="7364" xr:uid="{00000000-0005-0000-0000-0000C31C0000}"/>
    <cellStyle name="Normal 41 6 4" xfId="7365" xr:uid="{00000000-0005-0000-0000-0000C41C0000}"/>
    <cellStyle name="Normal 41 7" xfId="7366" xr:uid="{00000000-0005-0000-0000-0000C51C0000}"/>
    <cellStyle name="Normal 41 8" xfId="7367" xr:uid="{00000000-0005-0000-0000-0000C61C0000}"/>
    <cellStyle name="Normal 41 9" xfId="7368" xr:uid="{00000000-0005-0000-0000-0000C71C0000}"/>
    <cellStyle name="Normal 42" xfId="7369" xr:uid="{00000000-0005-0000-0000-0000C81C0000}"/>
    <cellStyle name="Normal 42 2" xfId="7370" xr:uid="{00000000-0005-0000-0000-0000C91C0000}"/>
    <cellStyle name="Normal 42 2 2" xfId="7371" xr:uid="{00000000-0005-0000-0000-0000CA1C0000}"/>
    <cellStyle name="Normal 42 2 2 2" xfId="7372" xr:uid="{00000000-0005-0000-0000-0000CB1C0000}"/>
    <cellStyle name="Normal 42 2 2 2 2" xfId="7373" xr:uid="{00000000-0005-0000-0000-0000CC1C0000}"/>
    <cellStyle name="Normal 42 2 2 2 3" xfId="7374" xr:uid="{00000000-0005-0000-0000-0000CD1C0000}"/>
    <cellStyle name="Normal 42 2 2 2 4" xfId="7375" xr:uid="{00000000-0005-0000-0000-0000CE1C0000}"/>
    <cellStyle name="Normal 42 2 2 3" xfId="7376" xr:uid="{00000000-0005-0000-0000-0000CF1C0000}"/>
    <cellStyle name="Normal 42 2 2 3 2" xfId="7377" xr:uid="{00000000-0005-0000-0000-0000D01C0000}"/>
    <cellStyle name="Normal 42 2 2 3 3" xfId="7378" xr:uid="{00000000-0005-0000-0000-0000D11C0000}"/>
    <cellStyle name="Normal 42 2 2 3 4" xfId="7379" xr:uid="{00000000-0005-0000-0000-0000D21C0000}"/>
    <cellStyle name="Normal 42 2 2 4" xfId="7380" xr:uid="{00000000-0005-0000-0000-0000D31C0000}"/>
    <cellStyle name="Normal 42 2 2 4 2" xfId="7381" xr:uid="{00000000-0005-0000-0000-0000D41C0000}"/>
    <cellStyle name="Normal 42 2 2 4 3" xfId="7382" xr:uid="{00000000-0005-0000-0000-0000D51C0000}"/>
    <cellStyle name="Normal 42 2 2 4 4" xfId="7383" xr:uid="{00000000-0005-0000-0000-0000D61C0000}"/>
    <cellStyle name="Normal 42 2 2 5" xfId="7384" xr:uid="{00000000-0005-0000-0000-0000D71C0000}"/>
    <cellStyle name="Normal 42 2 2 6" xfId="7385" xr:uid="{00000000-0005-0000-0000-0000D81C0000}"/>
    <cellStyle name="Normal 42 2 2 7" xfId="7386" xr:uid="{00000000-0005-0000-0000-0000D91C0000}"/>
    <cellStyle name="Normal 42 2 3" xfId="7387" xr:uid="{00000000-0005-0000-0000-0000DA1C0000}"/>
    <cellStyle name="Normal 42 2 3 2" xfId="7388" xr:uid="{00000000-0005-0000-0000-0000DB1C0000}"/>
    <cellStyle name="Normal 42 2 3 3" xfId="7389" xr:uid="{00000000-0005-0000-0000-0000DC1C0000}"/>
    <cellStyle name="Normal 42 2 3 4" xfId="7390" xr:uid="{00000000-0005-0000-0000-0000DD1C0000}"/>
    <cellStyle name="Normal 42 2 4" xfId="7391" xr:uid="{00000000-0005-0000-0000-0000DE1C0000}"/>
    <cellStyle name="Normal 42 2 4 2" xfId="7392" xr:uid="{00000000-0005-0000-0000-0000DF1C0000}"/>
    <cellStyle name="Normal 42 2 4 3" xfId="7393" xr:uid="{00000000-0005-0000-0000-0000E01C0000}"/>
    <cellStyle name="Normal 42 2 4 4" xfId="7394" xr:uid="{00000000-0005-0000-0000-0000E11C0000}"/>
    <cellStyle name="Normal 42 2 5" xfId="7395" xr:uid="{00000000-0005-0000-0000-0000E21C0000}"/>
    <cellStyle name="Normal 42 2 5 2" xfId="7396" xr:uid="{00000000-0005-0000-0000-0000E31C0000}"/>
    <cellStyle name="Normal 42 2 5 3" xfId="7397" xr:uid="{00000000-0005-0000-0000-0000E41C0000}"/>
    <cellStyle name="Normal 42 2 5 4" xfId="7398" xr:uid="{00000000-0005-0000-0000-0000E51C0000}"/>
    <cellStyle name="Normal 42 2 6" xfId="7399" xr:uid="{00000000-0005-0000-0000-0000E61C0000}"/>
    <cellStyle name="Normal 42 2 7" xfId="7400" xr:uid="{00000000-0005-0000-0000-0000E71C0000}"/>
    <cellStyle name="Normal 42 2 8" xfId="7401" xr:uid="{00000000-0005-0000-0000-0000E81C0000}"/>
    <cellStyle name="Normal 42 3" xfId="7402" xr:uid="{00000000-0005-0000-0000-0000E91C0000}"/>
    <cellStyle name="Normal 42 3 2" xfId="7403" xr:uid="{00000000-0005-0000-0000-0000EA1C0000}"/>
    <cellStyle name="Normal 42 3 2 2" xfId="7404" xr:uid="{00000000-0005-0000-0000-0000EB1C0000}"/>
    <cellStyle name="Normal 42 3 2 3" xfId="7405" xr:uid="{00000000-0005-0000-0000-0000EC1C0000}"/>
    <cellStyle name="Normal 42 3 2 4" xfId="7406" xr:uid="{00000000-0005-0000-0000-0000ED1C0000}"/>
    <cellStyle name="Normal 42 3 3" xfId="7407" xr:uid="{00000000-0005-0000-0000-0000EE1C0000}"/>
    <cellStyle name="Normal 42 3 3 2" xfId="7408" xr:uid="{00000000-0005-0000-0000-0000EF1C0000}"/>
    <cellStyle name="Normal 42 3 3 3" xfId="7409" xr:uid="{00000000-0005-0000-0000-0000F01C0000}"/>
    <cellStyle name="Normal 42 3 3 4" xfId="7410" xr:uid="{00000000-0005-0000-0000-0000F11C0000}"/>
    <cellStyle name="Normal 42 3 4" xfId="7411" xr:uid="{00000000-0005-0000-0000-0000F21C0000}"/>
    <cellStyle name="Normal 42 3 4 2" xfId="7412" xr:uid="{00000000-0005-0000-0000-0000F31C0000}"/>
    <cellStyle name="Normal 42 3 4 3" xfId="7413" xr:uid="{00000000-0005-0000-0000-0000F41C0000}"/>
    <cellStyle name="Normal 42 3 4 4" xfId="7414" xr:uid="{00000000-0005-0000-0000-0000F51C0000}"/>
    <cellStyle name="Normal 42 3 5" xfId="7415" xr:uid="{00000000-0005-0000-0000-0000F61C0000}"/>
    <cellStyle name="Normal 42 3 6" xfId="7416" xr:uid="{00000000-0005-0000-0000-0000F71C0000}"/>
    <cellStyle name="Normal 42 3 7" xfId="7417" xr:uid="{00000000-0005-0000-0000-0000F81C0000}"/>
    <cellStyle name="Normal 42 4" xfId="7418" xr:uid="{00000000-0005-0000-0000-0000F91C0000}"/>
    <cellStyle name="Normal 42 4 2" xfId="7419" xr:uid="{00000000-0005-0000-0000-0000FA1C0000}"/>
    <cellStyle name="Normal 42 4 3" xfId="7420" xr:uid="{00000000-0005-0000-0000-0000FB1C0000}"/>
    <cellStyle name="Normal 42 4 4" xfId="7421" xr:uid="{00000000-0005-0000-0000-0000FC1C0000}"/>
    <cellStyle name="Normal 42 5" xfId="7422" xr:uid="{00000000-0005-0000-0000-0000FD1C0000}"/>
    <cellStyle name="Normal 42 5 2" xfId="7423" xr:uid="{00000000-0005-0000-0000-0000FE1C0000}"/>
    <cellStyle name="Normal 42 5 3" xfId="7424" xr:uid="{00000000-0005-0000-0000-0000FF1C0000}"/>
    <cellStyle name="Normal 42 5 4" xfId="7425" xr:uid="{00000000-0005-0000-0000-0000001D0000}"/>
    <cellStyle name="Normal 42 6" xfId="7426" xr:uid="{00000000-0005-0000-0000-0000011D0000}"/>
    <cellStyle name="Normal 42 6 2" xfId="7427" xr:uid="{00000000-0005-0000-0000-0000021D0000}"/>
    <cellStyle name="Normal 42 6 3" xfId="7428" xr:uid="{00000000-0005-0000-0000-0000031D0000}"/>
    <cellStyle name="Normal 42 6 4" xfId="7429" xr:uid="{00000000-0005-0000-0000-0000041D0000}"/>
    <cellStyle name="Normal 42 7" xfId="7430" xr:uid="{00000000-0005-0000-0000-0000051D0000}"/>
    <cellStyle name="Normal 42 8" xfId="7431" xr:uid="{00000000-0005-0000-0000-0000061D0000}"/>
    <cellStyle name="Normal 42 9" xfId="7432" xr:uid="{00000000-0005-0000-0000-0000071D0000}"/>
    <cellStyle name="Normal 43" xfId="7433" xr:uid="{00000000-0005-0000-0000-0000081D0000}"/>
    <cellStyle name="Normal 43 2" xfId="7434" xr:uid="{00000000-0005-0000-0000-0000091D0000}"/>
    <cellStyle name="Normal 43 2 2" xfId="7435" xr:uid="{00000000-0005-0000-0000-00000A1D0000}"/>
    <cellStyle name="Normal 43 2 2 2" xfId="7436" xr:uid="{00000000-0005-0000-0000-00000B1D0000}"/>
    <cellStyle name="Normal 43 2 2 2 2" xfId="7437" xr:uid="{00000000-0005-0000-0000-00000C1D0000}"/>
    <cellStyle name="Normal 43 2 2 2 3" xfId="7438" xr:uid="{00000000-0005-0000-0000-00000D1D0000}"/>
    <cellStyle name="Normal 43 2 2 2 4" xfId="7439" xr:uid="{00000000-0005-0000-0000-00000E1D0000}"/>
    <cellStyle name="Normal 43 2 2 3" xfId="7440" xr:uid="{00000000-0005-0000-0000-00000F1D0000}"/>
    <cellStyle name="Normal 43 2 2 3 2" xfId="7441" xr:uid="{00000000-0005-0000-0000-0000101D0000}"/>
    <cellStyle name="Normal 43 2 2 3 3" xfId="7442" xr:uid="{00000000-0005-0000-0000-0000111D0000}"/>
    <cellStyle name="Normal 43 2 2 3 4" xfId="7443" xr:uid="{00000000-0005-0000-0000-0000121D0000}"/>
    <cellStyle name="Normal 43 2 2 4" xfId="7444" xr:uid="{00000000-0005-0000-0000-0000131D0000}"/>
    <cellStyle name="Normal 43 2 2 4 2" xfId="7445" xr:uid="{00000000-0005-0000-0000-0000141D0000}"/>
    <cellStyle name="Normal 43 2 2 4 3" xfId="7446" xr:uid="{00000000-0005-0000-0000-0000151D0000}"/>
    <cellStyle name="Normal 43 2 2 4 4" xfId="7447" xr:uid="{00000000-0005-0000-0000-0000161D0000}"/>
    <cellStyle name="Normal 43 2 2 5" xfId="7448" xr:uid="{00000000-0005-0000-0000-0000171D0000}"/>
    <cellStyle name="Normal 43 2 2 6" xfId="7449" xr:uid="{00000000-0005-0000-0000-0000181D0000}"/>
    <cellStyle name="Normal 43 2 2 7" xfId="7450" xr:uid="{00000000-0005-0000-0000-0000191D0000}"/>
    <cellStyle name="Normal 43 2 3" xfId="7451" xr:uid="{00000000-0005-0000-0000-00001A1D0000}"/>
    <cellStyle name="Normal 43 2 3 2" xfId="7452" xr:uid="{00000000-0005-0000-0000-00001B1D0000}"/>
    <cellStyle name="Normal 43 2 3 3" xfId="7453" xr:uid="{00000000-0005-0000-0000-00001C1D0000}"/>
    <cellStyle name="Normal 43 2 3 4" xfId="7454" xr:uid="{00000000-0005-0000-0000-00001D1D0000}"/>
    <cellStyle name="Normal 43 2 4" xfId="7455" xr:uid="{00000000-0005-0000-0000-00001E1D0000}"/>
    <cellStyle name="Normal 43 2 4 2" xfId="7456" xr:uid="{00000000-0005-0000-0000-00001F1D0000}"/>
    <cellStyle name="Normal 43 2 4 3" xfId="7457" xr:uid="{00000000-0005-0000-0000-0000201D0000}"/>
    <cellStyle name="Normal 43 2 4 4" xfId="7458" xr:uid="{00000000-0005-0000-0000-0000211D0000}"/>
    <cellStyle name="Normal 43 2 5" xfId="7459" xr:uid="{00000000-0005-0000-0000-0000221D0000}"/>
    <cellStyle name="Normal 43 2 5 2" xfId="7460" xr:uid="{00000000-0005-0000-0000-0000231D0000}"/>
    <cellStyle name="Normal 43 2 5 3" xfId="7461" xr:uid="{00000000-0005-0000-0000-0000241D0000}"/>
    <cellStyle name="Normal 43 2 5 4" xfId="7462" xr:uid="{00000000-0005-0000-0000-0000251D0000}"/>
    <cellStyle name="Normal 43 2 6" xfId="7463" xr:uid="{00000000-0005-0000-0000-0000261D0000}"/>
    <cellStyle name="Normal 43 2 7" xfId="7464" xr:uid="{00000000-0005-0000-0000-0000271D0000}"/>
    <cellStyle name="Normal 43 2 8" xfId="7465" xr:uid="{00000000-0005-0000-0000-0000281D0000}"/>
    <cellStyle name="Normal 43 3" xfId="7466" xr:uid="{00000000-0005-0000-0000-0000291D0000}"/>
    <cellStyle name="Normal 43 3 2" xfId="7467" xr:uid="{00000000-0005-0000-0000-00002A1D0000}"/>
    <cellStyle name="Normal 43 3 2 2" xfId="7468" xr:uid="{00000000-0005-0000-0000-00002B1D0000}"/>
    <cellStyle name="Normal 43 3 2 3" xfId="7469" xr:uid="{00000000-0005-0000-0000-00002C1D0000}"/>
    <cellStyle name="Normal 43 3 2 4" xfId="7470" xr:uid="{00000000-0005-0000-0000-00002D1D0000}"/>
    <cellStyle name="Normal 43 3 3" xfId="7471" xr:uid="{00000000-0005-0000-0000-00002E1D0000}"/>
    <cellStyle name="Normal 43 3 3 2" xfId="7472" xr:uid="{00000000-0005-0000-0000-00002F1D0000}"/>
    <cellStyle name="Normal 43 3 3 3" xfId="7473" xr:uid="{00000000-0005-0000-0000-0000301D0000}"/>
    <cellStyle name="Normal 43 3 3 4" xfId="7474" xr:uid="{00000000-0005-0000-0000-0000311D0000}"/>
    <cellStyle name="Normal 43 3 4" xfId="7475" xr:uid="{00000000-0005-0000-0000-0000321D0000}"/>
    <cellStyle name="Normal 43 3 4 2" xfId="7476" xr:uid="{00000000-0005-0000-0000-0000331D0000}"/>
    <cellStyle name="Normal 43 3 4 3" xfId="7477" xr:uid="{00000000-0005-0000-0000-0000341D0000}"/>
    <cellStyle name="Normal 43 3 4 4" xfId="7478" xr:uid="{00000000-0005-0000-0000-0000351D0000}"/>
    <cellStyle name="Normal 43 3 5" xfId="7479" xr:uid="{00000000-0005-0000-0000-0000361D0000}"/>
    <cellStyle name="Normal 43 3 6" xfId="7480" xr:uid="{00000000-0005-0000-0000-0000371D0000}"/>
    <cellStyle name="Normal 43 3 7" xfId="7481" xr:uid="{00000000-0005-0000-0000-0000381D0000}"/>
    <cellStyle name="Normal 43 4" xfId="7482" xr:uid="{00000000-0005-0000-0000-0000391D0000}"/>
    <cellStyle name="Normal 43 4 2" xfId="7483" xr:uid="{00000000-0005-0000-0000-00003A1D0000}"/>
    <cellStyle name="Normal 43 4 3" xfId="7484" xr:uid="{00000000-0005-0000-0000-00003B1D0000}"/>
    <cellStyle name="Normal 43 4 4" xfId="7485" xr:uid="{00000000-0005-0000-0000-00003C1D0000}"/>
    <cellStyle name="Normal 43 5" xfId="7486" xr:uid="{00000000-0005-0000-0000-00003D1D0000}"/>
    <cellStyle name="Normal 43 5 2" xfId="7487" xr:uid="{00000000-0005-0000-0000-00003E1D0000}"/>
    <cellStyle name="Normal 43 5 3" xfId="7488" xr:uid="{00000000-0005-0000-0000-00003F1D0000}"/>
    <cellStyle name="Normal 43 5 4" xfId="7489" xr:uid="{00000000-0005-0000-0000-0000401D0000}"/>
    <cellStyle name="Normal 43 6" xfId="7490" xr:uid="{00000000-0005-0000-0000-0000411D0000}"/>
    <cellStyle name="Normal 43 6 2" xfId="7491" xr:uid="{00000000-0005-0000-0000-0000421D0000}"/>
    <cellStyle name="Normal 43 6 3" xfId="7492" xr:uid="{00000000-0005-0000-0000-0000431D0000}"/>
    <cellStyle name="Normal 43 6 4" xfId="7493" xr:uid="{00000000-0005-0000-0000-0000441D0000}"/>
    <cellStyle name="Normal 43 7" xfId="7494" xr:uid="{00000000-0005-0000-0000-0000451D0000}"/>
    <cellStyle name="Normal 43 8" xfId="7495" xr:uid="{00000000-0005-0000-0000-0000461D0000}"/>
    <cellStyle name="Normal 43 9" xfId="7496" xr:uid="{00000000-0005-0000-0000-0000471D0000}"/>
    <cellStyle name="Normal 44" xfId="7497" xr:uid="{00000000-0005-0000-0000-0000481D0000}"/>
    <cellStyle name="Normal 44 2" xfId="7498" xr:uid="{00000000-0005-0000-0000-0000491D0000}"/>
    <cellStyle name="Normal 44 2 2" xfId="7499" xr:uid="{00000000-0005-0000-0000-00004A1D0000}"/>
    <cellStyle name="Normal 44 2 2 2" xfId="7500" xr:uid="{00000000-0005-0000-0000-00004B1D0000}"/>
    <cellStyle name="Normal 44 2 2 2 2" xfId="7501" xr:uid="{00000000-0005-0000-0000-00004C1D0000}"/>
    <cellStyle name="Normal 44 2 2 2 3" xfId="7502" xr:uid="{00000000-0005-0000-0000-00004D1D0000}"/>
    <cellStyle name="Normal 44 2 2 2 4" xfId="7503" xr:uid="{00000000-0005-0000-0000-00004E1D0000}"/>
    <cellStyle name="Normal 44 2 2 3" xfId="7504" xr:uid="{00000000-0005-0000-0000-00004F1D0000}"/>
    <cellStyle name="Normal 44 2 2 3 2" xfId="7505" xr:uid="{00000000-0005-0000-0000-0000501D0000}"/>
    <cellStyle name="Normal 44 2 2 3 3" xfId="7506" xr:uid="{00000000-0005-0000-0000-0000511D0000}"/>
    <cellStyle name="Normal 44 2 2 3 4" xfId="7507" xr:uid="{00000000-0005-0000-0000-0000521D0000}"/>
    <cellStyle name="Normal 44 2 2 4" xfId="7508" xr:uid="{00000000-0005-0000-0000-0000531D0000}"/>
    <cellStyle name="Normal 44 2 2 4 2" xfId="7509" xr:uid="{00000000-0005-0000-0000-0000541D0000}"/>
    <cellStyle name="Normal 44 2 2 4 3" xfId="7510" xr:uid="{00000000-0005-0000-0000-0000551D0000}"/>
    <cellStyle name="Normal 44 2 2 4 4" xfId="7511" xr:uid="{00000000-0005-0000-0000-0000561D0000}"/>
    <cellStyle name="Normal 44 2 2 5" xfId="7512" xr:uid="{00000000-0005-0000-0000-0000571D0000}"/>
    <cellStyle name="Normal 44 2 2 6" xfId="7513" xr:uid="{00000000-0005-0000-0000-0000581D0000}"/>
    <cellStyle name="Normal 44 2 2 7" xfId="7514" xr:uid="{00000000-0005-0000-0000-0000591D0000}"/>
    <cellStyle name="Normal 44 2 3" xfId="7515" xr:uid="{00000000-0005-0000-0000-00005A1D0000}"/>
    <cellStyle name="Normal 44 2 3 2" xfId="7516" xr:uid="{00000000-0005-0000-0000-00005B1D0000}"/>
    <cellStyle name="Normal 44 2 3 3" xfId="7517" xr:uid="{00000000-0005-0000-0000-00005C1D0000}"/>
    <cellStyle name="Normal 44 2 3 4" xfId="7518" xr:uid="{00000000-0005-0000-0000-00005D1D0000}"/>
    <cellStyle name="Normal 44 2 4" xfId="7519" xr:uid="{00000000-0005-0000-0000-00005E1D0000}"/>
    <cellStyle name="Normal 44 2 4 2" xfId="7520" xr:uid="{00000000-0005-0000-0000-00005F1D0000}"/>
    <cellStyle name="Normal 44 2 4 3" xfId="7521" xr:uid="{00000000-0005-0000-0000-0000601D0000}"/>
    <cellStyle name="Normal 44 2 4 4" xfId="7522" xr:uid="{00000000-0005-0000-0000-0000611D0000}"/>
    <cellStyle name="Normal 44 2 5" xfId="7523" xr:uid="{00000000-0005-0000-0000-0000621D0000}"/>
    <cellStyle name="Normal 44 2 5 2" xfId="7524" xr:uid="{00000000-0005-0000-0000-0000631D0000}"/>
    <cellStyle name="Normal 44 2 5 3" xfId="7525" xr:uid="{00000000-0005-0000-0000-0000641D0000}"/>
    <cellStyle name="Normal 44 2 5 4" xfId="7526" xr:uid="{00000000-0005-0000-0000-0000651D0000}"/>
    <cellStyle name="Normal 44 2 6" xfId="7527" xr:uid="{00000000-0005-0000-0000-0000661D0000}"/>
    <cellStyle name="Normal 44 2 7" xfId="7528" xr:uid="{00000000-0005-0000-0000-0000671D0000}"/>
    <cellStyle name="Normal 44 2 8" xfId="7529" xr:uid="{00000000-0005-0000-0000-0000681D0000}"/>
    <cellStyle name="Normal 44 3" xfId="7530" xr:uid="{00000000-0005-0000-0000-0000691D0000}"/>
    <cellStyle name="Normal 44 3 2" xfId="7531" xr:uid="{00000000-0005-0000-0000-00006A1D0000}"/>
    <cellStyle name="Normal 44 3 2 2" xfId="7532" xr:uid="{00000000-0005-0000-0000-00006B1D0000}"/>
    <cellStyle name="Normal 44 3 2 3" xfId="7533" xr:uid="{00000000-0005-0000-0000-00006C1D0000}"/>
    <cellStyle name="Normal 44 3 2 4" xfId="7534" xr:uid="{00000000-0005-0000-0000-00006D1D0000}"/>
    <cellStyle name="Normal 44 3 3" xfId="7535" xr:uid="{00000000-0005-0000-0000-00006E1D0000}"/>
    <cellStyle name="Normal 44 3 3 2" xfId="7536" xr:uid="{00000000-0005-0000-0000-00006F1D0000}"/>
    <cellStyle name="Normal 44 3 3 3" xfId="7537" xr:uid="{00000000-0005-0000-0000-0000701D0000}"/>
    <cellStyle name="Normal 44 3 3 4" xfId="7538" xr:uid="{00000000-0005-0000-0000-0000711D0000}"/>
    <cellStyle name="Normal 44 3 4" xfId="7539" xr:uid="{00000000-0005-0000-0000-0000721D0000}"/>
    <cellStyle name="Normal 44 3 4 2" xfId="7540" xr:uid="{00000000-0005-0000-0000-0000731D0000}"/>
    <cellStyle name="Normal 44 3 4 3" xfId="7541" xr:uid="{00000000-0005-0000-0000-0000741D0000}"/>
    <cellStyle name="Normal 44 3 4 4" xfId="7542" xr:uid="{00000000-0005-0000-0000-0000751D0000}"/>
    <cellStyle name="Normal 44 3 5" xfId="7543" xr:uid="{00000000-0005-0000-0000-0000761D0000}"/>
    <cellStyle name="Normal 44 3 6" xfId="7544" xr:uid="{00000000-0005-0000-0000-0000771D0000}"/>
    <cellStyle name="Normal 44 3 7" xfId="7545" xr:uid="{00000000-0005-0000-0000-0000781D0000}"/>
    <cellStyle name="Normal 44 4" xfId="7546" xr:uid="{00000000-0005-0000-0000-0000791D0000}"/>
    <cellStyle name="Normal 44 4 2" xfId="7547" xr:uid="{00000000-0005-0000-0000-00007A1D0000}"/>
    <cellStyle name="Normal 44 4 3" xfId="7548" xr:uid="{00000000-0005-0000-0000-00007B1D0000}"/>
    <cellStyle name="Normal 44 4 4" xfId="7549" xr:uid="{00000000-0005-0000-0000-00007C1D0000}"/>
    <cellStyle name="Normal 44 5" xfId="7550" xr:uid="{00000000-0005-0000-0000-00007D1D0000}"/>
    <cellStyle name="Normal 44 5 2" xfId="7551" xr:uid="{00000000-0005-0000-0000-00007E1D0000}"/>
    <cellStyle name="Normal 44 5 3" xfId="7552" xr:uid="{00000000-0005-0000-0000-00007F1D0000}"/>
    <cellStyle name="Normal 44 5 4" xfId="7553" xr:uid="{00000000-0005-0000-0000-0000801D0000}"/>
    <cellStyle name="Normal 44 6" xfId="7554" xr:uid="{00000000-0005-0000-0000-0000811D0000}"/>
    <cellStyle name="Normal 44 6 2" xfId="7555" xr:uid="{00000000-0005-0000-0000-0000821D0000}"/>
    <cellStyle name="Normal 44 6 3" xfId="7556" xr:uid="{00000000-0005-0000-0000-0000831D0000}"/>
    <cellStyle name="Normal 44 6 4" xfId="7557" xr:uid="{00000000-0005-0000-0000-0000841D0000}"/>
    <cellStyle name="Normal 44 7" xfId="7558" xr:uid="{00000000-0005-0000-0000-0000851D0000}"/>
    <cellStyle name="Normal 44 8" xfId="7559" xr:uid="{00000000-0005-0000-0000-0000861D0000}"/>
    <cellStyle name="Normal 44 9" xfId="7560" xr:uid="{00000000-0005-0000-0000-0000871D0000}"/>
    <cellStyle name="Normal 45" xfId="7561" xr:uid="{00000000-0005-0000-0000-0000881D0000}"/>
    <cellStyle name="Normal 45 2" xfId="7562" xr:uid="{00000000-0005-0000-0000-0000891D0000}"/>
    <cellStyle name="Normal 45 2 2" xfId="7563" xr:uid="{00000000-0005-0000-0000-00008A1D0000}"/>
    <cellStyle name="Normal 45 2 2 2" xfId="7564" xr:uid="{00000000-0005-0000-0000-00008B1D0000}"/>
    <cellStyle name="Normal 45 2 2 2 2" xfId="7565" xr:uid="{00000000-0005-0000-0000-00008C1D0000}"/>
    <cellStyle name="Normal 45 2 2 2 3" xfId="7566" xr:uid="{00000000-0005-0000-0000-00008D1D0000}"/>
    <cellStyle name="Normal 45 2 2 2 4" xfId="7567" xr:uid="{00000000-0005-0000-0000-00008E1D0000}"/>
    <cellStyle name="Normal 45 2 2 3" xfId="7568" xr:uid="{00000000-0005-0000-0000-00008F1D0000}"/>
    <cellStyle name="Normal 45 2 2 3 2" xfId="7569" xr:uid="{00000000-0005-0000-0000-0000901D0000}"/>
    <cellStyle name="Normal 45 2 2 3 3" xfId="7570" xr:uid="{00000000-0005-0000-0000-0000911D0000}"/>
    <cellStyle name="Normal 45 2 2 3 4" xfId="7571" xr:uid="{00000000-0005-0000-0000-0000921D0000}"/>
    <cellStyle name="Normal 45 2 2 4" xfId="7572" xr:uid="{00000000-0005-0000-0000-0000931D0000}"/>
    <cellStyle name="Normal 45 2 2 4 2" xfId="7573" xr:uid="{00000000-0005-0000-0000-0000941D0000}"/>
    <cellStyle name="Normal 45 2 2 4 3" xfId="7574" xr:uid="{00000000-0005-0000-0000-0000951D0000}"/>
    <cellStyle name="Normal 45 2 2 4 4" xfId="7575" xr:uid="{00000000-0005-0000-0000-0000961D0000}"/>
    <cellStyle name="Normal 45 2 2 5" xfId="7576" xr:uid="{00000000-0005-0000-0000-0000971D0000}"/>
    <cellStyle name="Normal 45 2 2 6" xfId="7577" xr:uid="{00000000-0005-0000-0000-0000981D0000}"/>
    <cellStyle name="Normal 45 2 2 7" xfId="7578" xr:uid="{00000000-0005-0000-0000-0000991D0000}"/>
    <cellStyle name="Normal 45 2 3" xfId="7579" xr:uid="{00000000-0005-0000-0000-00009A1D0000}"/>
    <cellStyle name="Normal 45 2 3 2" xfId="7580" xr:uid="{00000000-0005-0000-0000-00009B1D0000}"/>
    <cellStyle name="Normal 45 2 3 3" xfId="7581" xr:uid="{00000000-0005-0000-0000-00009C1D0000}"/>
    <cellStyle name="Normal 45 2 3 4" xfId="7582" xr:uid="{00000000-0005-0000-0000-00009D1D0000}"/>
    <cellStyle name="Normal 45 2 4" xfId="7583" xr:uid="{00000000-0005-0000-0000-00009E1D0000}"/>
    <cellStyle name="Normal 45 2 4 2" xfId="7584" xr:uid="{00000000-0005-0000-0000-00009F1D0000}"/>
    <cellStyle name="Normal 45 2 4 3" xfId="7585" xr:uid="{00000000-0005-0000-0000-0000A01D0000}"/>
    <cellStyle name="Normal 45 2 4 4" xfId="7586" xr:uid="{00000000-0005-0000-0000-0000A11D0000}"/>
    <cellStyle name="Normal 45 2 5" xfId="7587" xr:uid="{00000000-0005-0000-0000-0000A21D0000}"/>
    <cellStyle name="Normal 45 2 5 2" xfId="7588" xr:uid="{00000000-0005-0000-0000-0000A31D0000}"/>
    <cellStyle name="Normal 45 2 5 3" xfId="7589" xr:uid="{00000000-0005-0000-0000-0000A41D0000}"/>
    <cellStyle name="Normal 45 2 5 4" xfId="7590" xr:uid="{00000000-0005-0000-0000-0000A51D0000}"/>
    <cellStyle name="Normal 45 2 6" xfId="7591" xr:uid="{00000000-0005-0000-0000-0000A61D0000}"/>
    <cellStyle name="Normal 45 2 7" xfId="7592" xr:uid="{00000000-0005-0000-0000-0000A71D0000}"/>
    <cellStyle name="Normal 45 2 8" xfId="7593" xr:uid="{00000000-0005-0000-0000-0000A81D0000}"/>
    <cellStyle name="Normal 45 3" xfId="7594" xr:uid="{00000000-0005-0000-0000-0000A91D0000}"/>
    <cellStyle name="Normal 45 3 2" xfId="7595" xr:uid="{00000000-0005-0000-0000-0000AA1D0000}"/>
    <cellStyle name="Normal 45 3 2 2" xfId="7596" xr:uid="{00000000-0005-0000-0000-0000AB1D0000}"/>
    <cellStyle name="Normal 45 3 2 3" xfId="7597" xr:uid="{00000000-0005-0000-0000-0000AC1D0000}"/>
    <cellStyle name="Normal 45 3 2 4" xfId="7598" xr:uid="{00000000-0005-0000-0000-0000AD1D0000}"/>
    <cellStyle name="Normal 45 3 3" xfId="7599" xr:uid="{00000000-0005-0000-0000-0000AE1D0000}"/>
    <cellStyle name="Normal 45 3 3 2" xfId="7600" xr:uid="{00000000-0005-0000-0000-0000AF1D0000}"/>
    <cellStyle name="Normal 45 3 3 3" xfId="7601" xr:uid="{00000000-0005-0000-0000-0000B01D0000}"/>
    <cellStyle name="Normal 45 3 3 4" xfId="7602" xr:uid="{00000000-0005-0000-0000-0000B11D0000}"/>
    <cellStyle name="Normal 45 3 4" xfId="7603" xr:uid="{00000000-0005-0000-0000-0000B21D0000}"/>
    <cellStyle name="Normal 45 3 4 2" xfId="7604" xr:uid="{00000000-0005-0000-0000-0000B31D0000}"/>
    <cellStyle name="Normal 45 3 4 3" xfId="7605" xr:uid="{00000000-0005-0000-0000-0000B41D0000}"/>
    <cellStyle name="Normal 45 3 4 4" xfId="7606" xr:uid="{00000000-0005-0000-0000-0000B51D0000}"/>
    <cellStyle name="Normal 45 3 5" xfId="7607" xr:uid="{00000000-0005-0000-0000-0000B61D0000}"/>
    <cellStyle name="Normal 45 3 6" xfId="7608" xr:uid="{00000000-0005-0000-0000-0000B71D0000}"/>
    <cellStyle name="Normal 45 3 7" xfId="7609" xr:uid="{00000000-0005-0000-0000-0000B81D0000}"/>
    <cellStyle name="Normal 45 4" xfId="7610" xr:uid="{00000000-0005-0000-0000-0000B91D0000}"/>
    <cellStyle name="Normal 45 4 2" xfId="7611" xr:uid="{00000000-0005-0000-0000-0000BA1D0000}"/>
    <cellStyle name="Normal 45 4 3" xfId="7612" xr:uid="{00000000-0005-0000-0000-0000BB1D0000}"/>
    <cellStyle name="Normal 45 4 4" xfId="7613" xr:uid="{00000000-0005-0000-0000-0000BC1D0000}"/>
    <cellStyle name="Normal 45 5" xfId="7614" xr:uid="{00000000-0005-0000-0000-0000BD1D0000}"/>
    <cellStyle name="Normal 45 5 2" xfId="7615" xr:uid="{00000000-0005-0000-0000-0000BE1D0000}"/>
    <cellStyle name="Normal 45 5 3" xfId="7616" xr:uid="{00000000-0005-0000-0000-0000BF1D0000}"/>
    <cellStyle name="Normal 45 5 4" xfId="7617" xr:uid="{00000000-0005-0000-0000-0000C01D0000}"/>
    <cellStyle name="Normal 45 6" xfId="7618" xr:uid="{00000000-0005-0000-0000-0000C11D0000}"/>
    <cellStyle name="Normal 45 6 2" xfId="7619" xr:uid="{00000000-0005-0000-0000-0000C21D0000}"/>
    <cellStyle name="Normal 45 6 3" xfId="7620" xr:uid="{00000000-0005-0000-0000-0000C31D0000}"/>
    <cellStyle name="Normal 45 6 4" xfId="7621" xr:uid="{00000000-0005-0000-0000-0000C41D0000}"/>
    <cellStyle name="Normal 45 7" xfId="7622" xr:uid="{00000000-0005-0000-0000-0000C51D0000}"/>
    <cellStyle name="Normal 45 8" xfId="7623" xr:uid="{00000000-0005-0000-0000-0000C61D0000}"/>
    <cellStyle name="Normal 45 9" xfId="7624" xr:uid="{00000000-0005-0000-0000-0000C71D0000}"/>
    <cellStyle name="Normal 46" xfId="7625" xr:uid="{00000000-0005-0000-0000-0000C81D0000}"/>
    <cellStyle name="Normal 46 2" xfId="7626" xr:uid="{00000000-0005-0000-0000-0000C91D0000}"/>
    <cellStyle name="Normal 46 2 2" xfId="7627" xr:uid="{00000000-0005-0000-0000-0000CA1D0000}"/>
    <cellStyle name="Normal 46 2 2 2" xfId="7628" xr:uid="{00000000-0005-0000-0000-0000CB1D0000}"/>
    <cellStyle name="Normal 46 2 2 2 2" xfId="7629" xr:uid="{00000000-0005-0000-0000-0000CC1D0000}"/>
    <cellStyle name="Normal 46 2 2 2 3" xfId="7630" xr:uid="{00000000-0005-0000-0000-0000CD1D0000}"/>
    <cellStyle name="Normal 46 2 2 2 4" xfId="7631" xr:uid="{00000000-0005-0000-0000-0000CE1D0000}"/>
    <cellStyle name="Normal 46 2 2 3" xfId="7632" xr:uid="{00000000-0005-0000-0000-0000CF1D0000}"/>
    <cellStyle name="Normal 46 2 2 3 2" xfId="7633" xr:uid="{00000000-0005-0000-0000-0000D01D0000}"/>
    <cellStyle name="Normal 46 2 2 3 3" xfId="7634" xr:uid="{00000000-0005-0000-0000-0000D11D0000}"/>
    <cellStyle name="Normal 46 2 2 3 4" xfId="7635" xr:uid="{00000000-0005-0000-0000-0000D21D0000}"/>
    <cellStyle name="Normal 46 2 2 4" xfId="7636" xr:uid="{00000000-0005-0000-0000-0000D31D0000}"/>
    <cellStyle name="Normal 46 2 2 4 2" xfId="7637" xr:uid="{00000000-0005-0000-0000-0000D41D0000}"/>
    <cellStyle name="Normal 46 2 2 4 3" xfId="7638" xr:uid="{00000000-0005-0000-0000-0000D51D0000}"/>
    <cellStyle name="Normal 46 2 2 4 4" xfId="7639" xr:uid="{00000000-0005-0000-0000-0000D61D0000}"/>
    <cellStyle name="Normal 46 2 2 5" xfId="7640" xr:uid="{00000000-0005-0000-0000-0000D71D0000}"/>
    <cellStyle name="Normal 46 2 2 6" xfId="7641" xr:uid="{00000000-0005-0000-0000-0000D81D0000}"/>
    <cellStyle name="Normal 46 2 2 7" xfId="7642" xr:uid="{00000000-0005-0000-0000-0000D91D0000}"/>
    <cellStyle name="Normal 46 2 3" xfId="7643" xr:uid="{00000000-0005-0000-0000-0000DA1D0000}"/>
    <cellStyle name="Normal 46 2 3 2" xfId="7644" xr:uid="{00000000-0005-0000-0000-0000DB1D0000}"/>
    <cellStyle name="Normal 46 2 3 3" xfId="7645" xr:uid="{00000000-0005-0000-0000-0000DC1D0000}"/>
    <cellStyle name="Normal 46 2 3 4" xfId="7646" xr:uid="{00000000-0005-0000-0000-0000DD1D0000}"/>
    <cellStyle name="Normal 46 2 4" xfId="7647" xr:uid="{00000000-0005-0000-0000-0000DE1D0000}"/>
    <cellStyle name="Normal 46 2 4 2" xfId="7648" xr:uid="{00000000-0005-0000-0000-0000DF1D0000}"/>
    <cellStyle name="Normal 46 2 4 3" xfId="7649" xr:uid="{00000000-0005-0000-0000-0000E01D0000}"/>
    <cellStyle name="Normal 46 2 4 4" xfId="7650" xr:uid="{00000000-0005-0000-0000-0000E11D0000}"/>
    <cellStyle name="Normal 46 2 5" xfId="7651" xr:uid="{00000000-0005-0000-0000-0000E21D0000}"/>
    <cellStyle name="Normal 46 2 5 2" xfId="7652" xr:uid="{00000000-0005-0000-0000-0000E31D0000}"/>
    <cellStyle name="Normal 46 2 5 3" xfId="7653" xr:uid="{00000000-0005-0000-0000-0000E41D0000}"/>
    <cellStyle name="Normal 46 2 5 4" xfId="7654" xr:uid="{00000000-0005-0000-0000-0000E51D0000}"/>
    <cellStyle name="Normal 46 2 6" xfId="7655" xr:uid="{00000000-0005-0000-0000-0000E61D0000}"/>
    <cellStyle name="Normal 46 2 7" xfId="7656" xr:uid="{00000000-0005-0000-0000-0000E71D0000}"/>
    <cellStyle name="Normal 46 2 8" xfId="7657" xr:uid="{00000000-0005-0000-0000-0000E81D0000}"/>
    <cellStyle name="Normal 46 3" xfId="7658" xr:uid="{00000000-0005-0000-0000-0000E91D0000}"/>
    <cellStyle name="Normal 46 3 2" xfId="7659" xr:uid="{00000000-0005-0000-0000-0000EA1D0000}"/>
    <cellStyle name="Normal 46 3 2 2" xfId="7660" xr:uid="{00000000-0005-0000-0000-0000EB1D0000}"/>
    <cellStyle name="Normal 46 3 2 3" xfId="7661" xr:uid="{00000000-0005-0000-0000-0000EC1D0000}"/>
    <cellStyle name="Normal 46 3 2 4" xfId="7662" xr:uid="{00000000-0005-0000-0000-0000ED1D0000}"/>
    <cellStyle name="Normal 46 3 3" xfId="7663" xr:uid="{00000000-0005-0000-0000-0000EE1D0000}"/>
    <cellStyle name="Normal 46 3 3 2" xfId="7664" xr:uid="{00000000-0005-0000-0000-0000EF1D0000}"/>
    <cellStyle name="Normal 46 3 3 3" xfId="7665" xr:uid="{00000000-0005-0000-0000-0000F01D0000}"/>
    <cellStyle name="Normal 46 3 3 4" xfId="7666" xr:uid="{00000000-0005-0000-0000-0000F11D0000}"/>
    <cellStyle name="Normal 46 3 4" xfId="7667" xr:uid="{00000000-0005-0000-0000-0000F21D0000}"/>
    <cellStyle name="Normal 46 3 4 2" xfId="7668" xr:uid="{00000000-0005-0000-0000-0000F31D0000}"/>
    <cellStyle name="Normal 46 3 4 3" xfId="7669" xr:uid="{00000000-0005-0000-0000-0000F41D0000}"/>
    <cellStyle name="Normal 46 3 4 4" xfId="7670" xr:uid="{00000000-0005-0000-0000-0000F51D0000}"/>
    <cellStyle name="Normal 46 3 5" xfId="7671" xr:uid="{00000000-0005-0000-0000-0000F61D0000}"/>
    <cellStyle name="Normal 46 3 6" xfId="7672" xr:uid="{00000000-0005-0000-0000-0000F71D0000}"/>
    <cellStyle name="Normal 46 3 7" xfId="7673" xr:uid="{00000000-0005-0000-0000-0000F81D0000}"/>
    <cellStyle name="Normal 46 4" xfId="7674" xr:uid="{00000000-0005-0000-0000-0000F91D0000}"/>
    <cellStyle name="Normal 46 4 2" xfId="7675" xr:uid="{00000000-0005-0000-0000-0000FA1D0000}"/>
    <cellStyle name="Normal 46 4 3" xfId="7676" xr:uid="{00000000-0005-0000-0000-0000FB1D0000}"/>
    <cellStyle name="Normal 46 4 4" xfId="7677" xr:uid="{00000000-0005-0000-0000-0000FC1D0000}"/>
    <cellStyle name="Normal 46 5" xfId="7678" xr:uid="{00000000-0005-0000-0000-0000FD1D0000}"/>
    <cellStyle name="Normal 46 5 2" xfId="7679" xr:uid="{00000000-0005-0000-0000-0000FE1D0000}"/>
    <cellStyle name="Normal 46 5 3" xfId="7680" xr:uid="{00000000-0005-0000-0000-0000FF1D0000}"/>
    <cellStyle name="Normal 46 5 4" xfId="7681" xr:uid="{00000000-0005-0000-0000-0000001E0000}"/>
    <cellStyle name="Normal 46 6" xfId="7682" xr:uid="{00000000-0005-0000-0000-0000011E0000}"/>
    <cellStyle name="Normal 46 6 2" xfId="7683" xr:uid="{00000000-0005-0000-0000-0000021E0000}"/>
    <cellStyle name="Normal 46 6 3" xfId="7684" xr:uid="{00000000-0005-0000-0000-0000031E0000}"/>
    <cellStyle name="Normal 46 6 4" xfId="7685" xr:uid="{00000000-0005-0000-0000-0000041E0000}"/>
    <cellStyle name="Normal 46 7" xfId="7686" xr:uid="{00000000-0005-0000-0000-0000051E0000}"/>
    <cellStyle name="Normal 46 8" xfId="7687" xr:uid="{00000000-0005-0000-0000-0000061E0000}"/>
    <cellStyle name="Normal 46 9" xfId="7688" xr:uid="{00000000-0005-0000-0000-0000071E0000}"/>
    <cellStyle name="Normal 47" xfId="7689" xr:uid="{00000000-0005-0000-0000-0000081E0000}"/>
    <cellStyle name="Normal 47 2" xfId="7690" xr:uid="{00000000-0005-0000-0000-0000091E0000}"/>
    <cellStyle name="Normal 47 2 2" xfId="7691" xr:uid="{00000000-0005-0000-0000-00000A1E0000}"/>
    <cellStyle name="Normal 47 2 2 2" xfId="7692" xr:uid="{00000000-0005-0000-0000-00000B1E0000}"/>
    <cellStyle name="Normal 47 2 2 2 2" xfId="7693" xr:uid="{00000000-0005-0000-0000-00000C1E0000}"/>
    <cellStyle name="Normal 47 2 2 2 3" xfId="7694" xr:uid="{00000000-0005-0000-0000-00000D1E0000}"/>
    <cellStyle name="Normal 47 2 2 2 4" xfId="7695" xr:uid="{00000000-0005-0000-0000-00000E1E0000}"/>
    <cellStyle name="Normal 47 2 2 3" xfId="7696" xr:uid="{00000000-0005-0000-0000-00000F1E0000}"/>
    <cellStyle name="Normal 47 2 2 3 2" xfId="7697" xr:uid="{00000000-0005-0000-0000-0000101E0000}"/>
    <cellStyle name="Normal 47 2 2 3 3" xfId="7698" xr:uid="{00000000-0005-0000-0000-0000111E0000}"/>
    <cellStyle name="Normal 47 2 2 3 4" xfId="7699" xr:uid="{00000000-0005-0000-0000-0000121E0000}"/>
    <cellStyle name="Normal 47 2 2 4" xfId="7700" xr:uid="{00000000-0005-0000-0000-0000131E0000}"/>
    <cellStyle name="Normal 47 2 2 4 2" xfId="7701" xr:uid="{00000000-0005-0000-0000-0000141E0000}"/>
    <cellStyle name="Normal 47 2 2 4 3" xfId="7702" xr:uid="{00000000-0005-0000-0000-0000151E0000}"/>
    <cellStyle name="Normal 47 2 2 4 4" xfId="7703" xr:uid="{00000000-0005-0000-0000-0000161E0000}"/>
    <cellStyle name="Normal 47 2 2 5" xfId="7704" xr:uid="{00000000-0005-0000-0000-0000171E0000}"/>
    <cellStyle name="Normal 47 2 2 6" xfId="7705" xr:uid="{00000000-0005-0000-0000-0000181E0000}"/>
    <cellStyle name="Normal 47 2 2 7" xfId="7706" xr:uid="{00000000-0005-0000-0000-0000191E0000}"/>
    <cellStyle name="Normal 47 2 3" xfId="7707" xr:uid="{00000000-0005-0000-0000-00001A1E0000}"/>
    <cellStyle name="Normal 47 2 3 2" xfId="7708" xr:uid="{00000000-0005-0000-0000-00001B1E0000}"/>
    <cellStyle name="Normal 47 2 3 3" xfId="7709" xr:uid="{00000000-0005-0000-0000-00001C1E0000}"/>
    <cellStyle name="Normal 47 2 3 4" xfId="7710" xr:uid="{00000000-0005-0000-0000-00001D1E0000}"/>
    <cellStyle name="Normal 47 2 4" xfId="7711" xr:uid="{00000000-0005-0000-0000-00001E1E0000}"/>
    <cellStyle name="Normal 47 2 4 2" xfId="7712" xr:uid="{00000000-0005-0000-0000-00001F1E0000}"/>
    <cellStyle name="Normal 47 2 4 3" xfId="7713" xr:uid="{00000000-0005-0000-0000-0000201E0000}"/>
    <cellStyle name="Normal 47 2 4 4" xfId="7714" xr:uid="{00000000-0005-0000-0000-0000211E0000}"/>
    <cellStyle name="Normal 47 2 5" xfId="7715" xr:uid="{00000000-0005-0000-0000-0000221E0000}"/>
    <cellStyle name="Normal 47 2 5 2" xfId="7716" xr:uid="{00000000-0005-0000-0000-0000231E0000}"/>
    <cellStyle name="Normal 47 2 5 3" xfId="7717" xr:uid="{00000000-0005-0000-0000-0000241E0000}"/>
    <cellStyle name="Normal 47 2 5 4" xfId="7718" xr:uid="{00000000-0005-0000-0000-0000251E0000}"/>
    <cellStyle name="Normal 47 2 6" xfId="7719" xr:uid="{00000000-0005-0000-0000-0000261E0000}"/>
    <cellStyle name="Normal 47 2 7" xfId="7720" xr:uid="{00000000-0005-0000-0000-0000271E0000}"/>
    <cellStyle name="Normal 47 2 8" xfId="7721" xr:uid="{00000000-0005-0000-0000-0000281E0000}"/>
    <cellStyle name="Normal 47 3" xfId="7722" xr:uid="{00000000-0005-0000-0000-0000291E0000}"/>
    <cellStyle name="Normal 47 3 2" xfId="7723" xr:uid="{00000000-0005-0000-0000-00002A1E0000}"/>
    <cellStyle name="Normal 47 3 2 2" xfId="7724" xr:uid="{00000000-0005-0000-0000-00002B1E0000}"/>
    <cellStyle name="Normal 47 3 2 3" xfId="7725" xr:uid="{00000000-0005-0000-0000-00002C1E0000}"/>
    <cellStyle name="Normal 47 3 2 4" xfId="7726" xr:uid="{00000000-0005-0000-0000-00002D1E0000}"/>
    <cellStyle name="Normal 47 3 3" xfId="7727" xr:uid="{00000000-0005-0000-0000-00002E1E0000}"/>
    <cellStyle name="Normal 47 3 3 2" xfId="7728" xr:uid="{00000000-0005-0000-0000-00002F1E0000}"/>
    <cellStyle name="Normal 47 3 3 3" xfId="7729" xr:uid="{00000000-0005-0000-0000-0000301E0000}"/>
    <cellStyle name="Normal 47 3 3 4" xfId="7730" xr:uid="{00000000-0005-0000-0000-0000311E0000}"/>
    <cellStyle name="Normal 47 3 4" xfId="7731" xr:uid="{00000000-0005-0000-0000-0000321E0000}"/>
    <cellStyle name="Normal 47 3 4 2" xfId="7732" xr:uid="{00000000-0005-0000-0000-0000331E0000}"/>
    <cellStyle name="Normal 47 3 4 3" xfId="7733" xr:uid="{00000000-0005-0000-0000-0000341E0000}"/>
    <cellStyle name="Normal 47 3 4 4" xfId="7734" xr:uid="{00000000-0005-0000-0000-0000351E0000}"/>
    <cellStyle name="Normal 47 3 5" xfId="7735" xr:uid="{00000000-0005-0000-0000-0000361E0000}"/>
    <cellStyle name="Normal 47 3 6" xfId="7736" xr:uid="{00000000-0005-0000-0000-0000371E0000}"/>
    <cellStyle name="Normal 47 3 7" xfId="7737" xr:uid="{00000000-0005-0000-0000-0000381E0000}"/>
    <cellStyle name="Normal 47 4" xfId="7738" xr:uid="{00000000-0005-0000-0000-0000391E0000}"/>
    <cellStyle name="Normal 47 4 2" xfId="7739" xr:uid="{00000000-0005-0000-0000-00003A1E0000}"/>
    <cellStyle name="Normal 47 4 3" xfId="7740" xr:uid="{00000000-0005-0000-0000-00003B1E0000}"/>
    <cellStyle name="Normal 47 4 4" xfId="7741" xr:uid="{00000000-0005-0000-0000-00003C1E0000}"/>
    <cellStyle name="Normal 47 5" xfId="7742" xr:uid="{00000000-0005-0000-0000-00003D1E0000}"/>
    <cellStyle name="Normal 47 5 2" xfId="7743" xr:uid="{00000000-0005-0000-0000-00003E1E0000}"/>
    <cellStyle name="Normal 47 5 3" xfId="7744" xr:uid="{00000000-0005-0000-0000-00003F1E0000}"/>
    <cellStyle name="Normal 47 5 4" xfId="7745" xr:uid="{00000000-0005-0000-0000-0000401E0000}"/>
    <cellStyle name="Normal 47 6" xfId="7746" xr:uid="{00000000-0005-0000-0000-0000411E0000}"/>
    <cellStyle name="Normal 47 6 2" xfId="7747" xr:uid="{00000000-0005-0000-0000-0000421E0000}"/>
    <cellStyle name="Normal 47 6 3" xfId="7748" xr:uid="{00000000-0005-0000-0000-0000431E0000}"/>
    <cellStyle name="Normal 47 6 4" xfId="7749" xr:uid="{00000000-0005-0000-0000-0000441E0000}"/>
    <cellStyle name="Normal 47 7" xfId="7750" xr:uid="{00000000-0005-0000-0000-0000451E0000}"/>
    <cellStyle name="Normal 47 8" xfId="7751" xr:uid="{00000000-0005-0000-0000-0000461E0000}"/>
    <cellStyle name="Normal 47 9" xfId="7752" xr:uid="{00000000-0005-0000-0000-0000471E0000}"/>
    <cellStyle name="Normal 48" xfId="7753" xr:uid="{00000000-0005-0000-0000-0000481E0000}"/>
    <cellStyle name="Normal 48 2" xfId="7754" xr:uid="{00000000-0005-0000-0000-0000491E0000}"/>
    <cellStyle name="Normal 48 2 2" xfId="7755" xr:uid="{00000000-0005-0000-0000-00004A1E0000}"/>
    <cellStyle name="Normal 48 2 2 2" xfId="7756" xr:uid="{00000000-0005-0000-0000-00004B1E0000}"/>
    <cellStyle name="Normal 48 2 2 2 2" xfId="7757" xr:uid="{00000000-0005-0000-0000-00004C1E0000}"/>
    <cellStyle name="Normal 48 2 2 2 3" xfId="7758" xr:uid="{00000000-0005-0000-0000-00004D1E0000}"/>
    <cellStyle name="Normal 48 2 2 2 4" xfId="7759" xr:uid="{00000000-0005-0000-0000-00004E1E0000}"/>
    <cellStyle name="Normal 48 2 2 3" xfId="7760" xr:uid="{00000000-0005-0000-0000-00004F1E0000}"/>
    <cellStyle name="Normal 48 2 2 3 2" xfId="7761" xr:uid="{00000000-0005-0000-0000-0000501E0000}"/>
    <cellStyle name="Normal 48 2 2 3 3" xfId="7762" xr:uid="{00000000-0005-0000-0000-0000511E0000}"/>
    <cellStyle name="Normal 48 2 2 3 4" xfId="7763" xr:uid="{00000000-0005-0000-0000-0000521E0000}"/>
    <cellStyle name="Normal 48 2 2 4" xfId="7764" xr:uid="{00000000-0005-0000-0000-0000531E0000}"/>
    <cellStyle name="Normal 48 2 2 4 2" xfId="7765" xr:uid="{00000000-0005-0000-0000-0000541E0000}"/>
    <cellStyle name="Normal 48 2 2 4 3" xfId="7766" xr:uid="{00000000-0005-0000-0000-0000551E0000}"/>
    <cellStyle name="Normal 48 2 2 4 4" xfId="7767" xr:uid="{00000000-0005-0000-0000-0000561E0000}"/>
    <cellStyle name="Normal 48 2 2 5" xfId="7768" xr:uid="{00000000-0005-0000-0000-0000571E0000}"/>
    <cellStyle name="Normal 48 2 2 6" xfId="7769" xr:uid="{00000000-0005-0000-0000-0000581E0000}"/>
    <cellStyle name="Normal 48 2 2 7" xfId="7770" xr:uid="{00000000-0005-0000-0000-0000591E0000}"/>
    <cellStyle name="Normal 48 2 3" xfId="7771" xr:uid="{00000000-0005-0000-0000-00005A1E0000}"/>
    <cellStyle name="Normal 48 2 3 2" xfId="7772" xr:uid="{00000000-0005-0000-0000-00005B1E0000}"/>
    <cellStyle name="Normal 48 2 3 3" xfId="7773" xr:uid="{00000000-0005-0000-0000-00005C1E0000}"/>
    <cellStyle name="Normal 48 2 3 4" xfId="7774" xr:uid="{00000000-0005-0000-0000-00005D1E0000}"/>
    <cellStyle name="Normal 48 2 4" xfId="7775" xr:uid="{00000000-0005-0000-0000-00005E1E0000}"/>
    <cellStyle name="Normal 48 2 4 2" xfId="7776" xr:uid="{00000000-0005-0000-0000-00005F1E0000}"/>
    <cellStyle name="Normal 48 2 4 3" xfId="7777" xr:uid="{00000000-0005-0000-0000-0000601E0000}"/>
    <cellStyle name="Normal 48 2 4 4" xfId="7778" xr:uid="{00000000-0005-0000-0000-0000611E0000}"/>
    <cellStyle name="Normal 48 2 5" xfId="7779" xr:uid="{00000000-0005-0000-0000-0000621E0000}"/>
    <cellStyle name="Normal 48 2 5 2" xfId="7780" xr:uid="{00000000-0005-0000-0000-0000631E0000}"/>
    <cellStyle name="Normal 48 2 5 3" xfId="7781" xr:uid="{00000000-0005-0000-0000-0000641E0000}"/>
    <cellStyle name="Normal 48 2 5 4" xfId="7782" xr:uid="{00000000-0005-0000-0000-0000651E0000}"/>
    <cellStyle name="Normal 48 2 6" xfId="7783" xr:uid="{00000000-0005-0000-0000-0000661E0000}"/>
    <cellStyle name="Normal 48 2 7" xfId="7784" xr:uid="{00000000-0005-0000-0000-0000671E0000}"/>
    <cellStyle name="Normal 48 2 8" xfId="7785" xr:uid="{00000000-0005-0000-0000-0000681E0000}"/>
    <cellStyle name="Normal 48 3" xfId="7786" xr:uid="{00000000-0005-0000-0000-0000691E0000}"/>
    <cellStyle name="Normal 48 3 2" xfId="7787" xr:uid="{00000000-0005-0000-0000-00006A1E0000}"/>
    <cellStyle name="Normal 48 3 2 2" xfId="7788" xr:uid="{00000000-0005-0000-0000-00006B1E0000}"/>
    <cellStyle name="Normal 48 3 2 3" xfId="7789" xr:uid="{00000000-0005-0000-0000-00006C1E0000}"/>
    <cellStyle name="Normal 48 3 2 4" xfId="7790" xr:uid="{00000000-0005-0000-0000-00006D1E0000}"/>
    <cellStyle name="Normal 48 3 3" xfId="7791" xr:uid="{00000000-0005-0000-0000-00006E1E0000}"/>
    <cellStyle name="Normal 48 3 3 2" xfId="7792" xr:uid="{00000000-0005-0000-0000-00006F1E0000}"/>
    <cellStyle name="Normal 48 3 3 3" xfId="7793" xr:uid="{00000000-0005-0000-0000-0000701E0000}"/>
    <cellStyle name="Normal 48 3 3 4" xfId="7794" xr:uid="{00000000-0005-0000-0000-0000711E0000}"/>
    <cellStyle name="Normal 48 3 4" xfId="7795" xr:uid="{00000000-0005-0000-0000-0000721E0000}"/>
    <cellStyle name="Normal 48 3 4 2" xfId="7796" xr:uid="{00000000-0005-0000-0000-0000731E0000}"/>
    <cellStyle name="Normal 48 3 4 3" xfId="7797" xr:uid="{00000000-0005-0000-0000-0000741E0000}"/>
    <cellStyle name="Normal 48 3 4 4" xfId="7798" xr:uid="{00000000-0005-0000-0000-0000751E0000}"/>
    <cellStyle name="Normal 48 3 5" xfId="7799" xr:uid="{00000000-0005-0000-0000-0000761E0000}"/>
    <cellStyle name="Normal 48 3 6" xfId="7800" xr:uid="{00000000-0005-0000-0000-0000771E0000}"/>
    <cellStyle name="Normal 48 3 7" xfId="7801" xr:uid="{00000000-0005-0000-0000-0000781E0000}"/>
    <cellStyle name="Normal 48 4" xfId="7802" xr:uid="{00000000-0005-0000-0000-0000791E0000}"/>
    <cellStyle name="Normal 48 4 2" xfId="7803" xr:uid="{00000000-0005-0000-0000-00007A1E0000}"/>
    <cellStyle name="Normal 48 4 3" xfId="7804" xr:uid="{00000000-0005-0000-0000-00007B1E0000}"/>
    <cellStyle name="Normal 48 4 4" xfId="7805" xr:uid="{00000000-0005-0000-0000-00007C1E0000}"/>
    <cellStyle name="Normal 48 5" xfId="7806" xr:uid="{00000000-0005-0000-0000-00007D1E0000}"/>
    <cellStyle name="Normal 48 5 2" xfId="7807" xr:uid="{00000000-0005-0000-0000-00007E1E0000}"/>
    <cellStyle name="Normal 48 5 3" xfId="7808" xr:uid="{00000000-0005-0000-0000-00007F1E0000}"/>
    <cellStyle name="Normal 48 5 4" xfId="7809" xr:uid="{00000000-0005-0000-0000-0000801E0000}"/>
    <cellStyle name="Normal 48 6" xfId="7810" xr:uid="{00000000-0005-0000-0000-0000811E0000}"/>
    <cellStyle name="Normal 48 6 2" xfId="7811" xr:uid="{00000000-0005-0000-0000-0000821E0000}"/>
    <cellStyle name="Normal 48 6 3" xfId="7812" xr:uid="{00000000-0005-0000-0000-0000831E0000}"/>
    <cellStyle name="Normal 48 6 4" xfId="7813" xr:uid="{00000000-0005-0000-0000-0000841E0000}"/>
    <cellStyle name="Normal 48 7" xfId="7814" xr:uid="{00000000-0005-0000-0000-0000851E0000}"/>
    <cellStyle name="Normal 48 8" xfId="7815" xr:uid="{00000000-0005-0000-0000-0000861E0000}"/>
    <cellStyle name="Normal 48 9" xfId="7816" xr:uid="{00000000-0005-0000-0000-0000871E0000}"/>
    <cellStyle name="Normal 49" xfId="7817" xr:uid="{00000000-0005-0000-0000-0000881E0000}"/>
    <cellStyle name="Normal 49 2" xfId="7818" xr:uid="{00000000-0005-0000-0000-0000891E0000}"/>
    <cellStyle name="Normal 49 2 2" xfId="7819" xr:uid="{00000000-0005-0000-0000-00008A1E0000}"/>
    <cellStyle name="Normal 49 2 2 2" xfId="7820" xr:uid="{00000000-0005-0000-0000-00008B1E0000}"/>
    <cellStyle name="Normal 49 2 2 2 2" xfId="7821" xr:uid="{00000000-0005-0000-0000-00008C1E0000}"/>
    <cellStyle name="Normal 49 2 2 2 3" xfId="7822" xr:uid="{00000000-0005-0000-0000-00008D1E0000}"/>
    <cellStyle name="Normal 49 2 2 2 4" xfId="7823" xr:uid="{00000000-0005-0000-0000-00008E1E0000}"/>
    <cellStyle name="Normal 49 2 2 3" xfId="7824" xr:uid="{00000000-0005-0000-0000-00008F1E0000}"/>
    <cellStyle name="Normal 49 2 2 3 2" xfId="7825" xr:uid="{00000000-0005-0000-0000-0000901E0000}"/>
    <cellStyle name="Normal 49 2 2 3 3" xfId="7826" xr:uid="{00000000-0005-0000-0000-0000911E0000}"/>
    <cellStyle name="Normal 49 2 2 3 4" xfId="7827" xr:uid="{00000000-0005-0000-0000-0000921E0000}"/>
    <cellStyle name="Normal 49 2 2 4" xfId="7828" xr:uid="{00000000-0005-0000-0000-0000931E0000}"/>
    <cellStyle name="Normal 49 2 2 4 2" xfId="7829" xr:uid="{00000000-0005-0000-0000-0000941E0000}"/>
    <cellStyle name="Normal 49 2 2 4 3" xfId="7830" xr:uid="{00000000-0005-0000-0000-0000951E0000}"/>
    <cellStyle name="Normal 49 2 2 4 4" xfId="7831" xr:uid="{00000000-0005-0000-0000-0000961E0000}"/>
    <cellStyle name="Normal 49 2 2 5" xfId="7832" xr:uid="{00000000-0005-0000-0000-0000971E0000}"/>
    <cellStyle name="Normal 49 2 2 6" xfId="7833" xr:uid="{00000000-0005-0000-0000-0000981E0000}"/>
    <cellStyle name="Normal 49 2 2 7" xfId="7834" xr:uid="{00000000-0005-0000-0000-0000991E0000}"/>
    <cellStyle name="Normal 49 2 3" xfId="7835" xr:uid="{00000000-0005-0000-0000-00009A1E0000}"/>
    <cellStyle name="Normal 49 2 3 2" xfId="7836" xr:uid="{00000000-0005-0000-0000-00009B1E0000}"/>
    <cellStyle name="Normal 49 2 3 3" xfId="7837" xr:uid="{00000000-0005-0000-0000-00009C1E0000}"/>
    <cellStyle name="Normal 49 2 3 4" xfId="7838" xr:uid="{00000000-0005-0000-0000-00009D1E0000}"/>
    <cellStyle name="Normal 49 2 4" xfId="7839" xr:uid="{00000000-0005-0000-0000-00009E1E0000}"/>
    <cellStyle name="Normal 49 2 4 2" xfId="7840" xr:uid="{00000000-0005-0000-0000-00009F1E0000}"/>
    <cellStyle name="Normal 49 2 4 3" xfId="7841" xr:uid="{00000000-0005-0000-0000-0000A01E0000}"/>
    <cellStyle name="Normal 49 2 4 4" xfId="7842" xr:uid="{00000000-0005-0000-0000-0000A11E0000}"/>
    <cellStyle name="Normal 49 2 5" xfId="7843" xr:uid="{00000000-0005-0000-0000-0000A21E0000}"/>
    <cellStyle name="Normal 49 2 5 2" xfId="7844" xr:uid="{00000000-0005-0000-0000-0000A31E0000}"/>
    <cellStyle name="Normal 49 2 5 3" xfId="7845" xr:uid="{00000000-0005-0000-0000-0000A41E0000}"/>
    <cellStyle name="Normal 49 2 5 4" xfId="7846" xr:uid="{00000000-0005-0000-0000-0000A51E0000}"/>
    <cellStyle name="Normal 49 2 6" xfId="7847" xr:uid="{00000000-0005-0000-0000-0000A61E0000}"/>
    <cellStyle name="Normal 49 2 7" xfId="7848" xr:uid="{00000000-0005-0000-0000-0000A71E0000}"/>
    <cellStyle name="Normal 49 2 8" xfId="7849" xr:uid="{00000000-0005-0000-0000-0000A81E0000}"/>
    <cellStyle name="Normal 49 3" xfId="7850" xr:uid="{00000000-0005-0000-0000-0000A91E0000}"/>
    <cellStyle name="Normal 49 3 2" xfId="7851" xr:uid="{00000000-0005-0000-0000-0000AA1E0000}"/>
    <cellStyle name="Normal 49 3 2 2" xfId="7852" xr:uid="{00000000-0005-0000-0000-0000AB1E0000}"/>
    <cellStyle name="Normal 49 3 2 3" xfId="7853" xr:uid="{00000000-0005-0000-0000-0000AC1E0000}"/>
    <cellStyle name="Normal 49 3 2 4" xfId="7854" xr:uid="{00000000-0005-0000-0000-0000AD1E0000}"/>
    <cellStyle name="Normal 49 3 3" xfId="7855" xr:uid="{00000000-0005-0000-0000-0000AE1E0000}"/>
    <cellStyle name="Normal 49 3 3 2" xfId="7856" xr:uid="{00000000-0005-0000-0000-0000AF1E0000}"/>
    <cellStyle name="Normal 49 3 3 3" xfId="7857" xr:uid="{00000000-0005-0000-0000-0000B01E0000}"/>
    <cellStyle name="Normal 49 3 3 4" xfId="7858" xr:uid="{00000000-0005-0000-0000-0000B11E0000}"/>
    <cellStyle name="Normal 49 3 4" xfId="7859" xr:uid="{00000000-0005-0000-0000-0000B21E0000}"/>
    <cellStyle name="Normal 49 3 4 2" xfId="7860" xr:uid="{00000000-0005-0000-0000-0000B31E0000}"/>
    <cellStyle name="Normal 49 3 4 3" xfId="7861" xr:uid="{00000000-0005-0000-0000-0000B41E0000}"/>
    <cellStyle name="Normal 49 3 4 4" xfId="7862" xr:uid="{00000000-0005-0000-0000-0000B51E0000}"/>
    <cellStyle name="Normal 49 3 5" xfId="7863" xr:uid="{00000000-0005-0000-0000-0000B61E0000}"/>
    <cellStyle name="Normal 49 3 6" xfId="7864" xr:uid="{00000000-0005-0000-0000-0000B71E0000}"/>
    <cellStyle name="Normal 49 3 7" xfId="7865" xr:uid="{00000000-0005-0000-0000-0000B81E0000}"/>
    <cellStyle name="Normal 49 4" xfId="7866" xr:uid="{00000000-0005-0000-0000-0000B91E0000}"/>
    <cellStyle name="Normal 49 4 2" xfId="7867" xr:uid="{00000000-0005-0000-0000-0000BA1E0000}"/>
    <cellStyle name="Normal 49 4 3" xfId="7868" xr:uid="{00000000-0005-0000-0000-0000BB1E0000}"/>
    <cellStyle name="Normal 49 4 4" xfId="7869" xr:uid="{00000000-0005-0000-0000-0000BC1E0000}"/>
    <cellStyle name="Normal 49 5" xfId="7870" xr:uid="{00000000-0005-0000-0000-0000BD1E0000}"/>
    <cellStyle name="Normal 49 5 2" xfId="7871" xr:uid="{00000000-0005-0000-0000-0000BE1E0000}"/>
    <cellStyle name="Normal 49 5 3" xfId="7872" xr:uid="{00000000-0005-0000-0000-0000BF1E0000}"/>
    <cellStyle name="Normal 49 5 4" xfId="7873" xr:uid="{00000000-0005-0000-0000-0000C01E0000}"/>
    <cellStyle name="Normal 49 6" xfId="7874" xr:uid="{00000000-0005-0000-0000-0000C11E0000}"/>
    <cellStyle name="Normal 49 6 2" xfId="7875" xr:uid="{00000000-0005-0000-0000-0000C21E0000}"/>
    <cellStyle name="Normal 49 6 3" xfId="7876" xr:uid="{00000000-0005-0000-0000-0000C31E0000}"/>
    <cellStyle name="Normal 49 6 4" xfId="7877" xr:uid="{00000000-0005-0000-0000-0000C41E0000}"/>
    <cellStyle name="Normal 49 7" xfId="7878" xr:uid="{00000000-0005-0000-0000-0000C51E0000}"/>
    <cellStyle name="Normal 49 7 2" xfId="7879" xr:uid="{00000000-0005-0000-0000-0000C61E0000}"/>
    <cellStyle name="Normal 49 7 3" xfId="7880" xr:uid="{00000000-0005-0000-0000-0000C71E0000}"/>
    <cellStyle name="Normal 49 8" xfId="7881" xr:uid="{00000000-0005-0000-0000-0000C81E0000}"/>
    <cellStyle name="Normal 49 9" xfId="7882" xr:uid="{00000000-0005-0000-0000-0000C91E0000}"/>
    <cellStyle name="Normal 5" xfId="7883" xr:uid="{00000000-0005-0000-0000-0000CA1E0000}"/>
    <cellStyle name="Normal 5 10" xfId="7884" xr:uid="{00000000-0005-0000-0000-0000CB1E0000}"/>
    <cellStyle name="Normal 5 11" xfId="7885" xr:uid="{00000000-0005-0000-0000-0000CC1E0000}"/>
    <cellStyle name="Normal 5 12" xfId="7886" xr:uid="{00000000-0005-0000-0000-0000CD1E0000}"/>
    <cellStyle name="Normal 5 13" xfId="7887" xr:uid="{00000000-0005-0000-0000-0000CE1E0000}"/>
    <cellStyle name="Normal 5 14" xfId="7888" xr:uid="{00000000-0005-0000-0000-0000CF1E0000}"/>
    <cellStyle name="Normal 5 15" xfId="7889" xr:uid="{00000000-0005-0000-0000-0000D01E0000}"/>
    <cellStyle name="Normal 5 15 2" xfId="7890" xr:uid="{00000000-0005-0000-0000-0000D11E0000}"/>
    <cellStyle name="Normal 5 15 3" xfId="7891" xr:uid="{00000000-0005-0000-0000-0000D21E0000}"/>
    <cellStyle name="Normal 5 15 4" xfId="7892" xr:uid="{00000000-0005-0000-0000-0000D31E0000}"/>
    <cellStyle name="Normal 5 16" xfId="7893" xr:uid="{00000000-0005-0000-0000-0000D41E0000}"/>
    <cellStyle name="Normal 5 17" xfId="7894" xr:uid="{00000000-0005-0000-0000-0000D51E0000}"/>
    <cellStyle name="Normal 5 18" xfId="7895" xr:uid="{00000000-0005-0000-0000-0000D61E0000}"/>
    <cellStyle name="Normal 5 19" xfId="7896" xr:uid="{00000000-0005-0000-0000-0000D71E0000}"/>
    <cellStyle name="Normal 5 2" xfId="7897" xr:uid="{00000000-0005-0000-0000-0000D81E0000}"/>
    <cellStyle name="Normal 5 2 10" xfId="7898" xr:uid="{00000000-0005-0000-0000-0000D91E0000}"/>
    <cellStyle name="Normal 5 2 2" xfId="7899" xr:uid="{00000000-0005-0000-0000-0000DA1E0000}"/>
    <cellStyle name="Normal 5 2 2 2" xfId="7900" xr:uid="{00000000-0005-0000-0000-0000DB1E0000}"/>
    <cellStyle name="Normal 5 2 2 2 2" xfId="7901" xr:uid="{00000000-0005-0000-0000-0000DC1E0000}"/>
    <cellStyle name="Normal 5 2 2 2 2 2" xfId="7902" xr:uid="{00000000-0005-0000-0000-0000DD1E0000}"/>
    <cellStyle name="Normal 5 2 2 2 2 3" xfId="7903" xr:uid="{00000000-0005-0000-0000-0000DE1E0000}"/>
    <cellStyle name="Normal 5 2 2 2 2 4" xfId="7904" xr:uid="{00000000-0005-0000-0000-0000DF1E0000}"/>
    <cellStyle name="Normal 5 2 2 2 3" xfId="7905" xr:uid="{00000000-0005-0000-0000-0000E01E0000}"/>
    <cellStyle name="Normal 5 2 2 2 3 2" xfId="7906" xr:uid="{00000000-0005-0000-0000-0000E11E0000}"/>
    <cellStyle name="Normal 5 2 2 2 3 3" xfId="7907" xr:uid="{00000000-0005-0000-0000-0000E21E0000}"/>
    <cellStyle name="Normal 5 2 2 2 3 4" xfId="7908" xr:uid="{00000000-0005-0000-0000-0000E31E0000}"/>
    <cellStyle name="Normal 5 2 2 2 4" xfId="7909" xr:uid="{00000000-0005-0000-0000-0000E41E0000}"/>
    <cellStyle name="Normal 5 2 2 2 4 2" xfId="7910" xr:uid="{00000000-0005-0000-0000-0000E51E0000}"/>
    <cellStyle name="Normal 5 2 2 2 4 3" xfId="7911" xr:uid="{00000000-0005-0000-0000-0000E61E0000}"/>
    <cellStyle name="Normal 5 2 2 2 4 4" xfId="7912" xr:uid="{00000000-0005-0000-0000-0000E71E0000}"/>
    <cellStyle name="Normal 5 2 2 2 5" xfId="7913" xr:uid="{00000000-0005-0000-0000-0000E81E0000}"/>
    <cellStyle name="Normal 5 2 2 2 6" xfId="7914" xr:uid="{00000000-0005-0000-0000-0000E91E0000}"/>
    <cellStyle name="Normal 5 2 2 2 7" xfId="7915" xr:uid="{00000000-0005-0000-0000-0000EA1E0000}"/>
    <cellStyle name="Normal 5 2 2 3" xfId="7916" xr:uid="{00000000-0005-0000-0000-0000EB1E0000}"/>
    <cellStyle name="Normal 5 2 2 3 2" xfId="7917" xr:uid="{00000000-0005-0000-0000-0000EC1E0000}"/>
    <cellStyle name="Normal 5 2 2 3 3" xfId="7918" xr:uid="{00000000-0005-0000-0000-0000ED1E0000}"/>
    <cellStyle name="Normal 5 2 2 3 4" xfId="7919" xr:uid="{00000000-0005-0000-0000-0000EE1E0000}"/>
    <cellStyle name="Normal 5 2 2 4" xfId="7920" xr:uid="{00000000-0005-0000-0000-0000EF1E0000}"/>
    <cellStyle name="Normal 5 2 2 4 2" xfId="7921" xr:uid="{00000000-0005-0000-0000-0000F01E0000}"/>
    <cellStyle name="Normal 5 2 2 4 3" xfId="7922" xr:uid="{00000000-0005-0000-0000-0000F11E0000}"/>
    <cellStyle name="Normal 5 2 2 4 4" xfId="7923" xr:uid="{00000000-0005-0000-0000-0000F21E0000}"/>
    <cellStyle name="Normal 5 2 2 5" xfId="7924" xr:uid="{00000000-0005-0000-0000-0000F31E0000}"/>
    <cellStyle name="Normal 5 2 2 5 2" xfId="7925" xr:uid="{00000000-0005-0000-0000-0000F41E0000}"/>
    <cellStyle name="Normal 5 2 2 5 3" xfId="7926" xr:uid="{00000000-0005-0000-0000-0000F51E0000}"/>
    <cellStyle name="Normal 5 2 2 5 4" xfId="7927" xr:uid="{00000000-0005-0000-0000-0000F61E0000}"/>
    <cellStyle name="Normal 5 2 2 6" xfId="7928" xr:uid="{00000000-0005-0000-0000-0000F71E0000}"/>
    <cellStyle name="Normal 5 2 2 7" xfId="7929" xr:uid="{00000000-0005-0000-0000-0000F81E0000}"/>
    <cellStyle name="Normal 5 2 2 8" xfId="7930" xr:uid="{00000000-0005-0000-0000-0000F91E0000}"/>
    <cellStyle name="Normal 5 2 2 9" xfId="7931" xr:uid="{00000000-0005-0000-0000-0000FA1E0000}"/>
    <cellStyle name="Normal 5 2 3" xfId="7932" xr:uid="{00000000-0005-0000-0000-0000FB1E0000}"/>
    <cellStyle name="Normal 5 2 3 2" xfId="7933" xr:uid="{00000000-0005-0000-0000-0000FC1E0000}"/>
    <cellStyle name="Normal 5 2 3 2 2" xfId="7934" xr:uid="{00000000-0005-0000-0000-0000FD1E0000}"/>
    <cellStyle name="Normal 5 2 3 2 2 2" xfId="7935" xr:uid="{00000000-0005-0000-0000-0000FE1E0000}"/>
    <cellStyle name="Normal 5 2 3 2 2 3" xfId="7936" xr:uid="{00000000-0005-0000-0000-0000FF1E0000}"/>
    <cellStyle name="Normal 5 2 3 2 2 4" xfId="7937" xr:uid="{00000000-0005-0000-0000-0000001F0000}"/>
    <cellStyle name="Normal 5 2 3 2 3" xfId="7938" xr:uid="{00000000-0005-0000-0000-0000011F0000}"/>
    <cellStyle name="Normal 5 2 3 2 3 2" xfId="7939" xr:uid="{00000000-0005-0000-0000-0000021F0000}"/>
    <cellStyle name="Normal 5 2 3 2 3 3" xfId="7940" xr:uid="{00000000-0005-0000-0000-0000031F0000}"/>
    <cellStyle name="Normal 5 2 3 2 3 4" xfId="7941" xr:uid="{00000000-0005-0000-0000-0000041F0000}"/>
    <cellStyle name="Normal 5 2 3 2 4" xfId="7942" xr:uid="{00000000-0005-0000-0000-0000051F0000}"/>
    <cellStyle name="Normal 5 2 3 2 4 2" xfId="7943" xr:uid="{00000000-0005-0000-0000-0000061F0000}"/>
    <cellStyle name="Normal 5 2 3 2 4 3" xfId="7944" xr:uid="{00000000-0005-0000-0000-0000071F0000}"/>
    <cellStyle name="Normal 5 2 3 2 4 4" xfId="7945" xr:uid="{00000000-0005-0000-0000-0000081F0000}"/>
    <cellStyle name="Normal 5 2 3 2 5" xfId="7946" xr:uid="{00000000-0005-0000-0000-0000091F0000}"/>
    <cellStyle name="Normal 5 2 3 2 6" xfId="7947" xr:uid="{00000000-0005-0000-0000-00000A1F0000}"/>
    <cellStyle name="Normal 5 2 3 2 7" xfId="7948" xr:uid="{00000000-0005-0000-0000-00000B1F0000}"/>
    <cellStyle name="Normal 5 2 3 3" xfId="7949" xr:uid="{00000000-0005-0000-0000-00000C1F0000}"/>
    <cellStyle name="Normal 5 2 3 3 2" xfId="7950" xr:uid="{00000000-0005-0000-0000-00000D1F0000}"/>
    <cellStyle name="Normal 5 2 3 3 3" xfId="7951" xr:uid="{00000000-0005-0000-0000-00000E1F0000}"/>
    <cellStyle name="Normal 5 2 3 3 4" xfId="7952" xr:uid="{00000000-0005-0000-0000-00000F1F0000}"/>
    <cellStyle name="Normal 5 2 3 4" xfId="7953" xr:uid="{00000000-0005-0000-0000-0000101F0000}"/>
    <cellStyle name="Normal 5 2 3 4 2" xfId="7954" xr:uid="{00000000-0005-0000-0000-0000111F0000}"/>
    <cellStyle name="Normal 5 2 3 4 3" xfId="7955" xr:uid="{00000000-0005-0000-0000-0000121F0000}"/>
    <cellStyle name="Normal 5 2 3 4 4" xfId="7956" xr:uid="{00000000-0005-0000-0000-0000131F0000}"/>
    <cellStyle name="Normal 5 2 3 5" xfId="7957" xr:uid="{00000000-0005-0000-0000-0000141F0000}"/>
    <cellStyle name="Normal 5 2 3 5 2" xfId="7958" xr:uid="{00000000-0005-0000-0000-0000151F0000}"/>
    <cellStyle name="Normal 5 2 3 5 3" xfId="7959" xr:uid="{00000000-0005-0000-0000-0000161F0000}"/>
    <cellStyle name="Normal 5 2 3 5 4" xfId="7960" xr:uid="{00000000-0005-0000-0000-0000171F0000}"/>
    <cellStyle name="Normal 5 2 3 6" xfId="7961" xr:uid="{00000000-0005-0000-0000-0000181F0000}"/>
    <cellStyle name="Normal 5 2 3 7" xfId="7962" xr:uid="{00000000-0005-0000-0000-0000191F0000}"/>
    <cellStyle name="Normal 5 2 3 8" xfId="7963" xr:uid="{00000000-0005-0000-0000-00001A1F0000}"/>
    <cellStyle name="Normal 5 2 4" xfId="7964" xr:uid="{00000000-0005-0000-0000-00001B1F0000}"/>
    <cellStyle name="Normal 5 2 4 2" xfId="7965" xr:uid="{00000000-0005-0000-0000-00001C1F0000}"/>
    <cellStyle name="Normal 5 2 4 2 2" xfId="7966" xr:uid="{00000000-0005-0000-0000-00001D1F0000}"/>
    <cellStyle name="Normal 5 2 4 2 3" xfId="7967" xr:uid="{00000000-0005-0000-0000-00001E1F0000}"/>
    <cellStyle name="Normal 5 2 4 2 4" xfId="7968" xr:uid="{00000000-0005-0000-0000-00001F1F0000}"/>
    <cellStyle name="Normal 5 2 4 3" xfId="7969" xr:uid="{00000000-0005-0000-0000-0000201F0000}"/>
    <cellStyle name="Normal 5 2 4 3 2" xfId="7970" xr:uid="{00000000-0005-0000-0000-0000211F0000}"/>
    <cellStyle name="Normal 5 2 4 3 3" xfId="7971" xr:uid="{00000000-0005-0000-0000-0000221F0000}"/>
    <cellStyle name="Normal 5 2 4 3 4" xfId="7972" xr:uid="{00000000-0005-0000-0000-0000231F0000}"/>
    <cellStyle name="Normal 5 2 4 4" xfId="7973" xr:uid="{00000000-0005-0000-0000-0000241F0000}"/>
    <cellStyle name="Normal 5 2 4 4 2" xfId="7974" xr:uid="{00000000-0005-0000-0000-0000251F0000}"/>
    <cellStyle name="Normal 5 2 4 4 3" xfId="7975" xr:uid="{00000000-0005-0000-0000-0000261F0000}"/>
    <cellStyle name="Normal 5 2 4 4 4" xfId="7976" xr:uid="{00000000-0005-0000-0000-0000271F0000}"/>
    <cellStyle name="Normal 5 2 4 5" xfId="7977" xr:uid="{00000000-0005-0000-0000-0000281F0000}"/>
    <cellStyle name="Normal 5 2 4 6" xfId="7978" xr:uid="{00000000-0005-0000-0000-0000291F0000}"/>
    <cellStyle name="Normal 5 2 4 7" xfId="7979" xr:uid="{00000000-0005-0000-0000-00002A1F0000}"/>
    <cellStyle name="Normal 5 2 5" xfId="7980" xr:uid="{00000000-0005-0000-0000-00002B1F0000}"/>
    <cellStyle name="Normal 5 2 5 2" xfId="7981" xr:uid="{00000000-0005-0000-0000-00002C1F0000}"/>
    <cellStyle name="Normal 5 2 5 2 2" xfId="7982" xr:uid="{00000000-0005-0000-0000-00002D1F0000}"/>
    <cellStyle name="Normal 5 2 5 2 3" xfId="7983" xr:uid="{00000000-0005-0000-0000-00002E1F0000}"/>
    <cellStyle name="Normal 5 2 5 2 4" xfId="7984" xr:uid="{00000000-0005-0000-0000-00002F1F0000}"/>
    <cellStyle name="Normal 5 2 5 3" xfId="7985" xr:uid="{00000000-0005-0000-0000-0000301F0000}"/>
    <cellStyle name="Normal 5 2 5 3 2" xfId="7986" xr:uid="{00000000-0005-0000-0000-0000311F0000}"/>
    <cellStyle name="Normal 5 2 5 3 3" xfId="7987" xr:uid="{00000000-0005-0000-0000-0000321F0000}"/>
    <cellStyle name="Normal 5 2 5 3 4" xfId="7988" xr:uid="{00000000-0005-0000-0000-0000331F0000}"/>
    <cellStyle name="Normal 5 2 5 4" xfId="7989" xr:uid="{00000000-0005-0000-0000-0000341F0000}"/>
    <cellStyle name="Normal 5 2 5 4 2" xfId="7990" xr:uid="{00000000-0005-0000-0000-0000351F0000}"/>
    <cellStyle name="Normal 5 2 5 4 3" xfId="7991" xr:uid="{00000000-0005-0000-0000-0000361F0000}"/>
    <cellStyle name="Normal 5 2 5 4 4" xfId="7992" xr:uid="{00000000-0005-0000-0000-0000371F0000}"/>
    <cellStyle name="Normal 5 2 5 5" xfId="7993" xr:uid="{00000000-0005-0000-0000-0000381F0000}"/>
    <cellStyle name="Normal 5 2 5 6" xfId="7994" xr:uid="{00000000-0005-0000-0000-0000391F0000}"/>
    <cellStyle name="Normal 5 2 5 7" xfId="7995" xr:uid="{00000000-0005-0000-0000-00003A1F0000}"/>
    <cellStyle name="Normal 5 2 6" xfId="7996" xr:uid="{00000000-0005-0000-0000-00003B1F0000}"/>
    <cellStyle name="Normal 5 2 7" xfId="7997" xr:uid="{00000000-0005-0000-0000-00003C1F0000}"/>
    <cellStyle name="Normal 5 2 8" xfId="7998" xr:uid="{00000000-0005-0000-0000-00003D1F0000}"/>
    <cellStyle name="Normal 5 2 9" xfId="7999" xr:uid="{00000000-0005-0000-0000-00003E1F0000}"/>
    <cellStyle name="Normal 5 3" xfId="8000" xr:uid="{00000000-0005-0000-0000-00003F1F0000}"/>
    <cellStyle name="Normal 5 3 2" xfId="8001" xr:uid="{00000000-0005-0000-0000-0000401F0000}"/>
    <cellStyle name="Normal 5 3 3" xfId="8002" xr:uid="{00000000-0005-0000-0000-0000411F0000}"/>
    <cellStyle name="Normal 5 3 4" xfId="8003" xr:uid="{00000000-0005-0000-0000-0000421F0000}"/>
    <cellStyle name="Normal 5 3 5" xfId="8004" xr:uid="{00000000-0005-0000-0000-0000431F0000}"/>
    <cellStyle name="Normal 5 3 6" xfId="8005" xr:uid="{00000000-0005-0000-0000-0000441F0000}"/>
    <cellStyle name="Normal 5 4" xfId="8006" xr:uid="{00000000-0005-0000-0000-0000451F0000}"/>
    <cellStyle name="Normal 5 4 2" xfId="8007" xr:uid="{00000000-0005-0000-0000-0000461F0000}"/>
    <cellStyle name="Normal 5 4 3" xfId="8008" xr:uid="{00000000-0005-0000-0000-0000471F0000}"/>
    <cellStyle name="Normal 5 4 4" xfId="8009" xr:uid="{00000000-0005-0000-0000-0000481F0000}"/>
    <cellStyle name="Normal 5 4 5" xfId="8010" xr:uid="{00000000-0005-0000-0000-0000491F0000}"/>
    <cellStyle name="Normal 5 5" xfId="8011" xr:uid="{00000000-0005-0000-0000-00004A1F0000}"/>
    <cellStyle name="Normal 5 5 2" xfId="8012" xr:uid="{00000000-0005-0000-0000-00004B1F0000}"/>
    <cellStyle name="Normal 5 6" xfId="8013" xr:uid="{00000000-0005-0000-0000-00004C1F0000}"/>
    <cellStyle name="Normal 5 7" xfId="8014" xr:uid="{00000000-0005-0000-0000-00004D1F0000}"/>
    <cellStyle name="Normal 5 8" xfId="8015" xr:uid="{00000000-0005-0000-0000-00004E1F0000}"/>
    <cellStyle name="Normal 5 9" xfId="8016" xr:uid="{00000000-0005-0000-0000-00004F1F0000}"/>
    <cellStyle name="Normal 5_Administration_Building_-_Lista_de_Partidas_y_Cantidades_-_(PVDC-004)_REVC mod" xfId="8017" xr:uid="{00000000-0005-0000-0000-0000501F0000}"/>
    <cellStyle name="Normal 50" xfId="8018" xr:uid="{00000000-0005-0000-0000-0000511F0000}"/>
    <cellStyle name="Normal 50 2" xfId="8019" xr:uid="{00000000-0005-0000-0000-0000521F0000}"/>
    <cellStyle name="Normal 50 2 2" xfId="8020" xr:uid="{00000000-0005-0000-0000-0000531F0000}"/>
    <cellStyle name="Normal 50 2 2 2" xfId="8021" xr:uid="{00000000-0005-0000-0000-0000541F0000}"/>
    <cellStyle name="Normal 50 2 2 2 2" xfId="8022" xr:uid="{00000000-0005-0000-0000-0000551F0000}"/>
    <cellStyle name="Normal 50 2 2 2 3" xfId="8023" xr:uid="{00000000-0005-0000-0000-0000561F0000}"/>
    <cellStyle name="Normal 50 2 2 2 4" xfId="8024" xr:uid="{00000000-0005-0000-0000-0000571F0000}"/>
    <cellStyle name="Normal 50 2 2 3" xfId="8025" xr:uid="{00000000-0005-0000-0000-0000581F0000}"/>
    <cellStyle name="Normal 50 2 2 3 2" xfId="8026" xr:uid="{00000000-0005-0000-0000-0000591F0000}"/>
    <cellStyle name="Normal 50 2 2 3 3" xfId="8027" xr:uid="{00000000-0005-0000-0000-00005A1F0000}"/>
    <cellStyle name="Normal 50 2 2 3 4" xfId="8028" xr:uid="{00000000-0005-0000-0000-00005B1F0000}"/>
    <cellStyle name="Normal 50 2 2 4" xfId="8029" xr:uid="{00000000-0005-0000-0000-00005C1F0000}"/>
    <cellStyle name="Normal 50 2 2 4 2" xfId="8030" xr:uid="{00000000-0005-0000-0000-00005D1F0000}"/>
    <cellStyle name="Normal 50 2 2 4 3" xfId="8031" xr:uid="{00000000-0005-0000-0000-00005E1F0000}"/>
    <cellStyle name="Normal 50 2 2 4 4" xfId="8032" xr:uid="{00000000-0005-0000-0000-00005F1F0000}"/>
    <cellStyle name="Normal 50 2 2 5" xfId="8033" xr:uid="{00000000-0005-0000-0000-0000601F0000}"/>
    <cellStyle name="Normal 50 2 2 6" xfId="8034" xr:uid="{00000000-0005-0000-0000-0000611F0000}"/>
    <cellStyle name="Normal 50 2 2 7" xfId="8035" xr:uid="{00000000-0005-0000-0000-0000621F0000}"/>
    <cellStyle name="Normal 50 2 3" xfId="8036" xr:uid="{00000000-0005-0000-0000-0000631F0000}"/>
    <cellStyle name="Normal 50 2 3 2" xfId="8037" xr:uid="{00000000-0005-0000-0000-0000641F0000}"/>
    <cellStyle name="Normal 50 2 3 3" xfId="8038" xr:uid="{00000000-0005-0000-0000-0000651F0000}"/>
    <cellStyle name="Normal 50 2 3 4" xfId="8039" xr:uid="{00000000-0005-0000-0000-0000661F0000}"/>
    <cellStyle name="Normal 50 2 4" xfId="8040" xr:uid="{00000000-0005-0000-0000-0000671F0000}"/>
    <cellStyle name="Normal 50 2 4 2" xfId="8041" xr:uid="{00000000-0005-0000-0000-0000681F0000}"/>
    <cellStyle name="Normal 50 2 4 3" xfId="8042" xr:uid="{00000000-0005-0000-0000-0000691F0000}"/>
    <cellStyle name="Normal 50 2 4 4" xfId="8043" xr:uid="{00000000-0005-0000-0000-00006A1F0000}"/>
    <cellStyle name="Normal 50 2 5" xfId="8044" xr:uid="{00000000-0005-0000-0000-00006B1F0000}"/>
    <cellStyle name="Normal 50 2 5 2" xfId="8045" xr:uid="{00000000-0005-0000-0000-00006C1F0000}"/>
    <cellStyle name="Normal 50 2 5 3" xfId="8046" xr:uid="{00000000-0005-0000-0000-00006D1F0000}"/>
    <cellStyle name="Normal 50 2 5 4" xfId="8047" xr:uid="{00000000-0005-0000-0000-00006E1F0000}"/>
    <cellStyle name="Normal 50 2 6" xfId="8048" xr:uid="{00000000-0005-0000-0000-00006F1F0000}"/>
    <cellStyle name="Normal 50 2 7" xfId="8049" xr:uid="{00000000-0005-0000-0000-0000701F0000}"/>
    <cellStyle name="Normal 50 2 8" xfId="8050" xr:uid="{00000000-0005-0000-0000-0000711F0000}"/>
    <cellStyle name="Normal 50 3" xfId="8051" xr:uid="{00000000-0005-0000-0000-0000721F0000}"/>
    <cellStyle name="Normal 50 3 2" xfId="8052" xr:uid="{00000000-0005-0000-0000-0000731F0000}"/>
    <cellStyle name="Normal 50 3 2 2" xfId="8053" xr:uid="{00000000-0005-0000-0000-0000741F0000}"/>
    <cellStyle name="Normal 50 3 2 3" xfId="8054" xr:uid="{00000000-0005-0000-0000-0000751F0000}"/>
    <cellStyle name="Normal 50 3 2 4" xfId="8055" xr:uid="{00000000-0005-0000-0000-0000761F0000}"/>
    <cellStyle name="Normal 50 3 3" xfId="8056" xr:uid="{00000000-0005-0000-0000-0000771F0000}"/>
    <cellStyle name="Normal 50 3 3 2" xfId="8057" xr:uid="{00000000-0005-0000-0000-0000781F0000}"/>
    <cellStyle name="Normal 50 3 3 3" xfId="8058" xr:uid="{00000000-0005-0000-0000-0000791F0000}"/>
    <cellStyle name="Normal 50 3 3 4" xfId="8059" xr:uid="{00000000-0005-0000-0000-00007A1F0000}"/>
    <cellStyle name="Normal 50 3 4" xfId="8060" xr:uid="{00000000-0005-0000-0000-00007B1F0000}"/>
    <cellStyle name="Normal 50 3 4 2" xfId="8061" xr:uid="{00000000-0005-0000-0000-00007C1F0000}"/>
    <cellStyle name="Normal 50 3 4 3" xfId="8062" xr:uid="{00000000-0005-0000-0000-00007D1F0000}"/>
    <cellStyle name="Normal 50 3 4 4" xfId="8063" xr:uid="{00000000-0005-0000-0000-00007E1F0000}"/>
    <cellStyle name="Normal 50 3 5" xfId="8064" xr:uid="{00000000-0005-0000-0000-00007F1F0000}"/>
    <cellStyle name="Normal 50 3 6" xfId="8065" xr:uid="{00000000-0005-0000-0000-0000801F0000}"/>
    <cellStyle name="Normal 50 3 7" xfId="8066" xr:uid="{00000000-0005-0000-0000-0000811F0000}"/>
    <cellStyle name="Normal 50 4" xfId="8067" xr:uid="{00000000-0005-0000-0000-0000821F0000}"/>
    <cellStyle name="Normal 50 4 2" xfId="8068" xr:uid="{00000000-0005-0000-0000-0000831F0000}"/>
    <cellStyle name="Normal 50 4 3" xfId="8069" xr:uid="{00000000-0005-0000-0000-0000841F0000}"/>
    <cellStyle name="Normal 50 4 4" xfId="8070" xr:uid="{00000000-0005-0000-0000-0000851F0000}"/>
    <cellStyle name="Normal 50 5" xfId="8071" xr:uid="{00000000-0005-0000-0000-0000861F0000}"/>
    <cellStyle name="Normal 50 5 2" xfId="8072" xr:uid="{00000000-0005-0000-0000-0000871F0000}"/>
    <cellStyle name="Normal 50 5 3" xfId="8073" xr:uid="{00000000-0005-0000-0000-0000881F0000}"/>
    <cellStyle name="Normal 50 5 4" xfId="8074" xr:uid="{00000000-0005-0000-0000-0000891F0000}"/>
    <cellStyle name="Normal 50 6" xfId="8075" xr:uid="{00000000-0005-0000-0000-00008A1F0000}"/>
    <cellStyle name="Normal 50 6 2" xfId="8076" xr:uid="{00000000-0005-0000-0000-00008B1F0000}"/>
    <cellStyle name="Normal 50 6 3" xfId="8077" xr:uid="{00000000-0005-0000-0000-00008C1F0000}"/>
    <cellStyle name="Normal 50 6 4" xfId="8078" xr:uid="{00000000-0005-0000-0000-00008D1F0000}"/>
    <cellStyle name="Normal 50 7" xfId="8079" xr:uid="{00000000-0005-0000-0000-00008E1F0000}"/>
    <cellStyle name="Normal 50 7 2" xfId="8080" xr:uid="{00000000-0005-0000-0000-00008F1F0000}"/>
    <cellStyle name="Normal 50 7 3" xfId="8081" xr:uid="{00000000-0005-0000-0000-0000901F0000}"/>
    <cellStyle name="Normal 50 8" xfId="8082" xr:uid="{00000000-0005-0000-0000-0000911F0000}"/>
    <cellStyle name="Normal 50 9" xfId="8083" xr:uid="{00000000-0005-0000-0000-0000921F0000}"/>
    <cellStyle name="Normal 51" xfId="8084" xr:uid="{00000000-0005-0000-0000-0000931F0000}"/>
    <cellStyle name="Normal 51 2" xfId="8085" xr:uid="{00000000-0005-0000-0000-0000941F0000}"/>
    <cellStyle name="Normal 51 2 2" xfId="8086" xr:uid="{00000000-0005-0000-0000-0000951F0000}"/>
    <cellStyle name="Normal 51 2 2 2" xfId="8087" xr:uid="{00000000-0005-0000-0000-0000961F0000}"/>
    <cellStyle name="Normal 51 2 2 2 2" xfId="8088" xr:uid="{00000000-0005-0000-0000-0000971F0000}"/>
    <cellStyle name="Normal 51 2 2 2 3" xfId="8089" xr:uid="{00000000-0005-0000-0000-0000981F0000}"/>
    <cellStyle name="Normal 51 2 2 2 4" xfId="8090" xr:uid="{00000000-0005-0000-0000-0000991F0000}"/>
    <cellStyle name="Normal 51 2 2 3" xfId="8091" xr:uid="{00000000-0005-0000-0000-00009A1F0000}"/>
    <cellStyle name="Normal 51 2 2 3 2" xfId="8092" xr:uid="{00000000-0005-0000-0000-00009B1F0000}"/>
    <cellStyle name="Normal 51 2 2 3 3" xfId="8093" xr:uid="{00000000-0005-0000-0000-00009C1F0000}"/>
    <cellStyle name="Normal 51 2 2 3 4" xfId="8094" xr:uid="{00000000-0005-0000-0000-00009D1F0000}"/>
    <cellStyle name="Normal 51 2 2 4" xfId="8095" xr:uid="{00000000-0005-0000-0000-00009E1F0000}"/>
    <cellStyle name="Normal 51 2 2 4 2" xfId="8096" xr:uid="{00000000-0005-0000-0000-00009F1F0000}"/>
    <cellStyle name="Normal 51 2 2 4 3" xfId="8097" xr:uid="{00000000-0005-0000-0000-0000A01F0000}"/>
    <cellStyle name="Normal 51 2 2 4 4" xfId="8098" xr:uid="{00000000-0005-0000-0000-0000A11F0000}"/>
    <cellStyle name="Normal 51 2 2 5" xfId="8099" xr:uid="{00000000-0005-0000-0000-0000A21F0000}"/>
    <cellStyle name="Normal 51 2 2 6" xfId="8100" xr:uid="{00000000-0005-0000-0000-0000A31F0000}"/>
    <cellStyle name="Normal 51 2 2 7" xfId="8101" xr:uid="{00000000-0005-0000-0000-0000A41F0000}"/>
    <cellStyle name="Normal 51 2 3" xfId="8102" xr:uid="{00000000-0005-0000-0000-0000A51F0000}"/>
    <cellStyle name="Normal 51 2 3 2" xfId="8103" xr:uid="{00000000-0005-0000-0000-0000A61F0000}"/>
    <cellStyle name="Normal 51 2 3 3" xfId="8104" xr:uid="{00000000-0005-0000-0000-0000A71F0000}"/>
    <cellStyle name="Normal 51 2 3 4" xfId="8105" xr:uid="{00000000-0005-0000-0000-0000A81F0000}"/>
    <cellStyle name="Normal 51 2 4" xfId="8106" xr:uid="{00000000-0005-0000-0000-0000A91F0000}"/>
    <cellStyle name="Normal 51 2 4 2" xfId="8107" xr:uid="{00000000-0005-0000-0000-0000AA1F0000}"/>
    <cellStyle name="Normal 51 2 4 3" xfId="8108" xr:uid="{00000000-0005-0000-0000-0000AB1F0000}"/>
    <cellStyle name="Normal 51 2 4 4" xfId="8109" xr:uid="{00000000-0005-0000-0000-0000AC1F0000}"/>
    <cellStyle name="Normal 51 2 5" xfId="8110" xr:uid="{00000000-0005-0000-0000-0000AD1F0000}"/>
    <cellStyle name="Normal 51 2 5 2" xfId="8111" xr:uid="{00000000-0005-0000-0000-0000AE1F0000}"/>
    <cellStyle name="Normal 51 2 5 3" xfId="8112" xr:uid="{00000000-0005-0000-0000-0000AF1F0000}"/>
    <cellStyle name="Normal 51 2 5 4" xfId="8113" xr:uid="{00000000-0005-0000-0000-0000B01F0000}"/>
    <cellStyle name="Normal 51 2 6" xfId="8114" xr:uid="{00000000-0005-0000-0000-0000B11F0000}"/>
    <cellStyle name="Normal 51 2 7" xfId="8115" xr:uid="{00000000-0005-0000-0000-0000B21F0000}"/>
    <cellStyle name="Normal 51 2 8" xfId="8116" xr:uid="{00000000-0005-0000-0000-0000B31F0000}"/>
    <cellStyle name="Normal 51 3" xfId="8117" xr:uid="{00000000-0005-0000-0000-0000B41F0000}"/>
    <cellStyle name="Normal 51 3 2" xfId="8118" xr:uid="{00000000-0005-0000-0000-0000B51F0000}"/>
    <cellStyle name="Normal 51 3 2 2" xfId="8119" xr:uid="{00000000-0005-0000-0000-0000B61F0000}"/>
    <cellStyle name="Normal 51 3 2 3" xfId="8120" xr:uid="{00000000-0005-0000-0000-0000B71F0000}"/>
    <cellStyle name="Normal 51 3 2 4" xfId="8121" xr:uid="{00000000-0005-0000-0000-0000B81F0000}"/>
    <cellStyle name="Normal 51 3 3" xfId="8122" xr:uid="{00000000-0005-0000-0000-0000B91F0000}"/>
    <cellStyle name="Normal 51 3 3 2" xfId="8123" xr:uid="{00000000-0005-0000-0000-0000BA1F0000}"/>
    <cellStyle name="Normal 51 3 3 3" xfId="8124" xr:uid="{00000000-0005-0000-0000-0000BB1F0000}"/>
    <cellStyle name="Normal 51 3 3 4" xfId="8125" xr:uid="{00000000-0005-0000-0000-0000BC1F0000}"/>
    <cellStyle name="Normal 51 3 4" xfId="8126" xr:uid="{00000000-0005-0000-0000-0000BD1F0000}"/>
    <cellStyle name="Normal 51 3 4 2" xfId="8127" xr:uid="{00000000-0005-0000-0000-0000BE1F0000}"/>
    <cellStyle name="Normal 51 3 4 3" xfId="8128" xr:uid="{00000000-0005-0000-0000-0000BF1F0000}"/>
    <cellStyle name="Normal 51 3 4 4" xfId="8129" xr:uid="{00000000-0005-0000-0000-0000C01F0000}"/>
    <cellStyle name="Normal 51 3 5" xfId="8130" xr:uid="{00000000-0005-0000-0000-0000C11F0000}"/>
    <cellStyle name="Normal 51 3 6" xfId="8131" xr:uid="{00000000-0005-0000-0000-0000C21F0000}"/>
    <cellStyle name="Normal 51 3 7" xfId="8132" xr:uid="{00000000-0005-0000-0000-0000C31F0000}"/>
    <cellStyle name="Normal 51 4" xfId="8133" xr:uid="{00000000-0005-0000-0000-0000C41F0000}"/>
    <cellStyle name="Normal 51 4 2" xfId="8134" xr:uid="{00000000-0005-0000-0000-0000C51F0000}"/>
    <cellStyle name="Normal 51 4 3" xfId="8135" xr:uid="{00000000-0005-0000-0000-0000C61F0000}"/>
    <cellStyle name="Normal 51 4 4" xfId="8136" xr:uid="{00000000-0005-0000-0000-0000C71F0000}"/>
    <cellStyle name="Normal 51 5" xfId="8137" xr:uid="{00000000-0005-0000-0000-0000C81F0000}"/>
    <cellStyle name="Normal 51 5 2" xfId="8138" xr:uid="{00000000-0005-0000-0000-0000C91F0000}"/>
    <cellStyle name="Normal 51 5 3" xfId="8139" xr:uid="{00000000-0005-0000-0000-0000CA1F0000}"/>
    <cellStyle name="Normal 51 5 4" xfId="8140" xr:uid="{00000000-0005-0000-0000-0000CB1F0000}"/>
    <cellStyle name="Normal 51 6" xfId="8141" xr:uid="{00000000-0005-0000-0000-0000CC1F0000}"/>
    <cellStyle name="Normal 51 6 2" xfId="8142" xr:uid="{00000000-0005-0000-0000-0000CD1F0000}"/>
    <cellStyle name="Normal 51 6 3" xfId="8143" xr:uid="{00000000-0005-0000-0000-0000CE1F0000}"/>
    <cellStyle name="Normal 51 6 4" xfId="8144" xr:uid="{00000000-0005-0000-0000-0000CF1F0000}"/>
    <cellStyle name="Normal 51 7" xfId="8145" xr:uid="{00000000-0005-0000-0000-0000D01F0000}"/>
    <cellStyle name="Normal 51 7 2" xfId="8146" xr:uid="{00000000-0005-0000-0000-0000D11F0000}"/>
    <cellStyle name="Normal 51 8" xfId="8147" xr:uid="{00000000-0005-0000-0000-0000D21F0000}"/>
    <cellStyle name="Normal 51 9" xfId="8148" xr:uid="{00000000-0005-0000-0000-0000D31F0000}"/>
    <cellStyle name="Normal 52" xfId="8149" xr:uid="{00000000-0005-0000-0000-0000D41F0000}"/>
    <cellStyle name="Normal 52 2" xfId="8150" xr:uid="{00000000-0005-0000-0000-0000D51F0000}"/>
    <cellStyle name="Normal 52 2 2" xfId="8151" xr:uid="{00000000-0005-0000-0000-0000D61F0000}"/>
    <cellStyle name="Normal 52 2 2 2" xfId="8152" xr:uid="{00000000-0005-0000-0000-0000D71F0000}"/>
    <cellStyle name="Normal 52 2 2 2 2" xfId="8153" xr:uid="{00000000-0005-0000-0000-0000D81F0000}"/>
    <cellStyle name="Normal 52 2 2 2 3" xfId="8154" xr:uid="{00000000-0005-0000-0000-0000D91F0000}"/>
    <cellStyle name="Normal 52 2 2 2 4" xfId="8155" xr:uid="{00000000-0005-0000-0000-0000DA1F0000}"/>
    <cellStyle name="Normal 52 2 2 3" xfId="8156" xr:uid="{00000000-0005-0000-0000-0000DB1F0000}"/>
    <cellStyle name="Normal 52 2 2 3 2" xfId="8157" xr:uid="{00000000-0005-0000-0000-0000DC1F0000}"/>
    <cellStyle name="Normal 52 2 2 3 3" xfId="8158" xr:uid="{00000000-0005-0000-0000-0000DD1F0000}"/>
    <cellStyle name="Normal 52 2 2 3 4" xfId="8159" xr:uid="{00000000-0005-0000-0000-0000DE1F0000}"/>
    <cellStyle name="Normal 52 2 2 4" xfId="8160" xr:uid="{00000000-0005-0000-0000-0000DF1F0000}"/>
    <cellStyle name="Normal 52 2 2 4 2" xfId="8161" xr:uid="{00000000-0005-0000-0000-0000E01F0000}"/>
    <cellStyle name="Normal 52 2 2 4 3" xfId="8162" xr:uid="{00000000-0005-0000-0000-0000E11F0000}"/>
    <cellStyle name="Normal 52 2 2 4 4" xfId="8163" xr:uid="{00000000-0005-0000-0000-0000E21F0000}"/>
    <cellStyle name="Normal 52 2 2 5" xfId="8164" xr:uid="{00000000-0005-0000-0000-0000E31F0000}"/>
    <cellStyle name="Normal 52 2 2 6" xfId="8165" xr:uid="{00000000-0005-0000-0000-0000E41F0000}"/>
    <cellStyle name="Normal 52 2 2 7" xfId="8166" xr:uid="{00000000-0005-0000-0000-0000E51F0000}"/>
    <cellStyle name="Normal 52 2 3" xfId="8167" xr:uid="{00000000-0005-0000-0000-0000E61F0000}"/>
    <cellStyle name="Normal 52 2 3 2" xfId="8168" xr:uid="{00000000-0005-0000-0000-0000E71F0000}"/>
    <cellStyle name="Normal 52 2 3 3" xfId="8169" xr:uid="{00000000-0005-0000-0000-0000E81F0000}"/>
    <cellStyle name="Normal 52 2 3 4" xfId="8170" xr:uid="{00000000-0005-0000-0000-0000E91F0000}"/>
    <cellStyle name="Normal 52 2 4" xfId="8171" xr:uid="{00000000-0005-0000-0000-0000EA1F0000}"/>
    <cellStyle name="Normal 52 2 4 2" xfId="8172" xr:uid="{00000000-0005-0000-0000-0000EB1F0000}"/>
    <cellStyle name="Normal 52 2 4 3" xfId="8173" xr:uid="{00000000-0005-0000-0000-0000EC1F0000}"/>
    <cellStyle name="Normal 52 2 4 4" xfId="8174" xr:uid="{00000000-0005-0000-0000-0000ED1F0000}"/>
    <cellStyle name="Normal 52 2 5" xfId="8175" xr:uid="{00000000-0005-0000-0000-0000EE1F0000}"/>
    <cellStyle name="Normal 52 2 5 2" xfId="8176" xr:uid="{00000000-0005-0000-0000-0000EF1F0000}"/>
    <cellStyle name="Normal 52 2 5 3" xfId="8177" xr:uid="{00000000-0005-0000-0000-0000F01F0000}"/>
    <cellStyle name="Normal 52 2 5 4" xfId="8178" xr:uid="{00000000-0005-0000-0000-0000F11F0000}"/>
    <cellStyle name="Normal 52 2 6" xfId="8179" xr:uid="{00000000-0005-0000-0000-0000F21F0000}"/>
    <cellStyle name="Normal 52 2 7" xfId="8180" xr:uid="{00000000-0005-0000-0000-0000F31F0000}"/>
    <cellStyle name="Normal 52 2 8" xfId="8181" xr:uid="{00000000-0005-0000-0000-0000F41F0000}"/>
    <cellStyle name="Normal 52 3" xfId="8182" xr:uid="{00000000-0005-0000-0000-0000F51F0000}"/>
    <cellStyle name="Normal 52 3 2" xfId="8183" xr:uid="{00000000-0005-0000-0000-0000F61F0000}"/>
    <cellStyle name="Normal 52 3 2 2" xfId="8184" xr:uid="{00000000-0005-0000-0000-0000F71F0000}"/>
    <cellStyle name="Normal 52 3 2 3" xfId="8185" xr:uid="{00000000-0005-0000-0000-0000F81F0000}"/>
    <cellStyle name="Normal 52 3 2 4" xfId="8186" xr:uid="{00000000-0005-0000-0000-0000F91F0000}"/>
    <cellStyle name="Normal 52 3 3" xfId="8187" xr:uid="{00000000-0005-0000-0000-0000FA1F0000}"/>
    <cellStyle name="Normal 52 3 3 2" xfId="8188" xr:uid="{00000000-0005-0000-0000-0000FB1F0000}"/>
    <cellStyle name="Normal 52 3 3 3" xfId="8189" xr:uid="{00000000-0005-0000-0000-0000FC1F0000}"/>
    <cellStyle name="Normal 52 3 3 4" xfId="8190" xr:uid="{00000000-0005-0000-0000-0000FD1F0000}"/>
    <cellStyle name="Normal 52 3 4" xfId="8191" xr:uid="{00000000-0005-0000-0000-0000FE1F0000}"/>
    <cellStyle name="Normal 52 3 4 2" xfId="8192" xr:uid="{00000000-0005-0000-0000-0000FF1F0000}"/>
    <cellStyle name="Normal 52 3 4 3" xfId="8193" xr:uid="{00000000-0005-0000-0000-000000200000}"/>
    <cellStyle name="Normal 52 3 4 4" xfId="8194" xr:uid="{00000000-0005-0000-0000-000001200000}"/>
    <cellStyle name="Normal 52 3 5" xfId="8195" xr:uid="{00000000-0005-0000-0000-000002200000}"/>
    <cellStyle name="Normal 52 3 6" xfId="8196" xr:uid="{00000000-0005-0000-0000-000003200000}"/>
    <cellStyle name="Normal 52 3 7" xfId="8197" xr:uid="{00000000-0005-0000-0000-000004200000}"/>
    <cellStyle name="Normal 52 4" xfId="8198" xr:uid="{00000000-0005-0000-0000-000005200000}"/>
    <cellStyle name="Normal 52 4 2" xfId="8199" xr:uid="{00000000-0005-0000-0000-000006200000}"/>
    <cellStyle name="Normal 52 4 3" xfId="8200" xr:uid="{00000000-0005-0000-0000-000007200000}"/>
    <cellStyle name="Normal 52 4 4" xfId="8201" xr:uid="{00000000-0005-0000-0000-000008200000}"/>
    <cellStyle name="Normal 52 5" xfId="8202" xr:uid="{00000000-0005-0000-0000-000009200000}"/>
    <cellStyle name="Normal 52 5 2" xfId="8203" xr:uid="{00000000-0005-0000-0000-00000A200000}"/>
    <cellStyle name="Normal 52 5 3" xfId="8204" xr:uid="{00000000-0005-0000-0000-00000B200000}"/>
    <cellStyle name="Normal 52 5 4" xfId="8205" xr:uid="{00000000-0005-0000-0000-00000C200000}"/>
    <cellStyle name="Normal 52 6" xfId="8206" xr:uid="{00000000-0005-0000-0000-00000D200000}"/>
    <cellStyle name="Normal 52 6 2" xfId="8207" xr:uid="{00000000-0005-0000-0000-00000E200000}"/>
    <cellStyle name="Normal 52 6 3" xfId="8208" xr:uid="{00000000-0005-0000-0000-00000F200000}"/>
    <cellStyle name="Normal 52 6 4" xfId="8209" xr:uid="{00000000-0005-0000-0000-000010200000}"/>
    <cellStyle name="Normal 52 7" xfId="8210" xr:uid="{00000000-0005-0000-0000-000011200000}"/>
    <cellStyle name="Normal 52 8" xfId="8211" xr:uid="{00000000-0005-0000-0000-000012200000}"/>
    <cellStyle name="Normal 52 9" xfId="8212" xr:uid="{00000000-0005-0000-0000-000013200000}"/>
    <cellStyle name="Normal 53" xfId="8213" xr:uid="{00000000-0005-0000-0000-000014200000}"/>
    <cellStyle name="Normal 54" xfId="8214" xr:uid="{00000000-0005-0000-0000-000015200000}"/>
    <cellStyle name="Normal 55" xfId="8215" xr:uid="{00000000-0005-0000-0000-000016200000}"/>
    <cellStyle name="Normal 56" xfId="8216" xr:uid="{00000000-0005-0000-0000-000017200000}"/>
    <cellStyle name="Normal 57" xfId="8217" xr:uid="{00000000-0005-0000-0000-000018200000}"/>
    <cellStyle name="Normal 58" xfId="8218" xr:uid="{00000000-0005-0000-0000-000019200000}"/>
    <cellStyle name="Normal 59" xfId="8219" xr:uid="{00000000-0005-0000-0000-00001A200000}"/>
    <cellStyle name="Normal 6" xfId="8220" xr:uid="{00000000-0005-0000-0000-00001B200000}"/>
    <cellStyle name="Normal 6 2" xfId="8221" xr:uid="{00000000-0005-0000-0000-00001C200000}"/>
    <cellStyle name="Normal 6 2 2" xfId="8222" xr:uid="{00000000-0005-0000-0000-00001D200000}"/>
    <cellStyle name="Normal 6 2 3" xfId="8223" xr:uid="{00000000-0005-0000-0000-00001E200000}"/>
    <cellStyle name="Normal 6 2 3 2" xfId="8224" xr:uid="{00000000-0005-0000-0000-00001F200000}"/>
    <cellStyle name="Normal 6 2 3 3" xfId="8225" xr:uid="{00000000-0005-0000-0000-000020200000}"/>
    <cellStyle name="Normal 6 2 4" xfId="8226" xr:uid="{00000000-0005-0000-0000-000021200000}"/>
    <cellStyle name="Normal 6 2 5" xfId="8227" xr:uid="{00000000-0005-0000-0000-000022200000}"/>
    <cellStyle name="Normal 6 3" xfId="8228" xr:uid="{00000000-0005-0000-0000-000023200000}"/>
    <cellStyle name="Normal 6 3 10" xfId="8229" xr:uid="{00000000-0005-0000-0000-000024200000}"/>
    <cellStyle name="Normal 6 3 2" xfId="8230" xr:uid="{00000000-0005-0000-0000-000025200000}"/>
    <cellStyle name="Normal 6 3 2 2" xfId="8231" xr:uid="{00000000-0005-0000-0000-000026200000}"/>
    <cellStyle name="Normal 6 3 2 2 2" xfId="8232" xr:uid="{00000000-0005-0000-0000-000027200000}"/>
    <cellStyle name="Normal 6 3 2 2 2 2" xfId="8233" xr:uid="{00000000-0005-0000-0000-000028200000}"/>
    <cellStyle name="Normal 6 3 2 2 2 3" xfId="8234" xr:uid="{00000000-0005-0000-0000-000029200000}"/>
    <cellStyle name="Normal 6 3 2 2 2 4" xfId="8235" xr:uid="{00000000-0005-0000-0000-00002A200000}"/>
    <cellStyle name="Normal 6 3 2 2 3" xfId="8236" xr:uid="{00000000-0005-0000-0000-00002B200000}"/>
    <cellStyle name="Normal 6 3 2 2 3 2" xfId="8237" xr:uid="{00000000-0005-0000-0000-00002C200000}"/>
    <cellStyle name="Normal 6 3 2 2 3 3" xfId="8238" xr:uid="{00000000-0005-0000-0000-00002D200000}"/>
    <cellStyle name="Normal 6 3 2 2 3 4" xfId="8239" xr:uid="{00000000-0005-0000-0000-00002E200000}"/>
    <cellStyle name="Normal 6 3 2 2 4" xfId="8240" xr:uid="{00000000-0005-0000-0000-00002F200000}"/>
    <cellStyle name="Normal 6 3 2 2 4 2" xfId="8241" xr:uid="{00000000-0005-0000-0000-000030200000}"/>
    <cellStyle name="Normal 6 3 2 2 4 3" xfId="8242" xr:uid="{00000000-0005-0000-0000-000031200000}"/>
    <cellStyle name="Normal 6 3 2 2 4 4" xfId="8243" xr:uid="{00000000-0005-0000-0000-000032200000}"/>
    <cellStyle name="Normal 6 3 2 2 5" xfId="8244" xr:uid="{00000000-0005-0000-0000-000033200000}"/>
    <cellStyle name="Normal 6 3 2 2 6" xfId="8245" xr:uid="{00000000-0005-0000-0000-000034200000}"/>
    <cellStyle name="Normal 6 3 2 2 7" xfId="8246" xr:uid="{00000000-0005-0000-0000-000035200000}"/>
    <cellStyle name="Normal 6 3 2 3" xfId="8247" xr:uid="{00000000-0005-0000-0000-000036200000}"/>
    <cellStyle name="Normal 6 3 2 3 2" xfId="8248" xr:uid="{00000000-0005-0000-0000-000037200000}"/>
    <cellStyle name="Normal 6 3 2 3 3" xfId="8249" xr:uid="{00000000-0005-0000-0000-000038200000}"/>
    <cellStyle name="Normal 6 3 2 3 4" xfId="8250" xr:uid="{00000000-0005-0000-0000-000039200000}"/>
    <cellStyle name="Normal 6 3 2 4" xfId="8251" xr:uid="{00000000-0005-0000-0000-00003A200000}"/>
    <cellStyle name="Normal 6 3 2 4 2" xfId="8252" xr:uid="{00000000-0005-0000-0000-00003B200000}"/>
    <cellStyle name="Normal 6 3 2 4 3" xfId="8253" xr:uid="{00000000-0005-0000-0000-00003C200000}"/>
    <cellStyle name="Normal 6 3 2 4 4" xfId="8254" xr:uid="{00000000-0005-0000-0000-00003D200000}"/>
    <cellStyle name="Normal 6 3 2 5" xfId="8255" xr:uid="{00000000-0005-0000-0000-00003E200000}"/>
    <cellStyle name="Normal 6 3 2 5 2" xfId="8256" xr:uid="{00000000-0005-0000-0000-00003F200000}"/>
    <cellStyle name="Normal 6 3 2 5 3" xfId="8257" xr:uid="{00000000-0005-0000-0000-000040200000}"/>
    <cellStyle name="Normal 6 3 2 5 4" xfId="8258" xr:uid="{00000000-0005-0000-0000-000041200000}"/>
    <cellStyle name="Normal 6 3 2 6" xfId="8259" xr:uid="{00000000-0005-0000-0000-000042200000}"/>
    <cellStyle name="Normal 6 3 2 7" xfId="8260" xr:uid="{00000000-0005-0000-0000-000043200000}"/>
    <cellStyle name="Normal 6 3 2 8" xfId="8261" xr:uid="{00000000-0005-0000-0000-000044200000}"/>
    <cellStyle name="Normal 6 3 3" xfId="8262" xr:uid="{00000000-0005-0000-0000-000045200000}"/>
    <cellStyle name="Normal 6 3 3 2" xfId="8263" xr:uid="{00000000-0005-0000-0000-000046200000}"/>
    <cellStyle name="Normal 6 3 3 2 2" xfId="8264" xr:uid="{00000000-0005-0000-0000-000047200000}"/>
    <cellStyle name="Normal 6 3 3 2 2 2" xfId="8265" xr:uid="{00000000-0005-0000-0000-000048200000}"/>
    <cellStyle name="Normal 6 3 3 2 2 3" xfId="8266" xr:uid="{00000000-0005-0000-0000-000049200000}"/>
    <cellStyle name="Normal 6 3 3 2 2 4" xfId="8267" xr:uid="{00000000-0005-0000-0000-00004A200000}"/>
    <cellStyle name="Normal 6 3 3 2 3" xfId="8268" xr:uid="{00000000-0005-0000-0000-00004B200000}"/>
    <cellStyle name="Normal 6 3 3 2 3 2" xfId="8269" xr:uid="{00000000-0005-0000-0000-00004C200000}"/>
    <cellStyle name="Normal 6 3 3 2 3 3" xfId="8270" xr:uid="{00000000-0005-0000-0000-00004D200000}"/>
    <cellStyle name="Normal 6 3 3 2 3 4" xfId="8271" xr:uid="{00000000-0005-0000-0000-00004E200000}"/>
    <cellStyle name="Normal 6 3 3 2 4" xfId="8272" xr:uid="{00000000-0005-0000-0000-00004F200000}"/>
    <cellStyle name="Normal 6 3 3 2 4 2" xfId="8273" xr:uid="{00000000-0005-0000-0000-000050200000}"/>
    <cellStyle name="Normal 6 3 3 2 4 3" xfId="8274" xr:uid="{00000000-0005-0000-0000-000051200000}"/>
    <cellStyle name="Normal 6 3 3 2 4 4" xfId="8275" xr:uid="{00000000-0005-0000-0000-000052200000}"/>
    <cellStyle name="Normal 6 3 3 2 5" xfId="8276" xr:uid="{00000000-0005-0000-0000-000053200000}"/>
    <cellStyle name="Normal 6 3 3 2 6" xfId="8277" xr:uid="{00000000-0005-0000-0000-000054200000}"/>
    <cellStyle name="Normal 6 3 3 2 7" xfId="8278" xr:uid="{00000000-0005-0000-0000-000055200000}"/>
    <cellStyle name="Normal 6 3 3 3" xfId="8279" xr:uid="{00000000-0005-0000-0000-000056200000}"/>
    <cellStyle name="Normal 6 3 3 3 2" xfId="8280" xr:uid="{00000000-0005-0000-0000-000057200000}"/>
    <cellStyle name="Normal 6 3 3 3 3" xfId="8281" xr:uid="{00000000-0005-0000-0000-000058200000}"/>
    <cellStyle name="Normal 6 3 3 3 4" xfId="8282" xr:uid="{00000000-0005-0000-0000-000059200000}"/>
    <cellStyle name="Normal 6 3 3 4" xfId="8283" xr:uid="{00000000-0005-0000-0000-00005A200000}"/>
    <cellStyle name="Normal 6 3 3 4 2" xfId="8284" xr:uid="{00000000-0005-0000-0000-00005B200000}"/>
    <cellStyle name="Normal 6 3 3 4 3" xfId="8285" xr:uid="{00000000-0005-0000-0000-00005C200000}"/>
    <cellStyle name="Normal 6 3 3 4 4" xfId="8286" xr:uid="{00000000-0005-0000-0000-00005D200000}"/>
    <cellStyle name="Normal 6 3 3 5" xfId="8287" xr:uid="{00000000-0005-0000-0000-00005E200000}"/>
    <cellStyle name="Normal 6 3 3 5 2" xfId="8288" xr:uid="{00000000-0005-0000-0000-00005F200000}"/>
    <cellStyle name="Normal 6 3 3 5 3" xfId="8289" xr:uid="{00000000-0005-0000-0000-000060200000}"/>
    <cellStyle name="Normal 6 3 3 5 4" xfId="8290" xr:uid="{00000000-0005-0000-0000-000061200000}"/>
    <cellStyle name="Normal 6 3 3 6" xfId="8291" xr:uid="{00000000-0005-0000-0000-000062200000}"/>
    <cellStyle name="Normal 6 3 3 7" xfId="8292" xr:uid="{00000000-0005-0000-0000-000063200000}"/>
    <cellStyle name="Normal 6 3 3 8" xfId="8293" xr:uid="{00000000-0005-0000-0000-000064200000}"/>
    <cellStyle name="Normal 6 3 4" xfId="8294" xr:uid="{00000000-0005-0000-0000-000065200000}"/>
    <cellStyle name="Normal 6 3 4 2" xfId="8295" xr:uid="{00000000-0005-0000-0000-000066200000}"/>
    <cellStyle name="Normal 6 3 4 2 2" xfId="8296" xr:uid="{00000000-0005-0000-0000-000067200000}"/>
    <cellStyle name="Normal 6 3 4 2 3" xfId="8297" xr:uid="{00000000-0005-0000-0000-000068200000}"/>
    <cellStyle name="Normal 6 3 4 2 4" xfId="8298" xr:uid="{00000000-0005-0000-0000-000069200000}"/>
    <cellStyle name="Normal 6 3 4 3" xfId="8299" xr:uid="{00000000-0005-0000-0000-00006A200000}"/>
    <cellStyle name="Normal 6 3 4 3 2" xfId="8300" xr:uid="{00000000-0005-0000-0000-00006B200000}"/>
    <cellStyle name="Normal 6 3 4 3 3" xfId="8301" xr:uid="{00000000-0005-0000-0000-00006C200000}"/>
    <cellStyle name="Normal 6 3 4 3 4" xfId="8302" xr:uid="{00000000-0005-0000-0000-00006D200000}"/>
    <cellStyle name="Normal 6 3 4 4" xfId="8303" xr:uid="{00000000-0005-0000-0000-00006E200000}"/>
    <cellStyle name="Normal 6 3 4 4 2" xfId="8304" xr:uid="{00000000-0005-0000-0000-00006F200000}"/>
    <cellStyle name="Normal 6 3 4 4 3" xfId="8305" xr:uid="{00000000-0005-0000-0000-000070200000}"/>
    <cellStyle name="Normal 6 3 4 4 4" xfId="8306" xr:uid="{00000000-0005-0000-0000-000071200000}"/>
    <cellStyle name="Normal 6 3 4 5" xfId="8307" xr:uid="{00000000-0005-0000-0000-000072200000}"/>
    <cellStyle name="Normal 6 3 4 6" xfId="8308" xr:uid="{00000000-0005-0000-0000-000073200000}"/>
    <cellStyle name="Normal 6 3 4 7" xfId="8309" xr:uid="{00000000-0005-0000-0000-000074200000}"/>
    <cellStyle name="Normal 6 3 5" xfId="8310" xr:uid="{00000000-0005-0000-0000-000075200000}"/>
    <cellStyle name="Normal 6 3 5 2" xfId="8311" xr:uid="{00000000-0005-0000-0000-000076200000}"/>
    <cellStyle name="Normal 6 3 5 3" xfId="8312" xr:uid="{00000000-0005-0000-0000-000077200000}"/>
    <cellStyle name="Normal 6 3 5 4" xfId="8313" xr:uid="{00000000-0005-0000-0000-000078200000}"/>
    <cellStyle name="Normal 6 3 6" xfId="8314" xr:uid="{00000000-0005-0000-0000-000079200000}"/>
    <cellStyle name="Normal 6 3 6 2" xfId="8315" xr:uid="{00000000-0005-0000-0000-00007A200000}"/>
    <cellStyle name="Normal 6 3 6 3" xfId="8316" xr:uid="{00000000-0005-0000-0000-00007B200000}"/>
    <cellStyle name="Normal 6 3 6 4" xfId="8317" xr:uid="{00000000-0005-0000-0000-00007C200000}"/>
    <cellStyle name="Normal 6 3 7" xfId="8318" xr:uid="{00000000-0005-0000-0000-00007D200000}"/>
    <cellStyle name="Normal 6 3 7 2" xfId="8319" xr:uid="{00000000-0005-0000-0000-00007E200000}"/>
    <cellStyle name="Normal 6 3 7 3" xfId="8320" xr:uid="{00000000-0005-0000-0000-00007F200000}"/>
    <cellStyle name="Normal 6 3 7 4" xfId="8321" xr:uid="{00000000-0005-0000-0000-000080200000}"/>
    <cellStyle name="Normal 6 3 8" xfId="8322" xr:uid="{00000000-0005-0000-0000-000081200000}"/>
    <cellStyle name="Normal 6 3 8 2" xfId="8323" xr:uid="{00000000-0005-0000-0000-000082200000}"/>
    <cellStyle name="Normal 6 3 8 3" xfId="8324" xr:uid="{00000000-0005-0000-0000-000083200000}"/>
    <cellStyle name="Normal 6 3 9" xfId="8325" xr:uid="{00000000-0005-0000-0000-000084200000}"/>
    <cellStyle name="Normal 6 4" xfId="8326" xr:uid="{00000000-0005-0000-0000-000085200000}"/>
    <cellStyle name="Normal 6 4 2" xfId="8327" xr:uid="{00000000-0005-0000-0000-000086200000}"/>
    <cellStyle name="Normal 6 5" xfId="8328" xr:uid="{00000000-0005-0000-0000-000087200000}"/>
    <cellStyle name="Normal 6_presupuesto Ciudad Sanitaria" xfId="8329" xr:uid="{00000000-0005-0000-0000-000088200000}"/>
    <cellStyle name="Normal 60" xfId="8330" xr:uid="{00000000-0005-0000-0000-000089200000}"/>
    <cellStyle name="Normal 61" xfId="8331" xr:uid="{00000000-0005-0000-0000-00008A200000}"/>
    <cellStyle name="Normal 62" xfId="8332" xr:uid="{00000000-0005-0000-0000-00008B200000}"/>
    <cellStyle name="Normal 63" xfId="8333" xr:uid="{00000000-0005-0000-0000-00008C200000}"/>
    <cellStyle name="Normal 64" xfId="8334" xr:uid="{00000000-0005-0000-0000-00008D200000}"/>
    <cellStyle name="Normal 65" xfId="8335" xr:uid="{00000000-0005-0000-0000-00008E200000}"/>
    <cellStyle name="Normal 66" xfId="8336" xr:uid="{00000000-0005-0000-0000-00008F200000}"/>
    <cellStyle name="Normal 67" xfId="8337" xr:uid="{00000000-0005-0000-0000-000090200000}"/>
    <cellStyle name="Normal 68" xfId="8338" xr:uid="{00000000-0005-0000-0000-000091200000}"/>
    <cellStyle name="Normal 69" xfId="8339" xr:uid="{00000000-0005-0000-0000-000092200000}"/>
    <cellStyle name="Normal 7" xfId="8340" xr:uid="{00000000-0005-0000-0000-000093200000}"/>
    <cellStyle name="Normal 7 2" xfId="8341" xr:uid="{00000000-0005-0000-0000-000094200000}"/>
    <cellStyle name="Normal 7 2 2" xfId="8342" xr:uid="{00000000-0005-0000-0000-000095200000}"/>
    <cellStyle name="Normal 7 2 2 2" xfId="8343" xr:uid="{00000000-0005-0000-0000-000096200000}"/>
    <cellStyle name="Normal 7 2 2 3" xfId="8344" xr:uid="{00000000-0005-0000-0000-000097200000}"/>
    <cellStyle name="Normal 7 2 3" xfId="8345" xr:uid="{00000000-0005-0000-0000-000098200000}"/>
    <cellStyle name="Normal 7 2 4" xfId="8346" xr:uid="{00000000-0005-0000-0000-000099200000}"/>
    <cellStyle name="Normal 7 2 5" xfId="8347" xr:uid="{00000000-0005-0000-0000-00009A200000}"/>
    <cellStyle name="Normal 7 3" xfId="8348" xr:uid="{00000000-0005-0000-0000-00009B200000}"/>
    <cellStyle name="Normal 7 3 10" xfId="8349" xr:uid="{00000000-0005-0000-0000-00009C200000}"/>
    <cellStyle name="Normal 7 3 2" xfId="8350" xr:uid="{00000000-0005-0000-0000-00009D200000}"/>
    <cellStyle name="Normal 7 3 2 2" xfId="8351" xr:uid="{00000000-0005-0000-0000-00009E200000}"/>
    <cellStyle name="Normal 7 3 2 2 2" xfId="8352" xr:uid="{00000000-0005-0000-0000-00009F200000}"/>
    <cellStyle name="Normal 7 3 2 2 2 2" xfId="8353" xr:uid="{00000000-0005-0000-0000-0000A0200000}"/>
    <cellStyle name="Normal 7 3 2 2 2 3" xfId="8354" xr:uid="{00000000-0005-0000-0000-0000A1200000}"/>
    <cellStyle name="Normal 7 3 2 2 2 4" xfId="8355" xr:uid="{00000000-0005-0000-0000-0000A2200000}"/>
    <cellStyle name="Normal 7 3 2 2 3" xfId="8356" xr:uid="{00000000-0005-0000-0000-0000A3200000}"/>
    <cellStyle name="Normal 7 3 2 2 3 2" xfId="8357" xr:uid="{00000000-0005-0000-0000-0000A4200000}"/>
    <cellStyle name="Normal 7 3 2 2 3 3" xfId="8358" xr:uid="{00000000-0005-0000-0000-0000A5200000}"/>
    <cellStyle name="Normal 7 3 2 2 3 4" xfId="8359" xr:uid="{00000000-0005-0000-0000-0000A6200000}"/>
    <cellStyle name="Normal 7 3 2 2 4" xfId="8360" xr:uid="{00000000-0005-0000-0000-0000A7200000}"/>
    <cellStyle name="Normal 7 3 2 2 4 2" xfId="8361" xr:uid="{00000000-0005-0000-0000-0000A8200000}"/>
    <cellStyle name="Normal 7 3 2 2 4 3" xfId="8362" xr:uid="{00000000-0005-0000-0000-0000A9200000}"/>
    <cellStyle name="Normal 7 3 2 2 4 4" xfId="8363" xr:uid="{00000000-0005-0000-0000-0000AA200000}"/>
    <cellStyle name="Normal 7 3 2 2 5" xfId="8364" xr:uid="{00000000-0005-0000-0000-0000AB200000}"/>
    <cellStyle name="Normal 7 3 2 2 6" xfId="8365" xr:uid="{00000000-0005-0000-0000-0000AC200000}"/>
    <cellStyle name="Normal 7 3 2 2 7" xfId="8366" xr:uid="{00000000-0005-0000-0000-0000AD200000}"/>
    <cellStyle name="Normal 7 3 2 3" xfId="8367" xr:uid="{00000000-0005-0000-0000-0000AE200000}"/>
    <cellStyle name="Normal 7 3 2 3 2" xfId="8368" xr:uid="{00000000-0005-0000-0000-0000AF200000}"/>
    <cellStyle name="Normal 7 3 2 3 3" xfId="8369" xr:uid="{00000000-0005-0000-0000-0000B0200000}"/>
    <cellStyle name="Normal 7 3 2 3 4" xfId="8370" xr:uid="{00000000-0005-0000-0000-0000B1200000}"/>
    <cellStyle name="Normal 7 3 2 4" xfId="8371" xr:uid="{00000000-0005-0000-0000-0000B2200000}"/>
    <cellStyle name="Normal 7 3 2 4 2" xfId="8372" xr:uid="{00000000-0005-0000-0000-0000B3200000}"/>
    <cellStyle name="Normal 7 3 2 4 3" xfId="8373" xr:uid="{00000000-0005-0000-0000-0000B4200000}"/>
    <cellStyle name="Normal 7 3 2 4 4" xfId="8374" xr:uid="{00000000-0005-0000-0000-0000B5200000}"/>
    <cellStyle name="Normal 7 3 2 5" xfId="8375" xr:uid="{00000000-0005-0000-0000-0000B6200000}"/>
    <cellStyle name="Normal 7 3 2 5 2" xfId="8376" xr:uid="{00000000-0005-0000-0000-0000B7200000}"/>
    <cellStyle name="Normal 7 3 2 5 3" xfId="8377" xr:uid="{00000000-0005-0000-0000-0000B8200000}"/>
    <cellStyle name="Normal 7 3 2 5 4" xfId="8378" xr:uid="{00000000-0005-0000-0000-0000B9200000}"/>
    <cellStyle name="Normal 7 3 2 6" xfId="8379" xr:uid="{00000000-0005-0000-0000-0000BA200000}"/>
    <cellStyle name="Normal 7 3 2 7" xfId="8380" xr:uid="{00000000-0005-0000-0000-0000BB200000}"/>
    <cellStyle name="Normal 7 3 2 8" xfId="8381" xr:uid="{00000000-0005-0000-0000-0000BC200000}"/>
    <cellStyle name="Normal 7 3 3" xfId="8382" xr:uid="{00000000-0005-0000-0000-0000BD200000}"/>
    <cellStyle name="Normal 7 3 3 2" xfId="8383" xr:uid="{00000000-0005-0000-0000-0000BE200000}"/>
    <cellStyle name="Normal 7 3 3 2 2" xfId="8384" xr:uid="{00000000-0005-0000-0000-0000BF200000}"/>
    <cellStyle name="Normal 7 3 3 2 2 2" xfId="8385" xr:uid="{00000000-0005-0000-0000-0000C0200000}"/>
    <cellStyle name="Normal 7 3 3 2 2 3" xfId="8386" xr:uid="{00000000-0005-0000-0000-0000C1200000}"/>
    <cellStyle name="Normal 7 3 3 2 2 4" xfId="8387" xr:uid="{00000000-0005-0000-0000-0000C2200000}"/>
    <cellStyle name="Normal 7 3 3 2 3" xfId="8388" xr:uid="{00000000-0005-0000-0000-0000C3200000}"/>
    <cellStyle name="Normal 7 3 3 2 3 2" xfId="8389" xr:uid="{00000000-0005-0000-0000-0000C4200000}"/>
    <cellStyle name="Normal 7 3 3 2 3 3" xfId="8390" xr:uid="{00000000-0005-0000-0000-0000C5200000}"/>
    <cellStyle name="Normal 7 3 3 2 3 4" xfId="8391" xr:uid="{00000000-0005-0000-0000-0000C6200000}"/>
    <cellStyle name="Normal 7 3 3 2 4" xfId="8392" xr:uid="{00000000-0005-0000-0000-0000C7200000}"/>
    <cellStyle name="Normal 7 3 3 2 4 2" xfId="8393" xr:uid="{00000000-0005-0000-0000-0000C8200000}"/>
    <cellStyle name="Normal 7 3 3 2 4 3" xfId="8394" xr:uid="{00000000-0005-0000-0000-0000C9200000}"/>
    <cellStyle name="Normal 7 3 3 2 4 4" xfId="8395" xr:uid="{00000000-0005-0000-0000-0000CA200000}"/>
    <cellStyle name="Normal 7 3 3 2 5" xfId="8396" xr:uid="{00000000-0005-0000-0000-0000CB200000}"/>
    <cellStyle name="Normal 7 3 3 2 6" xfId="8397" xr:uid="{00000000-0005-0000-0000-0000CC200000}"/>
    <cellStyle name="Normal 7 3 3 2 7" xfId="8398" xr:uid="{00000000-0005-0000-0000-0000CD200000}"/>
    <cellStyle name="Normal 7 3 3 3" xfId="8399" xr:uid="{00000000-0005-0000-0000-0000CE200000}"/>
    <cellStyle name="Normal 7 3 3 3 2" xfId="8400" xr:uid="{00000000-0005-0000-0000-0000CF200000}"/>
    <cellStyle name="Normal 7 3 3 3 3" xfId="8401" xr:uid="{00000000-0005-0000-0000-0000D0200000}"/>
    <cellStyle name="Normal 7 3 3 3 4" xfId="8402" xr:uid="{00000000-0005-0000-0000-0000D1200000}"/>
    <cellStyle name="Normal 7 3 3 4" xfId="8403" xr:uid="{00000000-0005-0000-0000-0000D2200000}"/>
    <cellStyle name="Normal 7 3 3 4 2" xfId="8404" xr:uid="{00000000-0005-0000-0000-0000D3200000}"/>
    <cellStyle name="Normal 7 3 3 4 3" xfId="8405" xr:uid="{00000000-0005-0000-0000-0000D4200000}"/>
    <cellStyle name="Normal 7 3 3 4 4" xfId="8406" xr:uid="{00000000-0005-0000-0000-0000D5200000}"/>
    <cellStyle name="Normal 7 3 3 5" xfId="8407" xr:uid="{00000000-0005-0000-0000-0000D6200000}"/>
    <cellStyle name="Normal 7 3 3 5 2" xfId="8408" xr:uid="{00000000-0005-0000-0000-0000D7200000}"/>
    <cellStyle name="Normal 7 3 3 5 3" xfId="8409" xr:uid="{00000000-0005-0000-0000-0000D8200000}"/>
    <cellStyle name="Normal 7 3 3 5 4" xfId="8410" xr:uid="{00000000-0005-0000-0000-0000D9200000}"/>
    <cellStyle name="Normal 7 3 3 6" xfId="8411" xr:uid="{00000000-0005-0000-0000-0000DA200000}"/>
    <cellStyle name="Normal 7 3 3 7" xfId="8412" xr:uid="{00000000-0005-0000-0000-0000DB200000}"/>
    <cellStyle name="Normal 7 3 3 8" xfId="8413" xr:uid="{00000000-0005-0000-0000-0000DC200000}"/>
    <cellStyle name="Normal 7 3 4" xfId="8414" xr:uid="{00000000-0005-0000-0000-0000DD200000}"/>
    <cellStyle name="Normal 7 3 4 2" xfId="8415" xr:uid="{00000000-0005-0000-0000-0000DE200000}"/>
    <cellStyle name="Normal 7 3 4 2 2" xfId="8416" xr:uid="{00000000-0005-0000-0000-0000DF200000}"/>
    <cellStyle name="Normal 7 3 4 2 3" xfId="8417" xr:uid="{00000000-0005-0000-0000-0000E0200000}"/>
    <cellStyle name="Normal 7 3 4 2 4" xfId="8418" xr:uid="{00000000-0005-0000-0000-0000E1200000}"/>
    <cellStyle name="Normal 7 3 4 3" xfId="8419" xr:uid="{00000000-0005-0000-0000-0000E2200000}"/>
    <cellStyle name="Normal 7 3 4 3 2" xfId="8420" xr:uid="{00000000-0005-0000-0000-0000E3200000}"/>
    <cellStyle name="Normal 7 3 4 3 3" xfId="8421" xr:uid="{00000000-0005-0000-0000-0000E4200000}"/>
    <cellStyle name="Normal 7 3 4 3 4" xfId="8422" xr:uid="{00000000-0005-0000-0000-0000E5200000}"/>
    <cellStyle name="Normal 7 3 4 4" xfId="8423" xr:uid="{00000000-0005-0000-0000-0000E6200000}"/>
    <cellStyle name="Normal 7 3 4 4 2" xfId="8424" xr:uid="{00000000-0005-0000-0000-0000E7200000}"/>
    <cellStyle name="Normal 7 3 4 4 3" xfId="8425" xr:uid="{00000000-0005-0000-0000-0000E8200000}"/>
    <cellStyle name="Normal 7 3 4 4 4" xfId="8426" xr:uid="{00000000-0005-0000-0000-0000E9200000}"/>
    <cellStyle name="Normal 7 3 4 5" xfId="8427" xr:uid="{00000000-0005-0000-0000-0000EA200000}"/>
    <cellStyle name="Normal 7 3 4 6" xfId="8428" xr:uid="{00000000-0005-0000-0000-0000EB200000}"/>
    <cellStyle name="Normal 7 3 4 7" xfId="8429" xr:uid="{00000000-0005-0000-0000-0000EC200000}"/>
    <cellStyle name="Normal 7 3 5" xfId="8430" xr:uid="{00000000-0005-0000-0000-0000ED200000}"/>
    <cellStyle name="Normal 7 3 5 2" xfId="8431" xr:uid="{00000000-0005-0000-0000-0000EE200000}"/>
    <cellStyle name="Normal 7 3 5 3" xfId="8432" xr:uid="{00000000-0005-0000-0000-0000EF200000}"/>
    <cellStyle name="Normal 7 3 5 4" xfId="8433" xr:uid="{00000000-0005-0000-0000-0000F0200000}"/>
    <cellStyle name="Normal 7 3 6" xfId="8434" xr:uid="{00000000-0005-0000-0000-0000F1200000}"/>
    <cellStyle name="Normal 7 3 6 2" xfId="8435" xr:uid="{00000000-0005-0000-0000-0000F2200000}"/>
    <cellStyle name="Normal 7 3 6 3" xfId="8436" xr:uid="{00000000-0005-0000-0000-0000F3200000}"/>
    <cellStyle name="Normal 7 3 6 4" xfId="8437" xr:uid="{00000000-0005-0000-0000-0000F4200000}"/>
    <cellStyle name="Normal 7 3 7" xfId="8438" xr:uid="{00000000-0005-0000-0000-0000F5200000}"/>
    <cellStyle name="Normal 7 3 7 2" xfId="8439" xr:uid="{00000000-0005-0000-0000-0000F6200000}"/>
    <cellStyle name="Normal 7 3 7 3" xfId="8440" xr:uid="{00000000-0005-0000-0000-0000F7200000}"/>
    <cellStyle name="Normal 7 3 7 4" xfId="8441" xr:uid="{00000000-0005-0000-0000-0000F8200000}"/>
    <cellStyle name="Normal 7 3 8" xfId="8442" xr:uid="{00000000-0005-0000-0000-0000F9200000}"/>
    <cellStyle name="Normal 7 3 9" xfId="8443" xr:uid="{00000000-0005-0000-0000-0000FA200000}"/>
    <cellStyle name="Normal 7 4" xfId="8444" xr:uid="{00000000-0005-0000-0000-0000FB200000}"/>
    <cellStyle name="Normal 7 5" xfId="8445" xr:uid="{00000000-0005-0000-0000-0000FC200000}"/>
    <cellStyle name="Normal 7 6" xfId="8446" xr:uid="{00000000-0005-0000-0000-0000FD200000}"/>
    <cellStyle name="Normal 7 7" xfId="8447" xr:uid="{00000000-0005-0000-0000-0000FE200000}"/>
    <cellStyle name="Normal 7 8" xfId="8448" xr:uid="{00000000-0005-0000-0000-0000FF200000}"/>
    <cellStyle name="Normal 70" xfId="8449" xr:uid="{00000000-0005-0000-0000-000000210000}"/>
    <cellStyle name="Normal 71" xfId="8450" xr:uid="{00000000-0005-0000-0000-000001210000}"/>
    <cellStyle name="Normal 72" xfId="8451" xr:uid="{00000000-0005-0000-0000-000002210000}"/>
    <cellStyle name="Normal 72 2" xfId="8452" xr:uid="{00000000-0005-0000-0000-000003210000}"/>
    <cellStyle name="Normal 72 3" xfId="8453" xr:uid="{00000000-0005-0000-0000-000004210000}"/>
    <cellStyle name="Normal 72 4" xfId="8454" xr:uid="{00000000-0005-0000-0000-000005210000}"/>
    <cellStyle name="Normal 72 5" xfId="8455" xr:uid="{00000000-0005-0000-0000-000006210000}"/>
    <cellStyle name="Normal 73" xfId="8456" xr:uid="{00000000-0005-0000-0000-000007210000}"/>
    <cellStyle name="Normal 74" xfId="8457" xr:uid="{00000000-0005-0000-0000-000008210000}"/>
    <cellStyle name="Normal 74 2" xfId="8458" xr:uid="{00000000-0005-0000-0000-000009210000}"/>
    <cellStyle name="Normal 74 2 2" xfId="8459" xr:uid="{00000000-0005-0000-0000-00000A210000}"/>
    <cellStyle name="Normal 74 2 3" xfId="8460" xr:uid="{00000000-0005-0000-0000-00000B210000}"/>
    <cellStyle name="Normal 74 2 4" xfId="8461" xr:uid="{00000000-0005-0000-0000-00000C210000}"/>
    <cellStyle name="Normal 74 3" xfId="8462" xr:uid="{00000000-0005-0000-0000-00000D210000}"/>
    <cellStyle name="Normal 74 3 2" xfId="8463" xr:uid="{00000000-0005-0000-0000-00000E210000}"/>
    <cellStyle name="Normal 74 3 2 2" xfId="8464" xr:uid="{00000000-0005-0000-0000-00000F210000}"/>
    <cellStyle name="Normal 74 3 2 3" xfId="8465" xr:uid="{00000000-0005-0000-0000-000010210000}"/>
    <cellStyle name="Normal 74 3 2 4" xfId="8466" xr:uid="{00000000-0005-0000-0000-000011210000}"/>
    <cellStyle name="Normal 74 3 3" xfId="8467" xr:uid="{00000000-0005-0000-0000-000012210000}"/>
    <cellStyle name="Normal 74 3 4" xfId="8468" xr:uid="{00000000-0005-0000-0000-000013210000}"/>
    <cellStyle name="Normal 74 3 5" xfId="8469" xr:uid="{00000000-0005-0000-0000-000014210000}"/>
    <cellStyle name="Normal 74 4" xfId="8470" xr:uid="{00000000-0005-0000-0000-000015210000}"/>
    <cellStyle name="Normal 74 4 2" xfId="8471" xr:uid="{00000000-0005-0000-0000-000016210000}"/>
    <cellStyle name="Normal 74 4 3" xfId="8472" xr:uid="{00000000-0005-0000-0000-000017210000}"/>
    <cellStyle name="Normal 74 4 4" xfId="8473" xr:uid="{00000000-0005-0000-0000-000018210000}"/>
    <cellStyle name="Normal 74 5" xfId="8474" xr:uid="{00000000-0005-0000-0000-000019210000}"/>
    <cellStyle name="Normal 74 6" xfId="8475" xr:uid="{00000000-0005-0000-0000-00001A210000}"/>
    <cellStyle name="Normal 74 7" xfId="8476" xr:uid="{00000000-0005-0000-0000-00001B210000}"/>
    <cellStyle name="Normal 75" xfId="8477" xr:uid="{00000000-0005-0000-0000-00001C210000}"/>
    <cellStyle name="Normal 75 2" xfId="8478" xr:uid="{00000000-0005-0000-0000-00001D210000}"/>
    <cellStyle name="Normal 75 2 2" xfId="8479" xr:uid="{00000000-0005-0000-0000-00001E210000}"/>
    <cellStyle name="Normal 75 2 3" xfId="8480" xr:uid="{00000000-0005-0000-0000-00001F210000}"/>
    <cellStyle name="Normal 75 2 4" xfId="8481" xr:uid="{00000000-0005-0000-0000-000020210000}"/>
    <cellStyle name="Normal 75 3" xfId="8482" xr:uid="{00000000-0005-0000-0000-000021210000}"/>
    <cellStyle name="Normal 75 3 2" xfId="8483" xr:uid="{00000000-0005-0000-0000-000022210000}"/>
    <cellStyle name="Normal 75 3 3" xfId="8484" xr:uid="{00000000-0005-0000-0000-000023210000}"/>
    <cellStyle name="Normal 75 3 4" xfId="8485" xr:uid="{00000000-0005-0000-0000-000024210000}"/>
    <cellStyle name="Normal 75 4" xfId="8486" xr:uid="{00000000-0005-0000-0000-000025210000}"/>
    <cellStyle name="Normal 75 4 2" xfId="8487" xr:uid="{00000000-0005-0000-0000-000026210000}"/>
    <cellStyle name="Normal 75 4 3" xfId="8488" xr:uid="{00000000-0005-0000-0000-000027210000}"/>
    <cellStyle name="Normal 75 4 4" xfId="8489" xr:uid="{00000000-0005-0000-0000-000028210000}"/>
    <cellStyle name="Normal 75 5" xfId="8490" xr:uid="{00000000-0005-0000-0000-000029210000}"/>
    <cellStyle name="Normal 75 6" xfId="8491" xr:uid="{00000000-0005-0000-0000-00002A210000}"/>
    <cellStyle name="Normal 75 7" xfId="8492" xr:uid="{00000000-0005-0000-0000-00002B210000}"/>
    <cellStyle name="Normal 76" xfId="8493" xr:uid="{00000000-0005-0000-0000-00002C210000}"/>
    <cellStyle name="Normal 76 2" xfId="8494" xr:uid="{00000000-0005-0000-0000-00002D210000}"/>
    <cellStyle name="Normal 76 2 2" xfId="8495" xr:uid="{00000000-0005-0000-0000-00002E210000}"/>
    <cellStyle name="Normal 76 2 3" xfId="8496" xr:uid="{00000000-0005-0000-0000-00002F210000}"/>
    <cellStyle name="Normal 76 2 4" xfId="8497" xr:uid="{00000000-0005-0000-0000-000030210000}"/>
    <cellStyle name="Normal 76 3" xfId="8498" xr:uid="{00000000-0005-0000-0000-000031210000}"/>
    <cellStyle name="Normal 76 3 2" xfId="8499" xr:uid="{00000000-0005-0000-0000-000032210000}"/>
    <cellStyle name="Normal 76 3 3" xfId="8500" xr:uid="{00000000-0005-0000-0000-000033210000}"/>
    <cellStyle name="Normal 76 3 4" xfId="8501" xr:uid="{00000000-0005-0000-0000-000034210000}"/>
    <cellStyle name="Normal 76 4" xfId="8502" xr:uid="{00000000-0005-0000-0000-000035210000}"/>
    <cellStyle name="Normal 76 4 2" xfId="8503" xr:uid="{00000000-0005-0000-0000-000036210000}"/>
    <cellStyle name="Normal 76 4 3" xfId="8504" xr:uid="{00000000-0005-0000-0000-000037210000}"/>
    <cellStyle name="Normal 76 4 4" xfId="8505" xr:uid="{00000000-0005-0000-0000-000038210000}"/>
    <cellStyle name="Normal 76 5" xfId="8506" xr:uid="{00000000-0005-0000-0000-000039210000}"/>
    <cellStyle name="Normal 76 6" xfId="8507" xr:uid="{00000000-0005-0000-0000-00003A210000}"/>
    <cellStyle name="Normal 76 7" xfId="8508" xr:uid="{00000000-0005-0000-0000-00003B210000}"/>
    <cellStyle name="Normal 77" xfId="8509" xr:uid="{00000000-0005-0000-0000-00003C210000}"/>
    <cellStyle name="Normal 77 2" xfId="8510" xr:uid="{00000000-0005-0000-0000-00003D210000}"/>
    <cellStyle name="Normal 77 2 2" xfId="8511" xr:uid="{00000000-0005-0000-0000-00003E210000}"/>
    <cellStyle name="Normal 77 2 3" xfId="8512" xr:uid="{00000000-0005-0000-0000-00003F210000}"/>
    <cellStyle name="Normal 77 2 4" xfId="8513" xr:uid="{00000000-0005-0000-0000-000040210000}"/>
    <cellStyle name="Normal 77 3" xfId="8514" xr:uid="{00000000-0005-0000-0000-000041210000}"/>
    <cellStyle name="Normal 77 3 2" xfId="8515" xr:uid="{00000000-0005-0000-0000-000042210000}"/>
    <cellStyle name="Normal 77 3 3" xfId="8516" xr:uid="{00000000-0005-0000-0000-000043210000}"/>
    <cellStyle name="Normal 77 3 4" xfId="8517" xr:uid="{00000000-0005-0000-0000-000044210000}"/>
    <cellStyle name="Normal 77 4" xfId="8518" xr:uid="{00000000-0005-0000-0000-000045210000}"/>
    <cellStyle name="Normal 77 4 2" xfId="8519" xr:uid="{00000000-0005-0000-0000-000046210000}"/>
    <cellStyle name="Normal 77 4 3" xfId="8520" xr:uid="{00000000-0005-0000-0000-000047210000}"/>
    <cellStyle name="Normal 77 4 4" xfId="8521" xr:uid="{00000000-0005-0000-0000-000048210000}"/>
    <cellStyle name="Normal 77 5" xfId="8522" xr:uid="{00000000-0005-0000-0000-000049210000}"/>
    <cellStyle name="Normal 77 6" xfId="8523" xr:uid="{00000000-0005-0000-0000-00004A210000}"/>
    <cellStyle name="Normal 77 7" xfId="8524" xr:uid="{00000000-0005-0000-0000-00004B210000}"/>
    <cellStyle name="Normal 78" xfId="8525" xr:uid="{00000000-0005-0000-0000-00004C210000}"/>
    <cellStyle name="Normal 78 2" xfId="8526" xr:uid="{00000000-0005-0000-0000-00004D210000}"/>
    <cellStyle name="Normal 78 3" xfId="8527" xr:uid="{00000000-0005-0000-0000-00004E210000}"/>
    <cellStyle name="Normal 78 4" xfId="8528" xr:uid="{00000000-0005-0000-0000-00004F210000}"/>
    <cellStyle name="Normal 79" xfId="8529" xr:uid="{00000000-0005-0000-0000-000050210000}"/>
    <cellStyle name="Normal 8" xfId="8530" xr:uid="{00000000-0005-0000-0000-000051210000}"/>
    <cellStyle name="Normal 8 2" xfId="8531" xr:uid="{00000000-0005-0000-0000-000052210000}"/>
    <cellStyle name="Normal 8 2 2" xfId="8532" xr:uid="{00000000-0005-0000-0000-000053210000}"/>
    <cellStyle name="Normal 8 2 3" xfId="8533" xr:uid="{00000000-0005-0000-0000-000054210000}"/>
    <cellStyle name="Normal 8 2 4" xfId="8534" xr:uid="{00000000-0005-0000-0000-000055210000}"/>
    <cellStyle name="Normal 8 3" xfId="8535" xr:uid="{00000000-0005-0000-0000-000056210000}"/>
    <cellStyle name="Normal 8 3 10" xfId="8536" xr:uid="{00000000-0005-0000-0000-000057210000}"/>
    <cellStyle name="Normal 8 3 2" xfId="8537" xr:uid="{00000000-0005-0000-0000-000058210000}"/>
    <cellStyle name="Normal 8 3 2 2" xfId="8538" xr:uid="{00000000-0005-0000-0000-000059210000}"/>
    <cellStyle name="Normal 8 3 2 2 2" xfId="8539" xr:uid="{00000000-0005-0000-0000-00005A210000}"/>
    <cellStyle name="Normal 8 3 2 2 2 2" xfId="8540" xr:uid="{00000000-0005-0000-0000-00005B210000}"/>
    <cellStyle name="Normal 8 3 2 2 2 3" xfId="8541" xr:uid="{00000000-0005-0000-0000-00005C210000}"/>
    <cellStyle name="Normal 8 3 2 2 2 4" xfId="8542" xr:uid="{00000000-0005-0000-0000-00005D210000}"/>
    <cellStyle name="Normal 8 3 2 2 3" xfId="8543" xr:uid="{00000000-0005-0000-0000-00005E210000}"/>
    <cellStyle name="Normal 8 3 2 2 3 2" xfId="8544" xr:uid="{00000000-0005-0000-0000-00005F210000}"/>
    <cellStyle name="Normal 8 3 2 2 3 3" xfId="8545" xr:uid="{00000000-0005-0000-0000-000060210000}"/>
    <cellStyle name="Normal 8 3 2 2 3 4" xfId="8546" xr:uid="{00000000-0005-0000-0000-000061210000}"/>
    <cellStyle name="Normal 8 3 2 2 4" xfId="8547" xr:uid="{00000000-0005-0000-0000-000062210000}"/>
    <cellStyle name="Normal 8 3 2 2 4 2" xfId="8548" xr:uid="{00000000-0005-0000-0000-000063210000}"/>
    <cellStyle name="Normal 8 3 2 2 4 3" xfId="8549" xr:uid="{00000000-0005-0000-0000-000064210000}"/>
    <cellStyle name="Normal 8 3 2 2 4 4" xfId="8550" xr:uid="{00000000-0005-0000-0000-000065210000}"/>
    <cellStyle name="Normal 8 3 2 2 5" xfId="8551" xr:uid="{00000000-0005-0000-0000-000066210000}"/>
    <cellStyle name="Normal 8 3 2 2 6" xfId="8552" xr:uid="{00000000-0005-0000-0000-000067210000}"/>
    <cellStyle name="Normal 8 3 2 2 7" xfId="8553" xr:uid="{00000000-0005-0000-0000-000068210000}"/>
    <cellStyle name="Normal 8 3 2 3" xfId="8554" xr:uid="{00000000-0005-0000-0000-000069210000}"/>
    <cellStyle name="Normal 8 3 2 3 2" xfId="8555" xr:uid="{00000000-0005-0000-0000-00006A210000}"/>
    <cellStyle name="Normal 8 3 2 3 3" xfId="8556" xr:uid="{00000000-0005-0000-0000-00006B210000}"/>
    <cellStyle name="Normal 8 3 2 3 4" xfId="8557" xr:uid="{00000000-0005-0000-0000-00006C210000}"/>
    <cellStyle name="Normal 8 3 2 4" xfId="8558" xr:uid="{00000000-0005-0000-0000-00006D210000}"/>
    <cellStyle name="Normal 8 3 2 4 2" xfId="8559" xr:uid="{00000000-0005-0000-0000-00006E210000}"/>
    <cellStyle name="Normal 8 3 2 4 3" xfId="8560" xr:uid="{00000000-0005-0000-0000-00006F210000}"/>
    <cellStyle name="Normal 8 3 2 4 4" xfId="8561" xr:uid="{00000000-0005-0000-0000-000070210000}"/>
    <cellStyle name="Normal 8 3 2 5" xfId="8562" xr:uid="{00000000-0005-0000-0000-000071210000}"/>
    <cellStyle name="Normal 8 3 2 5 2" xfId="8563" xr:uid="{00000000-0005-0000-0000-000072210000}"/>
    <cellStyle name="Normal 8 3 2 5 3" xfId="8564" xr:uid="{00000000-0005-0000-0000-000073210000}"/>
    <cellStyle name="Normal 8 3 2 5 4" xfId="8565" xr:uid="{00000000-0005-0000-0000-000074210000}"/>
    <cellStyle name="Normal 8 3 2 6" xfId="8566" xr:uid="{00000000-0005-0000-0000-000075210000}"/>
    <cellStyle name="Normal 8 3 2 7" xfId="8567" xr:uid="{00000000-0005-0000-0000-000076210000}"/>
    <cellStyle name="Normal 8 3 2 8" xfId="8568" xr:uid="{00000000-0005-0000-0000-000077210000}"/>
    <cellStyle name="Normal 8 3 3" xfId="8569" xr:uid="{00000000-0005-0000-0000-000078210000}"/>
    <cellStyle name="Normal 8 3 3 2" xfId="8570" xr:uid="{00000000-0005-0000-0000-000079210000}"/>
    <cellStyle name="Normal 8 3 3 2 2" xfId="8571" xr:uid="{00000000-0005-0000-0000-00007A210000}"/>
    <cellStyle name="Normal 8 3 3 2 2 2" xfId="8572" xr:uid="{00000000-0005-0000-0000-00007B210000}"/>
    <cellStyle name="Normal 8 3 3 2 2 3" xfId="8573" xr:uid="{00000000-0005-0000-0000-00007C210000}"/>
    <cellStyle name="Normal 8 3 3 2 2 4" xfId="8574" xr:uid="{00000000-0005-0000-0000-00007D210000}"/>
    <cellStyle name="Normal 8 3 3 2 3" xfId="8575" xr:uid="{00000000-0005-0000-0000-00007E210000}"/>
    <cellStyle name="Normal 8 3 3 2 3 2" xfId="8576" xr:uid="{00000000-0005-0000-0000-00007F210000}"/>
    <cellStyle name="Normal 8 3 3 2 3 3" xfId="8577" xr:uid="{00000000-0005-0000-0000-000080210000}"/>
    <cellStyle name="Normal 8 3 3 2 3 4" xfId="8578" xr:uid="{00000000-0005-0000-0000-000081210000}"/>
    <cellStyle name="Normal 8 3 3 2 4" xfId="8579" xr:uid="{00000000-0005-0000-0000-000082210000}"/>
    <cellStyle name="Normal 8 3 3 2 4 2" xfId="8580" xr:uid="{00000000-0005-0000-0000-000083210000}"/>
    <cellStyle name="Normal 8 3 3 2 4 3" xfId="8581" xr:uid="{00000000-0005-0000-0000-000084210000}"/>
    <cellStyle name="Normal 8 3 3 2 4 4" xfId="8582" xr:uid="{00000000-0005-0000-0000-000085210000}"/>
    <cellStyle name="Normal 8 3 3 2 5" xfId="8583" xr:uid="{00000000-0005-0000-0000-000086210000}"/>
    <cellStyle name="Normal 8 3 3 2 6" xfId="8584" xr:uid="{00000000-0005-0000-0000-000087210000}"/>
    <cellStyle name="Normal 8 3 3 2 7" xfId="8585" xr:uid="{00000000-0005-0000-0000-000088210000}"/>
    <cellStyle name="Normal 8 3 3 3" xfId="8586" xr:uid="{00000000-0005-0000-0000-000089210000}"/>
    <cellStyle name="Normal 8 3 3 3 2" xfId="8587" xr:uid="{00000000-0005-0000-0000-00008A210000}"/>
    <cellStyle name="Normal 8 3 3 3 3" xfId="8588" xr:uid="{00000000-0005-0000-0000-00008B210000}"/>
    <cellStyle name="Normal 8 3 3 3 4" xfId="8589" xr:uid="{00000000-0005-0000-0000-00008C210000}"/>
    <cellStyle name="Normal 8 3 3 4" xfId="8590" xr:uid="{00000000-0005-0000-0000-00008D210000}"/>
    <cellStyle name="Normal 8 3 3 4 2" xfId="8591" xr:uid="{00000000-0005-0000-0000-00008E210000}"/>
    <cellStyle name="Normal 8 3 3 4 3" xfId="8592" xr:uid="{00000000-0005-0000-0000-00008F210000}"/>
    <cellStyle name="Normal 8 3 3 4 4" xfId="8593" xr:uid="{00000000-0005-0000-0000-000090210000}"/>
    <cellStyle name="Normal 8 3 3 5" xfId="8594" xr:uid="{00000000-0005-0000-0000-000091210000}"/>
    <cellStyle name="Normal 8 3 3 5 2" xfId="8595" xr:uid="{00000000-0005-0000-0000-000092210000}"/>
    <cellStyle name="Normal 8 3 3 5 3" xfId="8596" xr:uid="{00000000-0005-0000-0000-000093210000}"/>
    <cellStyle name="Normal 8 3 3 5 4" xfId="8597" xr:uid="{00000000-0005-0000-0000-000094210000}"/>
    <cellStyle name="Normal 8 3 3 6" xfId="8598" xr:uid="{00000000-0005-0000-0000-000095210000}"/>
    <cellStyle name="Normal 8 3 3 7" xfId="8599" xr:uid="{00000000-0005-0000-0000-000096210000}"/>
    <cellStyle name="Normal 8 3 3 8" xfId="8600" xr:uid="{00000000-0005-0000-0000-000097210000}"/>
    <cellStyle name="Normal 8 3 4" xfId="8601" xr:uid="{00000000-0005-0000-0000-000098210000}"/>
    <cellStyle name="Normal 8 3 4 2" xfId="8602" xr:uid="{00000000-0005-0000-0000-000099210000}"/>
    <cellStyle name="Normal 8 3 4 2 2" xfId="8603" xr:uid="{00000000-0005-0000-0000-00009A210000}"/>
    <cellStyle name="Normal 8 3 4 2 3" xfId="8604" xr:uid="{00000000-0005-0000-0000-00009B210000}"/>
    <cellStyle name="Normal 8 3 4 2 4" xfId="8605" xr:uid="{00000000-0005-0000-0000-00009C210000}"/>
    <cellStyle name="Normal 8 3 4 3" xfId="8606" xr:uid="{00000000-0005-0000-0000-00009D210000}"/>
    <cellStyle name="Normal 8 3 4 3 2" xfId="8607" xr:uid="{00000000-0005-0000-0000-00009E210000}"/>
    <cellStyle name="Normal 8 3 4 3 3" xfId="8608" xr:uid="{00000000-0005-0000-0000-00009F210000}"/>
    <cellStyle name="Normal 8 3 4 3 4" xfId="8609" xr:uid="{00000000-0005-0000-0000-0000A0210000}"/>
    <cellStyle name="Normal 8 3 4 4" xfId="8610" xr:uid="{00000000-0005-0000-0000-0000A1210000}"/>
    <cellStyle name="Normal 8 3 4 4 2" xfId="8611" xr:uid="{00000000-0005-0000-0000-0000A2210000}"/>
    <cellStyle name="Normal 8 3 4 4 3" xfId="8612" xr:uid="{00000000-0005-0000-0000-0000A3210000}"/>
    <cellStyle name="Normal 8 3 4 4 4" xfId="8613" xr:uid="{00000000-0005-0000-0000-0000A4210000}"/>
    <cellStyle name="Normal 8 3 4 5" xfId="8614" xr:uid="{00000000-0005-0000-0000-0000A5210000}"/>
    <cellStyle name="Normal 8 3 4 6" xfId="8615" xr:uid="{00000000-0005-0000-0000-0000A6210000}"/>
    <cellStyle name="Normal 8 3 4 7" xfId="8616" xr:uid="{00000000-0005-0000-0000-0000A7210000}"/>
    <cellStyle name="Normal 8 3 5" xfId="8617" xr:uid="{00000000-0005-0000-0000-0000A8210000}"/>
    <cellStyle name="Normal 8 3 5 2" xfId="8618" xr:uid="{00000000-0005-0000-0000-0000A9210000}"/>
    <cellStyle name="Normal 8 3 5 3" xfId="8619" xr:uid="{00000000-0005-0000-0000-0000AA210000}"/>
    <cellStyle name="Normal 8 3 5 4" xfId="8620" xr:uid="{00000000-0005-0000-0000-0000AB210000}"/>
    <cellStyle name="Normal 8 3 6" xfId="8621" xr:uid="{00000000-0005-0000-0000-0000AC210000}"/>
    <cellStyle name="Normal 8 3 6 2" xfId="8622" xr:uid="{00000000-0005-0000-0000-0000AD210000}"/>
    <cellStyle name="Normal 8 3 6 3" xfId="8623" xr:uid="{00000000-0005-0000-0000-0000AE210000}"/>
    <cellStyle name="Normal 8 3 6 4" xfId="8624" xr:uid="{00000000-0005-0000-0000-0000AF210000}"/>
    <cellStyle name="Normal 8 3 7" xfId="8625" xr:uid="{00000000-0005-0000-0000-0000B0210000}"/>
    <cellStyle name="Normal 8 3 7 2" xfId="8626" xr:uid="{00000000-0005-0000-0000-0000B1210000}"/>
    <cellStyle name="Normal 8 3 7 3" xfId="8627" xr:uid="{00000000-0005-0000-0000-0000B2210000}"/>
    <cellStyle name="Normal 8 3 7 4" xfId="8628" xr:uid="{00000000-0005-0000-0000-0000B3210000}"/>
    <cellStyle name="Normal 8 3 8" xfId="8629" xr:uid="{00000000-0005-0000-0000-0000B4210000}"/>
    <cellStyle name="Normal 8 3 9" xfId="8630" xr:uid="{00000000-0005-0000-0000-0000B5210000}"/>
    <cellStyle name="Normal 8 4" xfId="8631" xr:uid="{00000000-0005-0000-0000-0000B6210000}"/>
    <cellStyle name="Normal 8 5" xfId="8632" xr:uid="{00000000-0005-0000-0000-0000B7210000}"/>
    <cellStyle name="Normal 8 6" xfId="8633" xr:uid="{00000000-0005-0000-0000-0000B8210000}"/>
    <cellStyle name="Normal 8 7" xfId="8634" xr:uid="{00000000-0005-0000-0000-0000B9210000}"/>
    <cellStyle name="Normal 8 8" xfId="8635" xr:uid="{00000000-0005-0000-0000-0000BA210000}"/>
    <cellStyle name="Normal 80" xfId="8636" xr:uid="{00000000-0005-0000-0000-0000BB210000}"/>
    <cellStyle name="Normal 81" xfId="8637" xr:uid="{00000000-0005-0000-0000-0000BC210000}"/>
    <cellStyle name="Normal 82" xfId="8638" xr:uid="{00000000-0005-0000-0000-0000BD210000}"/>
    <cellStyle name="Normal 83" xfId="8639" xr:uid="{00000000-0005-0000-0000-0000BE210000}"/>
    <cellStyle name="Normal 83 2" xfId="8640" xr:uid="{00000000-0005-0000-0000-0000BF210000}"/>
    <cellStyle name="Normal 83 2 2" xfId="8641" xr:uid="{00000000-0005-0000-0000-0000C0210000}"/>
    <cellStyle name="Normal 83 2 3" xfId="8642" xr:uid="{00000000-0005-0000-0000-0000C1210000}"/>
    <cellStyle name="Normal 83 3" xfId="8643" xr:uid="{00000000-0005-0000-0000-0000C2210000}"/>
    <cellStyle name="Normal 83 4" xfId="8644" xr:uid="{00000000-0005-0000-0000-0000C3210000}"/>
    <cellStyle name="Normal 84" xfId="8645" xr:uid="{00000000-0005-0000-0000-0000C4210000}"/>
    <cellStyle name="Normal 85" xfId="8646" xr:uid="{00000000-0005-0000-0000-0000C5210000}"/>
    <cellStyle name="Normal 85 2" xfId="8647" xr:uid="{00000000-0005-0000-0000-0000C6210000}"/>
    <cellStyle name="Normal 85 3" xfId="8648" xr:uid="{00000000-0005-0000-0000-0000C7210000}"/>
    <cellStyle name="Normal 85 4" xfId="8649" xr:uid="{00000000-0005-0000-0000-0000C8210000}"/>
    <cellStyle name="Normal 86" xfId="8650" xr:uid="{00000000-0005-0000-0000-0000C9210000}"/>
    <cellStyle name="Normal 86 2" xfId="8651" xr:uid="{00000000-0005-0000-0000-0000CA210000}"/>
    <cellStyle name="Normal 86 3" xfId="8652" xr:uid="{00000000-0005-0000-0000-0000CB210000}"/>
    <cellStyle name="Normal 86 4" xfId="8653" xr:uid="{00000000-0005-0000-0000-0000CC210000}"/>
    <cellStyle name="Normal 87" xfId="8654" xr:uid="{00000000-0005-0000-0000-0000CD210000}"/>
    <cellStyle name="Normal 87 2" xfId="8655" xr:uid="{00000000-0005-0000-0000-0000CE210000}"/>
    <cellStyle name="Normal 87 3" xfId="8656" xr:uid="{00000000-0005-0000-0000-0000CF210000}"/>
    <cellStyle name="Normal 87 4" xfId="8657" xr:uid="{00000000-0005-0000-0000-0000D0210000}"/>
    <cellStyle name="Normal 88" xfId="8658" xr:uid="{00000000-0005-0000-0000-0000D1210000}"/>
    <cellStyle name="Normal 88 2" xfId="8659" xr:uid="{00000000-0005-0000-0000-0000D2210000}"/>
    <cellStyle name="Normal 88 2 2" xfId="8660" xr:uid="{00000000-0005-0000-0000-0000D3210000}"/>
    <cellStyle name="Normal 88 3" xfId="8661" xr:uid="{00000000-0005-0000-0000-0000D4210000}"/>
    <cellStyle name="Normal 88 4" xfId="8662" xr:uid="{00000000-0005-0000-0000-0000D5210000}"/>
    <cellStyle name="Normal 88 5" xfId="8663" xr:uid="{00000000-0005-0000-0000-0000D6210000}"/>
    <cellStyle name="Normal 88 6" xfId="8664" xr:uid="{00000000-0005-0000-0000-0000D7210000}"/>
    <cellStyle name="Normal 89" xfId="8665" xr:uid="{00000000-0005-0000-0000-0000D8210000}"/>
    <cellStyle name="Normal 89 2" xfId="8666" xr:uid="{00000000-0005-0000-0000-0000D9210000}"/>
    <cellStyle name="Normal 89 3" xfId="8667" xr:uid="{00000000-0005-0000-0000-0000DA210000}"/>
    <cellStyle name="Normal 89 4" xfId="8668" xr:uid="{00000000-0005-0000-0000-0000DB210000}"/>
    <cellStyle name="Normal 9" xfId="8669" xr:uid="{00000000-0005-0000-0000-0000DC210000}"/>
    <cellStyle name="Normal 9 2" xfId="8670" xr:uid="{00000000-0005-0000-0000-0000DD210000}"/>
    <cellStyle name="Normal 9 2 2" xfId="8671" xr:uid="{00000000-0005-0000-0000-0000DE210000}"/>
    <cellStyle name="Normal 9 2 3" xfId="8672" xr:uid="{00000000-0005-0000-0000-0000DF210000}"/>
    <cellStyle name="Normal 9 2 4" xfId="8673" xr:uid="{00000000-0005-0000-0000-0000E0210000}"/>
    <cellStyle name="Normal 9 3" xfId="8674" xr:uid="{00000000-0005-0000-0000-0000E1210000}"/>
    <cellStyle name="Normal 9 3 2" xfId="8675" xr:uid="{00000000-0005-0000-0000-0000E2210000}"/>
    <cellStyle name="Normal 9 3 3" xfId="8676" xr:uid="{00000000-0005-0000-0000-0000E3210000}"/>
    <cellStyle name="Normal 9 4" xfId="8677" xr:uid="{00000000-0005-0000-0000-0000E4210000}"/>
    <cellStyle name="Normal 9 5" xfId="8678" xr:uid="{00000000-0005-0000-0000-0000E5210000}"/>
    <cellStyle name="Normal 9 6" xfId="8679" xr:uid="{00000000-0005-0000-0000-0000E6210000}"/>
    <cellStyle name="Normal 9 7" xfId="8680" xr:uid="{00000000-0005-0000-0000-0000E7210000}"/>
    <cellStyle name="Normal 9 8" xfId="8681" xr:uid="{00000000-0005-0000-0000-0000E8210000}"/>
    <cellStyle name="Normal 90" xfId="8682" xr:uid="{00000000-0005-0000-0000-0000E9210000}"/>
    <cellStyle name="Normal 91" xfId="8683" xr:uid="{00000000-0005-0000-0000-0000EA210000}"/>
    <cellStyle name="Normal 92" xfId="8684" xr:uid="{00000000-0005-0000-0000-0000EB210000}"/>
    <cellStyle name="Normal 92 2" xfId="8685" xr:uid="{00000000-0005-0000-0000-0000EC210000}"/>
    <cellStyle name="Normal 92 3" xfId="8686" xr:uid="{00000000-0005-0000-0000-0000ED210000}"/>
    <cellStyle name="Normal 93" xfId="8687" xr:uid="{00000000-0005-0000-0000-0000EE210000}"/>
    <cellStyle name="Normal 94" xfId="8688" xr:uid="{00000000-0005-0000-0000-0000EF210000}"/>
    <cellStyle name="Normal 95" xfId="8689" xr:uid="{00000000-0005-0000-0000-0000F0210000}"/>
    <cellStyle name="Normal 96" xfId="8690" xr:uid="{00000000-0005-0000-0000-0000F1210000}"/>
    <cellStyle name="Normal 97" xfId="8691" xr:uid="{00000000-0005-0000-0000-0000F2210000}"/>
    <cellStyle name="Normal 98" xfId="8692" xr:uid="{00000000-0005-0000-0000-0000F3210000}"/>
    <cellStyle name="Normal 99" xfId="8693" xr:uid="{00000000-0005-0000-0000-0000F4210000}"/>
    <cellStyle name="Normal,80 pts rojo, Texto chispeante" xfId="8694" xr:uid="{00000000-0005-0000-0000-0000F5210000}"/>
    <cellStyle name="Notas 2" xfId="8695" xr:uid="{00000000-0005-0000-0000-0000F7210000}"/>
    <cellStyle name="Notas 2 10" xfId="8696" xr:uid="{00000000-0005-0000-0000-0000F8210000}"/>
    <cellStyle name="Notas 2 2" xfId="8697" xr:uid="{00000000-0005-0000-0000-0000F9210000}"/>
    <cellStyle name="Notas 2 2 2" xfId="8698" xr:uid="{00000000-0005-0000-0000-0000FA210000}"/>
    <cellStyle name="Notas 2 3" xfId="8699" xr:uid="{00000000-0005-0000-0000-0000FB210000}"/>
    <cellStyle name="Notas 2 4" xfId="8700" xr:uid="{00000000-0005-0000-0000-0000FC210000}"/>
    <cellStyle name="Notas 2 5" xfId="8701" xr:uid="{00000000-0005-0000-0000-0000FD210000}"/>
    <cellStyle name="Notas 2 6" xfId="8702" xr:uid="{00000000-0005-0000-0000-0000FE210000}"/>
    <cellStyle name="Notas 2 7" xfId="8703" xr:uid="{00000000-0005-0000-0000-0000FF210000}"/>
    <cellStyle name="Notas 2 8" xfId="8704" xr:uid="{00000000-0005-0000-0000-000000220000}"/>
    <cellStyle name="Notas 2 9" xfId="8705" xr:uid="{00000000-0005-0000-0000-000001220000}"/>
    <cellStyle name="Notas 3" xfId="8706" xr:uid="{00000000-0005-0000-0000-000002220000}"/>
    <cellStyle name="Notas 3 10" xfId="8707" xr:uid="{00000000-0005-0000-0000-000003220000}"/>
    <cellStyle name="Notas 3 2" xfId="8708" xr:uid="{00000000-0005-0000-0000-000004220000}"/>
    <cellStyle name="Notas 3 2 2" xfId="8709" xr:uid="{00000000-0005-0000-0000-000005220000}"/>
    <cellStyle name="Notas 3 3" xfId="8710" xr:uid="{00000000-0005-0000-0000-000006220000}"/>
    <cellStyle name="Notas 3 4" xfId="8711" xr:uid="{00000000-0005-0000-0000-000007220000}"/>
    <cellStyle name="Notas 3 5" xfId="8712" xr:uid="{00000000-0005-0000-0000-000008220000}"/>
    <cellStyle name="Notas 3 6" xfId="8713" xr:uid="{00000000-0005-0000-0000-000009220000}"/>
    <cellStyle name="Notas 3 7" xfId="8714" xr:uid="{00000000-0005-0000-0000-00000A220000}"/>
    <cellStyle name="Notas 3 8" xfId="8715" xr:uid="{00000000-0005-0000-0000-00000B220000}"/>
    <cellStyle name="Notas 3 9" xfId="8716" xr:uid="{00000000-0005-0000-0000-00000C220000}"/>
    <cellStyle name="Notas 4" xfId="8717" xr:uid="{00000000-0005-0000-0000-00000D220000}"/>
    <cellStyle name="Notas 4 10" xfId="8718" xr:uid="{00000000-0005-0000-0000-00000E220000}"/>
    <cellStyle name="Notas 4 2" xfId="8719" xr:uid="{00000000-0005-0000-0000-00000F220000}"/>
    <cellStyle name="Notas 4 2 2" xfId="8720" xr:uid="{00000000-0005-0000-0000-000010220000}"/>
    <cellStyle name="Notas 4 3" xfId="8721" xr:uid="{00000000-0005-0000-0000-000011220000}"/>
    <cellStyle name="Notas 4 4" xfId="8722" xr:uid="{00000000-0005-0000-0000-000012220000}"/>
    <cellStyle name="Notas 4 5" xfId="8723" xr:uid="{00000000-0005-0000-0000-000013220000}"/>
    <cellStyle name="Notas 4 6" xfId="8724" xr:uid="{00000000-0005-0000-0000-000014220000}"/>
    <cellStyle name="Notas 4 7" xfId="8725" xr:uid="{00000000-0005-0000-0000-000015220000}"/>
    <cellStyle name="Notas 4 8" xfId="8726" xr:uid="{00000000-0005-0000-0000-000016220000}"/>
    <cellStyle name="Notas 4 9" xfId="8727" xr:uid="{00000000-0005-0000-0000-000017220000}"/>
    <cellStyle name="Note" xfId="8728" xr:uid="{00000000-0005-0000-0000-000018220000}"/>
    <cellStyle name="Note 10" xfId="8729" xr:uid="{00000000-0005-0000-0000-000019220000}"/>
    <cellStyle name="Note 11" xfId="8730" xr:uid="{00000000-0005-0000-0000-00001A220000}"/>
    <cellStyle name="Note 2" xfId="8731" xr:uid="{00000000-0005-0000-0000-00001B220000}"/>
    <cellStyle name="Note 2 2" xfId="8732" xr:uid="{00000000-0005-0000-0000-00001C220000}"/>
    <cellStyle name="Note 2 2 2" xfId="8733" xr:uid="{00000000-0005-0000-0000-00001D220000}"/>
    <cellStyle name="Note 2 3" xfId="8734" xr:uid="{00000000-0005-0000-0000-00001E220000}"/>
    <cellStyle name="Note 2 4" xfId="8735" xr:uid="{00000000-0005-0000-0000-00001F220000}"/>
    <cellStyle name="Note 2 5" xfId="8736" xr:uid="{00000000-0005-0000-0000-000020220000}"/>
    <cellStyle name="Note 2 6" xfId="8737" xr:uid="{00000000-0005-0000-0000-000021220000}"/>
    <cellStyle name="Note 2 7" xfId="8738" xr:uid="{00000000-0005-0000-0000-000022220000}"/>
    <cellStyle name="Note 2 8" xfId="8739" xr:uid="{00000000-0005-0000-0000-000023220000}"/>
    <cellStyle name="Note 2 9" xfId="8740" xr:uid="{00000000-0005-0000-0000-000024220000}"/>
    <cellStyle name="Note 3" xfId="8741" xr:uid="{00000000-0005-0000-0000-000025220000}"/>
    <cellStyle name="Note 3 2" xfId="8742" xr:uid="{00000000-0005-0000-0000-000026220000}"/>
    <cellStyle name="Note 4" xfId="8743" xr:uid="{00000000-0005-0000-0000-000027220000}"/>
    <cellStyle name="Note 5" xfId="8744" xr:uid="{00000000-0005-0000-0000-000028220000}"/>
    <cellStyle name="Note 6" xfId="8745" xr:uid="{00000000-0005-0000-0000-000029220000}"/>
    <cellStyle name="Note 7" xfId="8746" xr:uid="{00000000-0005-0000-0000-00002A220000}"/>
    <cellStyle name="Note 8" xfId="8747" xr:uid="{00000000-0005-0000-0000-00002B220000}"/>
    <cellStyle name="Note 9" xfId="8748" xr:uid="{00000000-0005-0000-0000-00002C220000}"/>
    <cellStyle name="Output" xfId="8749" xr:uid="{00000000-0005-0000-0000-00002D220000}"/>
    <cellStyle name="Output 10" xfId="8750" xr:uid="{00000000-0005-0000-0000-00002E220000}"/>
    <cellStyle name="Output 11" xfId="8751" xr:uid="{00000000-0005-0000-0000-00002F220000}"/>
    <cellStyle name="Output 12" xfId="8752" xr:uid="{00000000-0005-0000-0000-000030220000}"/>
    <cellStyle name="Output 13" xfId="8753" xr:uid="{00000000-0005-0000-0000-000031220000}"/>
    <cellStyle name="Output 2" xfId="8754" xr:uid="{00000000-0005-0000-0000-000032220000}"/>
    <cellStyle name="Output 2 10" xfId="8755" xr:uid="{00000000-0005-0000-0000-000033220000}"/>
    <cellStyle name="Output 2 11" xfId="8756" xr:uid="{00000000-0005-0000-0000-000034220000}"/>
    <cellStyle name="Output 2 12" xfId="8757" xr:uid="{00000000-0005-0000-0000-000035220000}"/>
    <cellStyle name="Output 2 2" xfId="8758" xr:uid="{00000000-0005-0000-0000-000036220000}"/>
    <cellStyle name="Output 2 2 2" xfId="8759" xr:uid="{00000000-0005-0000-0000-000037220000}"/>
    <cellStyle name="Output 2 2 3" xfId="8760" xr:uid="{00000000-0005-0000-0000-000038220000}"/>
    <cellStyle name="Output 2 3" xfId="8761" xr:uid="{00000000-0005-0000-0000-000039220000}"/>
    <cellStyle name="Output 2 4" xfId="8762" xr:uid="{00000000-0005-0000-0000-00003A220000}"/>
    <cellStyle name="Output 2 5" xfId="8763" xr:uid="{00000000-0005-0000-0000-00003B220000}"/>
    <cellStyle name="Output 2 6" xfId="8764" xr:uid="{00000000-0005-0000-0000-00003C220000}"/>
    <cellStyle name="Output 2 7" xfId="8765" xr:uid="{00000000-0005-0000-0000-00003D220000}"/>
    <cellStyle name="Output 2 8" xfId="8766" xr:uid="{00000000-0005-0000-0000-00003E220000}"/>
    <cellStyle name="Output 2 9" xfId="8767" xr:uid="{00000000-0005-0000-0000-00003F220000}"/>
    <cellStyle name="Output 3" xfId="8768" xr:uid="{00000000-0005-0000-0000-000040220000}"/>
    <cellStyle name="Output 3 2" xfId="8769" xr:uid="{00000000-0005-0000-0000-000041220000}"/>
    <cellStyle name="Output 3 2 2" xfId="8770" xr:uid="{00000000-0005-0000-0000-000042220000}"/>
    <cellStyle name="Output 3 2 3" xfId="8771" xr:uid="{00000000-0005-0000-0000-000043220000}"/>
    <cellStyle name="Output 3 3" xfId="8772" xr:uid="{00000000-0005-0000-0000-000044220000}"/>
    <cellStyle name="Output 3 4" xfId="8773" xr:uid="{00000000-0005-0000-0000-000045220000}"/>
    <cellStyle name="Output 3 5" xfId="8774" xr:uid="{00000000-0005-0000-0000-000046220000}"/>
    <cellStyle name="Output 3 6" xfId="8775" xr:uid="{00000000-0005-0000-0000-000047220000}"/>
    <cellStyle name="Output 3 7" xfId="8776" xr:uid="{00000000-0005-0000-0000-000048220000}"/>
    <cellStyle name="Output 3 8" xfId="8777" xr:uid="{00000000-0005-0000-0000-000049220000}"/>
    <cellStyle name="Output 3 9" xfId="8778" xr:uid="{00000000-0005-0000-0000-00004A220000}"/>
    <cellStyle name="Output 4" xfId="8779" xr:uid="{00000000-0005-0000-0000-00004B220000}"/>
    <cellStyle name="Output 4 2" xfId="8780" xr:uid="{00000000-0005-0000-0000-00004C220000}"/>
    <cellStyle name="Output 4 3" xfId="8781" xr:uid="{00000000-0005-0000-0000-00004D220000}"/>
    <cellStyle name="Output 5" xfId="8782" xr:uid="{00000000-0005-0000-0000-00004E220000}"/>
    <cellStyle name="Output 6" xfId="8783" xr:uid="{00000000-0005-0000-0000-00004F220000}"/>
    <cellStyle name="Output 7" xfId="8784" xr:uid="{00000000-0005-0000-0000-000050220000}"/>
    <cellStyle name="Output 8" xfId="8785" xr:uid="{00000000-0005-0000-0000-000051220000}"/>
    <cellStyle name="Output 9" xfId="8786" xr:uid="{00000000-0005-0000-0000-000052220000}"/>
    <cellStyle name="Percent" xfId="2" builtinId="5"/>
    <cellStyle name="Percent 2" xfId="8787" xr:uid="{00000000-0005-0000-0000-000053220000}"/>
    <cellStyle name="Percent 2 2" xfId="8788" xr:uid="{00000000-0005-0000-0000-000054220000}"/>
    <cellStyle name="Percent 2 2 2" xfId="8789" xr:uid="{00000000-0005-0000-0000-000055220000}"/>
    <cellStyle name="Percent 2 2 2 2" xfId="8790" xr:uid="{00000000-0005-0000-0000-000056220000}"/>
    <cellStyle name="Percent 2 2 3" xfId="8791" xr:uid="{00000000-0005-0000-0000-000057220000}"/>
    <cellStyle name="Percent 2 2 4" xfId="8792" xr:uid="{00000000-0005-0000-0000-000058220000}"/>
    <cellStyle name="Percent 2 3" xfId="8793" xr:uid="{00000000-0005-0000-0000-000059220000}"/>
    <cellStyle name="Percent 2 3 2" xfId="8794" xr:uid="{00000000-0005-0000-0000-00005A220000}"/>
    <cellStyle name="Percent 2 3 2 2" xfId="8795" xr:uid="{00000000-0005-0000-0000-00005B220000}"/>
    <cellStyle name="Percent 2 3 2 2 2" xfId="8796" xr:uid="{00000000-0005-0000-0000-00005C220000}"/>
    <cellStyle name="Percent 2 3 2 2 2 2" xfId="8797" xr:uid="{00000000-0005-0000-0000-00005D220000}"/>
    <cellStyle name="Percent 2 3 2 2 2 2 2" xfId="8798" xr:uid="{00000000-0005-0000-0000-00005E220000}"/>
    <cellStyle name="Percent 2 3 2 2 3" xfId="8799" xr:uid="{00000000-0005-0000-0000-00005F220000}"/>
    <cellStyle name="Percent 2 3 2 2 3 2" xfId="8800" xr:uid="{00000000-0005-0000-0000-000060220000}"/>
    <cellStyle name="Percent 2 3 2 2 3 2 2" xfId="8801" xr:uid="{00000000-0005-0000-0000-000061220000}"/>
    <cellStyle name="Percent 2 3 2 2 4" xfId="8802" xr:uid="{00000000-0005-0000-0000-000062220000}"/>
    <cellStyle name="Percent 2 3 2 2 4 2" xfId="8803" xr:uid="{00000000-0005-0000-0000-000063220000}"/>
    <cellStyle name="Percent 2 3 2 2 4 2 2" xfId="8804" xr:uid="{00000000-0005-0000-0000-000064220000}"/>
    <cellStyle name="Percent 2 3 2 2 5" xfId="8805" xr:uid="{00000000-0005-0000-0000-000065220000}"/>
    <cellStyle name="Percent 2 3 2 2 5 2" xfId="8806" xr:uid="{00000000-0005-0000-0000-000066220000}"/>
    <cellStyle name="Percent 2 3 2 3" xfId="8807" xr:uid="{00000000-0005-0000-0000-000067220000}"/>
    <cellStyle name="Percent 2 3 2 3 2" xfId="8808" xr:uid="{00000000-0005-0000-0000-000068220000}"/>
    <cellStyle name="Percent 2 3 2 3 2 2" xfId="8809" xr:uid="{00000000-0005-0000-0000-000069220000}"/>
    <cellStyle name="Percent 2 3 2 4" xfId="8810" xr:uid="{00000000-0005-0000-0000-00006A220000}"/>
    <cellStyle name="Percent 2 3 2 4 2" xfId="8811" xr:uid="{00000000-0005-0000-0000-00006B220000}"/>
    <cellStyle name="Percent 2 3 2 4 2 2" xfId="8812" xr:uid="{00000000-0005-0000-0000-00006C220000}"/>
    <cellStyle name="Percent 2 3 2 5" xfId="8813" xr:uid="{00000000-0005-0000-0000-00006D220000}"/>
    <cellStyle name="Percent 2 3 2 5 2" xfId="8814" xr:uid="{00000000-0005-0000-0000-00006E220000}"/>
    <cellStyle name="Percent 2 3 2 5 2 2" xfId="8815" xr:uid="{00000000-0005-0000-0000-00006F220000}"/>
    <cellStyle name="Percent 2 3 2 6" xfId="8816" xr:uid="{00000000-0005-0000-0000-000070220000}"/>
    <cellStyle name="Percent 2 3 2 6 2" xfId="8817" xr:uid="{00000000-0005-0000-0000-000071220000}"/>
    <cellStyle name="Percent 2 3 3" xfId="8818" xr:uid="{00000000-0005-0000-0000-000072220000}"/>
    <cellStyle name="Percent 2 3 3 2" xfId="8819" xr:uid="{00000000-0005-0000-0000-000073220000}"/>
    <cellStyle name="Percent 2 3 3 2 2" xfId="8820" xr:uid="{00000000-0005-0000-0000-000074220000}"/>
    <cellStyle name="Percent 2 3 3 2 2 2" xfId="8821" xr:uid="{00000000-0005-0000-0000-000075220000}"/>
    <cellStyle name="Percent 2 3 3 2 2 2 2" xfId="8822" xr:uid="{00000000-0005-0000-0000-000076220000}"/>
    <cellStyle name="Percent 2 3 3 2 3" xfId="8823" xr:uid="{00000000-0005-0000-0000-000077220000}"/>
    <cellStyle name="Percent 2 3 3 2 3 2" xfId="8824" xr:uid="{00000000-0005-0000-0000-000078220000}"/>
    <cellStyle name="Percent 2 3 3 2 3 2 2" xfId="8825" xr:uid="{00000000-0005-0000-0000-000079220000}"/>
    <cellStyle name="Percent 2 3 3 2 4" xfId="8826" xr:uid="{00000000-0005-0000-0000-00007A220000}"/>
    <cellStyle name="Percent 2 3 3 2 4 2" xfId="8827" xr:uid="{00000000-0005-0000-0000-00007B220000}"/>
    <cellStyle name="Percent 2 3 3 2 4 2 2" xfId="8828" xr:uid="{00000000-0005-0000-0000-00007C220000}"/>
    <cellStyle name="Percent 2 3 3 2 5" xfId="8829" xr:uid="{00000000-0005-0000-0000-00007D220000}"/>
    <cellStyle name="Percent 2 3 3 2 5 2" xfId="8830" xr:uid="{00000000-0005-0000-0000-00007E220000}"/>
    <cellStyle name="Percent 2 3 3 3" xfId="8831" xr:uid="{00000000-0005-0000-0000-00007F220000}"/>
    <cellStyle name="Percent 2 3 3 3 2" xfId="8832" xr:uid="{00000000-0005-0000-0000-000080220000}"/>
    <cellStyle name="Percent 2 3 3 3 2 2" xfId="8833" xr:uid="{00000000-0005-0000-0000-000081220000}"/>
    <cellStyle name="Percent 2 3 3 4" xfId="8834" xr:uid="{00000000-0005-0000-0000-000082220000}"/>
    <cellStyle name="Percent 2 3 3 4 2" xfId="8835" xr:uid="{00000000-0005-0000-0000-000083220000}"/>
    <cellStyle name="Percent 2 3 3 4 2 2" xfId="8836" xr:uid="{00000000-0005-0000-0000-000084220000}"/>
    <cellStyle name="Percent 2 3 3 5" xfId="8837" xr:uid="{00000000-0005-0000-0000-000085220000}"/>
    <cellStyle name="Percent 2 3 3 5 2" xfId="8838" xr:uid="{00000000-0005-0000-0000-000086220000}"/>
    <cellStyle name="Percent 2 3 3 5 2 2" xfId="8839" xr:uid="{00000000-0005-0000-0000-000087220000}"/>
    <cellStyle name="Percent 2 3 3 6" xfId="8840" xr:uid="{00000000-0005-0000-0000-000088220000}"/>
    <cellStyle name="Percent 2 3 3 6 2" xfId="8841" xr:uid="{00000000-0005-0000-0000-000089220000}"/>
    <cellStyle name="Percent 2 3 4" xfId="8842" xr:uid="{00000000-0005-0000-0000-00008A220000}"/>
    <cellStyle name="Percent 2 3 4 2" xfId="8843" xr:uid="{00000000-0005-0000-0000-00008B220000}"/>
    <cellStyle name="Percent 2 3 4 2 2" xfId="8844" xr:uid="{00000000-0005-0000-0000-00008C220000}"/>
    <cellStyle name="Percent 2 3 4 2 2 2" xfId="8845" xr:uid="{00000000-0005-0000-0000-00008D220000}"/>
    <cellStyle name="Percent 2 3 4 3" xfId="8846" xr:uid="{00000000-0005-0000-0000-00008E220000}"/>
    <cellStyle name="Percent 2 3 4 3 2" xfId="8847" xr:uid="{00000000-0005-0000-0000-00008F220000}"/>
    <cellStyle name="Percent 2 3 4 3 2 2" xfId="8848" xr:uid="{00000000-0005-0000-0000-000090220000}"/>
    <cellStyle name="Percent 2 3 4 4" xfId="8849" xr:uid="{00000000-0005-0000-0000-000091220000}"/>
    <cellStyle name="Percent 2 3 4 4 2" xfId="8850" xr:uid="{00000000-0005-0000-0000-000092220000}"/>
    <cellStyle name="Percent 2 3 4 4 2 2" xfId="8851" xr:uid="{00000000-0005-0000-0000-000093220000}"/>
    <cellStyle name="Percent 2 3 4 5" xfId="8852" xr:uid="{00000000-0005-0000-0000-000094220000}"/>
    <cellStyle name="Percent 2 3 4 5 2" xfId="8853" xr:uid="{00000000-0005-0000-0000-000095220000}"/>
    <cellStyle name="Percent 2 3 5" xfId="8854" xr:uid="{00000000-0005-0000-0000-000096220000}"/>
    <cellStyle name="Percent 2 3 5 2" xfId="8855" xr:uid="{00000000-0005-0000-0000-000097220000}"/>
    <cellStyle name="Percent 2 3 5 2 2" xfId="8856" xr:uid="{00000000-0005-0000-0000-000098220000}"/>
    <cellStyle name="Percent 2 3 6" xfId="8857" xr:uid="{00000000-0005-0000-0000-000099220000}"/>
    <cellStyle name="Percent 2 3 6 2" xfId="8858" xr:uid="{00000000-0005-0000-0000-00009A220000}"/>
    <cellStyle name="Percent 2 3 6 2 2" xfId="8859" xr:uid="{00000000-0005-0000-0000-00009B220000}"/>
    <cellStyle name="Percent 2 3 7" xfId="8860" xr:uid="{00000000-0005-0000-0000-00009C220000}"/>
    <cellStyle name="Percent 2 3 7 2" xfId="8861" xr:uid="{00000000-0005-0000-0000-00009D220000}"/>
    <cellStyle name="Percent 2 3 7 2 2" xfId="8862" xr:uid="{00000000-0005-0000-0000-00009E220000}"/>
    <cellStyle name="Percent 2 3 8" xfId="8863" xr:uid="{00000000-0005-0000-0000-00009F220000}"/>
    <cellStyle name="Percent 2 3 9" xfId="8864" xr:uid="{00000000-0005-0000-0000-0000A0220000}"/>
    <cellStyle name="Percent 2 3 9 2" xfId="8865" xr:uid="{00000000-0005-0000-0000-0000A1220000}"/>
    <cellStyle name="Percent 2 4" xfId="8866" xr:uid="{00000000-0005-0000-0000-0000A2220000}"/>
    <cellStyle name="Percent 2 4 2" xfId="8867" xr:uid="{00000000-0005-0000-0000-0000A3220000}"/>
    <cellStyle name="Percent 2 4 2 2" xfId="8868" xr:uid="{00000000-0005-0000-0000-0000A4220000}"/>
    <cellStyle name="Percent 2 4 2 2 2" xfId="8869" xr:uid="{00000000-0005-0000-0000-0000A5220000}"/>
    <cellStyle name="Percent 2 4 2 2 2 2" xfId="8870" xr:uid="{00000000-0005-0000-0000-0000A6220000}"/>
    <cellStyle name="Percent 2 4 2 2 2 2 2" xfId="8871" xr:uid="{00000000-0005-0000-0000-0000A7220000}"/>
    <cellStyle name="Percent 2 4 2 2 3" xfId="8872" xr:uid="{00000000-0005-0000-0000-0000A8220000}"/>
    <cellStyle name="Percent 2 4 2 2 3 2" xfId="8873" xr:uid="{00000000-0005-0000-0000-0000A9220000}"/>
    <cellStyle name="Percent 2 4 2 2 3 2 2" xfId="8874" xr:uid="{00000000-0005-0000-0000-0000AA220000}"/>
    <cellStyle name="Percent 2 4 2 2 4" xfId="8875" xr:uid="{00000000-0005-0000-0000-0000AB220000}"/>
    <cellStyle name="Percent 2 4 2 2 4 2" xfId="8876" xr:uid="{00000000-0005-0000-0000-0000AC220000}"/>
    <cellStyle name="Percent 2 4 2 2 4 2 2" xfId="8877" xr:uid="{00000000-0005-0000-0000-0000AD220000}"/>
    <cellStyle name="Percent 2 4 2 2 5" xfId="8878" xr:uid="{00000000-0005-0000-0000-0000AE220000}"/>
    <cellStyle name="Percent 2 4 2 2 5 2" xfId="8879" xr:uid="{00000000-0005-0000-0000-0000AF220000}"/>
    <cellStyle name="Percent 2 4 2 3" xfId="8880" xr:uid="{00000000-0005-0000-0000-0000B0220000}"/>
    <cellStyle name="Percent 2 4 2 3 2" xfId="8881" xr:uid="{00000000-0005-0000-0000-0000B1220000}"/>
    <cellStyle name="Percent 2 4 2 3 2 2" xfId="8882" xr:uid="{00000000-0005-0000-0000-0000B2220000}"/>
    <cellStyle name="Percent 2 4 2 4" xfId="8883" xr:uid="{00000000-0005-0000-0000-0000B3220000}"/>
    <cellStyle name="Percent 2 4 2 4 2" xfId="8884" xr:uid="{00000000-0005-0000-0000-0000B4220000}"/>
    <cellStyle name="Percent 2 4 2 4 2 2" xfId="8885" xr:uid="{00000000-0005-0000-0000-0000B5220000}"/>
    <cellStyle name="Percent 2 4 2 5" xfId="8886" xr:uid="{00000000-0005-0000-0000-0000B6220000}"/>
    <cellStyle name="Percent 2 4 2 5 2" xfId="8887" xr:uid="{00000000-0005-0000-0000-0000B7220000}"/>
    <cellStyle name="Percent 2 4 2 5 2 2" xfId="8888" xr:uid="{00000000-0005-0000-0000-0000B8220000}"/>
    <cellStyle name="Percent 2 4 2 6" xfId="8889" xr:uid="{00000000-0005-0000-0000-0000B9220000}"/>
    <cellStyle name="Percent 2 4 2 6 2" xfId="8890" xr:uid="{00000000-0005-0000-0000-0000BA220000}"/>
    <cellStyle name="Percent 2 4 3" xfId="8891" xr:uid="{00000000-0005-0000-0000-0000BB220000}"/>
    <cellStyle name="Percent 2 4 3 2" xfId="8892" xr:uid="{00000000-0005-0000-0000-0000BC220000}"/>
    <cellStyle name="Percent 2 4 3 2 2" xfId="8893" xr:uid="{00000000-0005-0000-0000-0000BD220000}"/>
    <cellStyle name="Percent 2 4 3 2 2 2" xfId="8894" xr:uid="{00000000-0005-0000-0000-0000BE220000}"/>
    <cellStyle name="Percent 2 4 3 2 2 2 2" xfId="8895" xr:uid="{00000000-0005-0000-0000-0000BF220000}"/>
    <cellStyle name="Percent 2 4 3 2 3" xfId="8896" xr:uid="{00000000-0005-0000-0000-0000C0220000}"/>
    <cellStyle name="Percent 2 4 3 2 3 2" xfId="8897" xr:uid="{00000000-0005-0000-0000-0000C1220000}"/>
    <cellStyle name="Percent 2 4 3 2 3 2 2" xfId="8898" xr:uid="{00000000-0005-0000-0000-0000C2220000}"/>
    <cellStyle name="Percent 2 4 3 2 4" xfId="8899" xr:uid="{00000000-0005-0000-0000-0000C3220000}"/>
    <cellStyle name="Percent 2 4 3 2 4 2" xfId="8900" xr:uid="{00000000-0005-0000-0000-0000C4220000}"/>
    <cellStyle name="Percent 2 4 3 2 4 2 2" xfId="8901" xr:uid="{00000000-0005-0000-0000-0000C5220000}"/>
    <cellStyle name="Percent 2 4 3 2 5" xfId="8902" xr:uid="{00000000-0005-0000-0000-0000C6220000}"/>
    <cellStyle name="Percent 2 4 3 2 5 2" xfId="8903" xr:uid="{00000000-0005-0000-0000-0000C7220000}"/>
    <cellStyle name="Percent 2 4 3 3" xfId="8904" xr:uid="{00000000-0005-0000-0000-0000C8220000}"/>
    <cellStyle name="Percent 2 4 3 3 2" xfId="8905" xr:uid="{00000000-0005-0000-0000-0000C9220000}"/>
    <cellStyle name="Percent 2 4 3 3 2 2" xfId="8906" xr:uid="{00000000-0005-0000-0000-0000CA220000}"/>
    <cellStyle name="Percent 2 4 3 4" xfId="8907" xr:uid="{00000000-0005-0000-0000-0000CB220000}"/>
    <cellStyle name="Percent 2 4 3 4 2" xfId="8908" xr:uid="{00000000-0005-0000-0000-0000CC220000}"/>
    <cellStyle name="Percent 2 4 3 4 2 2" xfId="8909" xr:uid="{00000000-0005-0000-0000-0000CD220000}"/>
    <cellStyle name="Percent 2 4 3 5" xfId="8910" xr:uid="{00000000-0005-0000-0000-0000CE220000}"/>
    <cellStyle name="Percent 2 4 3 5 2" xfId="8911" xr:uid="{00000000-0005-0000-0000-0000CF220000}"/>
    <cellStyle name="Percent 2 4 3 5 2 2" xfId="8912" xr:uid="{00000000-0005-0000-0000-0000D0220000}"/>
    <cellStyle name="Percent 2 4 3 6" xfId="8913" xr:uid="{00000000-0005-0000-0000-0000D1220000}"/>
    <cellStyle name="Percent 2 4 3 6 2" xfId="8914" xr:uid="{00000000-0005-0000-0000-0000D2220000}"/>
    <cellStyle name="Percent 2 4 4" xfId="8915" xr:uid="{00000000-0005-0000-0000-0000D3220000}"/>
    <cellStyle name="Percent 2 4 4 2" xfId="8916" xr:uid="{00000000-0005-0000-0000-0000D4220000}"/>
    <cellStyle name="Percent 2 4 4 2 2" xfId="8917" xr:uid="{00000000-0005-0000-0000-0000D5220000}"/>
    <cellStyle name="Percent 2 4 4 2 2 2" xfId="8918" xr:uid="{00000000-0005-0000-0000-0000D6220000}"/>
    <cellStyle name="Percent 2 4 4 3" xfId="8919" xr:uid="{00000000-0005-0000-0000-0000D7220000}"/>
    <cellStyle name="Percent 2 4 4 3 2" xfId="8920" xr:uid="{00000000-0005-0000-0000-0000D8220000}"/>
    <cellStyle name="Percent 2 4 4 3 2 2" xfId="8921" xr:uid="{00000000-0005-0000-0000-0000D9220000}"/>
    <cellStyle name="Percent 2 4 4 4" xfId="8922" xr:uid="{00000000-0005-0000-0000-0000DA220000}"/>
    <cellStyle name="Percent 2 4 4 4 2" xfId="8923" xr:uid="{00000000-0005-0000-0000-0000DB220000}"/>
    <cellStyle name="Percent 2 4 4 4 2 2" xfId="8924" xr:uid="{00000000-0005-0000-0000-0000DC220000}"/>
    <cellStyle name="Percent 2 4 4 5" xfId="8925" xr:uid="{00000000-0005-0000-0000-0000DD220000}"/>
    <cellStyle name="Percent 2 4 4 5 2" xfId="8926" xr:uid="{00000000-0005-0000-0000-0000DE220000}"/>
    <cellStyle name="Percent 2 4 5" xfId="8927" xr:uid="{00000000-0005-0000-0000-0000DF220000}"/>
    <cellStyle name="Percent 2 4 5 2" xfId="8928" xr:uid="{00000000-0005-0000-0000-0000E0220000}"/>
    <cellStyle name="Percent 2 4 5 2 2" xfId="8929" xr:uid="{00000000-0005-0000-0000-0000E1220000}"/>
    <cellStyle name="Percent 2 4 6" xfId="8930" xr:uid="{00000000-0005-0000-0000-0000E2220000}"/>
    <cellStyle name="Percent 2 4 6 2" xfId="8931" xr:uid="{00000000-0005-0000-0000-0000E3220000}"/>
    <cellStyle name="Percent 2 4 6 2 2" xfId="8932" xr:uid="{00000000-0005-0000-0000-0000E4220000}"/>
    <cellStyle name="Percent 2 4 7" xfId="8933" xr:uid="{00000000-0005-0000-0000-0000E5220000}"/>
    <cellStyle name="Percent 2 4 7 2" xfId="8934" xr:uid="{00000000-0005-0000-0000-0000E6220000}"/>
    <cellStyle name="Percent 2 4 7 2 2" xfId="8935" xr:uid="{00000000-0005-0000-0000-0000E7220000}"/>
    <cellStyle name="Percent 2 4 8" xfId="8936" xr:uid="{00000000-0005-0000-0000-0000E8220000}"/>
    <cellStyle name="Percent 2 4 8 2" xfId="8937" xr:uid="{00000000-0005-0000-0000-0000E9220000}"/>
    <cellStyle name="Percent 2 5" xfId="8938" xr:uid="{00000000-0005-0000-0000-0000EA220000}"/>
    <cellStyle name="Percent 2 6" xfId="8939" xr:uid="{00000000-0005-0000-0000-0000EB220000}"/>
    <cellStyle name="Percent 3" xfId="8940" xr:uid="{00000000-0005-0000-0000-0000EC220000}"/>
    <cellStyle name="Percent 3 2" xfId="8941" xr:uid="{00000000-0005-0000-0000-0000ED220000}"/>
    <cellStyle name="Percent 3 2 2" xfId="8942" xr:uid="{00000000-0005-0000-0000-0000EE220000}"/>
    <cellStyle name="Percent 3 2 3" xfId="8943" xr:uid="{00000000-0005-0000-0000-0000EF220000}"/>
    <cellStyle name="Percent 3 2 3 2" xfId="8944" xr:uid="{00000000-0005-0000-0000-0000F0220000}"/>
    <cellStyle name="Percent 3 2 3 2 2" xfId="8945" xr:uid="{00000000-0005-0000-0000-0000F1220000}"/>
    <cellStyle name="Percent 3 2 3 2 2 2" xfId="8946" xr:uid="{00000000-0005-0000-0000-0000F2220000}"/>
    <cellStyle name="Percent 3 2 3 2 2 2 2" xfId="8947" xr:uid="{00000000-0005-0000-0000-0000F3220000}"/>
    <cellStyle name="Percent 3 2 3 2 3" xfId="8948" xr:uid="{00000000-0005-0000-0000-0000F4220000}"/>
    <cellStyle name="Percent 3 2 3 2 3 2" xfId="8949" xr:uid="{00000000-0005-0000-0000-0000F5220000}"/>
    <cellStyle name="Percent 3 2 3 2 3 2 2" xfId="8950" xr:uid="{00000000-0005-0000-0000-0000F6220000}"/>
    <cellStyle name="Percent 3 2 3 2 4" xfId="8951" xr:uid="{00000000-0005-0000-0000-0000F7220000}"/>
    <cellStyle name="Percent 3 2 3 2 4 2" xfId="8952" xr:uid="{00000000-0005-0000-0000-0000F8220000}"/>
    <cellStyle name="Percent 3 2 3 2 4 2 2" xfId="8953" xr:uid="{00000000-0005-0000-0000-0000F9220000}"/>
    <cellStyle name="Percent 3 2 3 2 5" xfId="8954" xr:uid="{00000000-0005-0000-0000-0000FA220000}"/>
    <cellStyle name="Percent 3 2 3 2 5 2" xfId="8955" xr:uid="{00000000-0005-0000-0000-0000FB220000}"/>
    <cellStyle name="Percent 3 2 3 3" xfId="8956" xr:uid="{00000000-0005-0000-0000-0000FC220000}"/>
    <cellStyle name="Percent 3 2 3 3 2" xfId="8957" xr:uid="{00000000-0005-0000-0000-0000FD220000}"/>
    <cellStyle name="Percent 3 2 3 3 2 2" xfId="8958" xr:uid="{00000000-0005-0000-0000-0000FE220000}"/>
    <cellStyle name="Percent 3 2 3 4" xfId="8959" xr:uid="{00000000-0005-0000-0000-0000FF220000}"/>
    <cellStyle name="Percent 3 2 3 4 2" xfId="8960" xr:uid="{00000000-0005-0000-0000-000000230000}"/>
    <cellStyle name="Percent 3 2 3 4 2 2" xfId="8961" xr:uid="{00000000-0005-0000-0000-000001230000}"/>
    <cellStyle name="Percent 3 2 3 5" xfId="8962" xr:uid="{00000000-0005-0000-0000-000002230000}"/>
    <cellStyle name="Percent 3 2 3 5 2" xfId="8963" xr:uid="{00000000-0005-0000-0000-000003230000}"/>
    <cellStyle name="Percent 3 2 3 5 2 2" xfId="8964" xr:uid="{00000000-0005-0000-0000-000004230000}"/>
    <cellStyle name="Percent 3 2 3 6" xfId="8965" xr:uid="{00000000-0005-0000-0000-000005230000}"/>
    <cellStyle name="Percent 3 2 3 6 2" xfId="8966" xr:uid="{00000000-0005-0000-0000-000006230000}"/>
    <cellStyle name="Percent 3 2 4" xfId="8967" xr:uid="{00000000-0005-0000-0000-000007230000}"/>
    <cellStyle name="Percent 3 2 5" xfId="8968" xr:uid="{00000000-0005-0000-0000-000008230000}"/>
    <cellStyle name="Percent 3 2 5 2" xfId="8969" xr:uid="{00000000-0005-0000-0000-000009230000}"/>
    <cellStyle name="Percent 3 2 6" xfId="8970" xr:uid="{00000000-0005-0000-0000-00000A230000}"/>
    <cellStyle name="Percent 3 2 7" xfId="8971" xr:uid="{00000000-0005-0000-0000-00000B230000}"/>
    <cellStyle name="Percent 3 2 8" xfId="8972" xr:uid="{00000000-0005-0000-0000-00000C230000}"/>
    <cellStyle name="Percent 3 3" xfId="8973" xr:uid="{00000000-0005-0000-0000-00000D230000}"/>
    <cellStyle name="Percent 3 3 2" xfId="8974" xr:uid="{00000000-0005-0000-0000-00000E230000}"/>
    <cellStyle name="Percent 3 3 2 2" xfId="8975" xr:uid="{00000000-0005-0000-0000-00000F230000}"/>
    <cellStyle name="Percent 3 3 3" xfId="8976" xr:uid="{00000000-0005-0000-0000-000010230000}"/>
    <cellStyle name="Percent 3 3 4" xfId="8977" xr:uid="{00000000-0005-0000-0000-000011230000}"/>
    <cellStyle name="Percent 3 3 5" xfId="8978" xr:uid="{00000000-0005-0000-0000-000012230000}"/>
    <cellStyle name="Percent 3 3 6" xfId="8979" xr:uid="{00000000-0005-0000-0000-000013230000}"/>
    <cellStyle name="Percent 3 4" xfId="8980" xr:uid="{00000000-0005-0000-0000-000014230000}"/>
    <cellStyle name="Percent 3 4 2" xfId="8981" xr:uid="{00000000-0005-0000-0000-000015230000}"/>
    <cellStyle name="Percent 3 4 2 2" xfId="8982" xr:uid="{00000000-0005-0000-0000-000016230000}"/>
    <cellStyle name="Percent 3 4 2 2 2" xfId="8983" xr:uid="{00000000-0005-0000-0000-000017230000}"/>
    <cellStyle name="Percent 3 4 2 2 2 2" xfId="8984" xr:uid="{00000000-0005-0000-0000-000018230000}"/>
    <cellStyle name="Percent 3 4 2 3" xfId="8985" xr:uid="{00000000-0005-0000-0000-000019230000}"/>
    <cellStyle name="Percent 3 4 2 3 2" xfId="8986" xr:uid="{00000000-0005-0000-0000-00001A230000}"/>
    <cellStyle name="Percent 3 4 2 3 2 2" xfId="8987" xr:uid="{00000000-0005-0000-0000-00001B230000}"/>
    <cellStyle name="Percent 3 4 2 4" xfId="8988" xr:uid="{00000000-0005-0000-0000-00001C230000}"/>
    <cellStyle name="Percent 3 4 2 4 2" xfId="8989" xr:uid="{00000000-0005-0000-0000-00001D230000}"/>
    <cellStyle name="Percent 3 4 2 4 2 2" xfId="8990" xr:uid="{00000000-0005-0000-0000-00001E230000}"/>
    <cellStyle name="Percent 3 4 2 5" xfId="8991" xr:uid="{00000000-0005-0000-0000-00001F230000}"/>
    <cellStyle name="Percent 3 4 2 5 2" xfId="8992" xr:uid="{00000000-0005-0000-0000-000020230000}"/>
    <cellStyle name="Percent 3 4 3" xfId="8993" xr:uid="{00000000-0005-0000-0000-000021230000}"/>
    <cellStyle name="Percent 3 4 3 2" xfId="8994" xr:uid="{00000000-0005-0000-0000-000022230000}"/>
    <cellStyle name="Percent 3 4 3 2 2" xfId="8995" xr:uid="{00000000-0005-0000-0000-000023230000}"/>
    <cellStyle name="Percent 3 4 4" xfId="8996" xr:uid="{00000000-0005-0000-0000-000024230000}"/>
    <cellStyle name="Percent 3 4 4 2" xfId="8997" xr:uid="{00000000-0005-0000-0000-000025230000}"/>
    <cellStyle name="Percent 3 4 4 2 2" xfId="8998" xr:uid="{00000000-0005-0000-0000-000026230000}"/>
    <cellStyle name="Percent 3 4 5" xfId="8999" xr:uid="{00000000-0005-0000-0000-000027230000}"/>
    <cellStyle name="Percent 3 4 5 2" xfId="9000" xr:uid="{00000000-0005-0000-0000-000028230000}"/>
    <cellStyle name="Percent 3 4 5 2 2" xfId="9001" xr:uid="{00000000-0005-0000-0000-000029230000}"/>
    <cellStyle name="Percent 3 4 6" xfId="9002" xr:uid="{00000000-0005-0000-0000-00002A230000}"/>
    <cellStyle name="Percent 3 4 6 2" xfId="9003" xr:uid="{00000000-0005-0000-0000-00002B230000}"/>
    <cellStyle name="Percent 3 5" xfId="9004" xr:uid="{00000000-0005-0000-0000-00002C230000}"/>
    <cellStyle name="Percent 3 6" xfId="9005" xr:uid="{00000000-0005-0000-0000-00002D230000}"/>
    <cellStyle name="Percent 3 6 2" xfId="9006" xr:uid="{00000000-0005-0000-0000-00002E230000}"/>
    <cellStyle name="Percent 3 6 3" xfId="9007" xr:uid="{00000000-0005-0000-0000-00002F230000}"/>
    <cellStyle name="Percent 3 6 4" xfId="9008" xr:uid="{00000000-0005-0000-0000-000030230000}"/>
    <cellStyle name="Percent 3 7" xfId="9009" xr:uid="{00000000-0005-0000-0000-000031230000}"/>
    <cellStyle name="Percent 3 8" xfId="9010" xr:uid="{00000000-0005-0000-0000-000032230000}"/>
    <cellStyle name="Percent 3 9" xfId="9011" xr:uid="{00000000-0005-0000-0000-000033230000}"/>
    <cellStyle name="Percent 4" xfId="9012" xr:uid="{00000000-0005-0000-0000-000034230000}"/>
    <cellStyle name="Percent 4 2" xfId="9013" xr:uid="{00000000-0005-0000-0000-000035230000}"/>
    <cellStyle name="Percent 4 2 2" xfId="9014" xr:uid="{00000000-0005-0000-0000-000036230000}"/>
    <cellStyle name="Percent 4 2 2 2" xfId="9015" xr:uid="{00000000-0005-0000-0000-000037230000}"/>
    <cellStyle name="Percent 4 2 2 2 2" xfId="9016" xr:uid="{00000000-0005-0000-0000-000038230000}"/>
    <cellStyle name="Percent 4 2 2 2 2 2" xfId="9017" xr:uid="{00000000-0005-0000-0000-000039230000}"/>
    <cellStyle name="Percent 4 2 2 2 2 2 2" xfId="9018" xr:uid="{00000000-0005-0000-0000-00003A230000}"/>
    <cellStyle name="Percent 4 2 2 2 3" xfId="9019" xr:uid="{00000000-0005-0000-0000-00003B230000}"/>
    <cellStyle name="Percent 4 2 2 2 3 2" xfId="9020" xr:uid="{00000000-0005-0000-0000-00003C230000}"/>
    <cellStyle name="Percent 4 2 2 2 3 2 2" xfId="9021" xr:uid="{00000000-0005-0000-0000-00003D230000}"/>
    <cellStyle name="Percent 4 2 2 2 4" xfId="9022" xr:uid="{00000000-0005-0000-0000-00003E230000}"/>
    <cellStyle name="Percent 4 2 2 2 4 2" xfId="9023" xr:uid="{00000000-0005-0000-0000-00003F230000}"/>
    <cellStyle name="Percent 4 2 2 2 4 2 2" xfId="9024" xr:uid="{00000000-0005-0000-0000-000040230000}"/>
    <cellStyle name="Percent 4 2 2 2 5" xfId="9025" xr:uid="{00000000-0005-0000-0000-000041230000}"/>
    <cellStyle name="Percent 4 2 2 2 5 2" xfId="9026" xr:uid="{00000000-0005-0000-0000-000042230000}"/>
    <cellStyle name="Percent 4 2 2 3" xfId="9027" xr:uid="{00000000-0005-0000-0000-000043230000}"/>
    <cellStyle name="Percent 4 2 2 3 2" xfId="9028" xr:uid="{00000000-0005-0000-0000-000044230000}"/>
    <cellStyle name="Percent 4 2 2 3 2 2" xfId="9029" xr:uid="{00000000-0005-0000-0000-000045230000}"/>
    <cellStyle name="Percent 4 2 2 4" xfId="9030" xr:uid="{00000000-0005-0000-0000-000046230000}"/>
    <cellStyle name="Percent 4 2 2 4 2" xfId="9031" xr:uid="{00000000-0005-0000-0000-000047230000}"/>
    <cellStyle name="Percent 4 2 2 4 2 2" xfId="9032" xr:uid="{00000000-0005-0000-0000-000048230000}"/>
    <cellStyle name="Percent 4 2 2 5" xfId="9033" xr:uid="{00000000-0005-0000-0000-000049230000}"/>
    <cellStyle name="Percent 4 2 2 5 2" xfId="9034" xr:uid="{00000000-0005-0000-0000-00004A230000}"/>
    <cellStyle name="Percent 4 2 2 5 2 2" xfId="9035" xr:uid="{00000000-0005-0000-0000-00004B230000}"/>
    <cellStyle name="Percent 4 2 2 6" xfId="9036" xr:uid="{00000000-0005-0000-0000-00004C230000}"/>
    <cellStyle name="Percent 4 2 2 6 2" xfId="9037" xr:uid="{00000000-0005-0000-0000-00004D230000}"/>
    <cellStyle name="Percent 4 2 3" xfId="9038" xr:uid="{00000000-0005-0000-0000-00004E230000}"/>
    <cellStyle name="Percent 4 2 3 2" xfId="9039" xr:uid="{00000000-0005-0000-0000-00004F230000}"/>
    <cellStyle name="Percent 4 2 3 2 2" xfId="9040" xr:uid="{00000000-0005-0000-0000-000050230000}"/>
    <cellStyle name="Percent 4 2 3 2 2 2" xfId="9041" xr:uid="{00000000-0005-0000-0000-000051230000}"/>
    <cellStyle name="Percent 4 2 3 2 2 2 2" xfId="9042" xr:uid="{00000000-0005-0000-0000-000052230000}"/>
    <cellStyle name="Percent 4 2 3 2 3" xfId="9043" xr:uid="{00000000-0005-0000-0000-000053230000}"/>
    <cellStyle name="Percent 4 2 3 2 3 2" xfId="9044" xr:uid="{00000000-0005-0000-0000-000054230000}"/>
    <cellStyle name="Percent 4 2 3 2 3 2 2" xfId="9045" xr:uid="{00000000-0005-0000-0000-000055230000}"/>
    <cellStyle name="Percent 4 2 3 2 4" xfId="9046" xr:uid="{00000000-0005-0000-0000-000056230000}"/>
    <cellStyle name="Percent 4 2 3 2 4 2" xfId="9047" xr:uid="{00000000-0005-0000-0000-000057230000}"/>
    <cellStyle name="Percent 4 2 3 2 4 2 2" xfId="9048" xr:uid="{00000000-0005-0000-0000-000058230000}"/>
    <cellStyle name="Percent 4 2 3 2 5" xfId="9049" xr:uid="{00000000-0005-0000-0000-000059230000}"/>
    <cellStyle name="Percent 4 2 3 2 5 2" xfId="9050" xr:uid="{00000000-0005-0000-0000-00005A230000}"/>
    <cellStyle name="Percent 4 2 3 3" xfId="9051" xr:uid="{00000000-0005-0000-0000-00005B230000}"/>
    <cellStyle name="Percent 4 2 3 3 2" xfId="9052" xr:uid="{00000000-0005-0000-0000-00005C230000}"/>
    <cellStyle name="Percent 4 2 3 3 2 2" xfId="9053" xr:uid="{00000000-0005-0000-0000-00005D230000}"/>
    <cellStyle name="Percent 4 2 3 4" xfId="9054" xr:uid="{00000000-0005-0000-0000-00005E230000}"/>
    <cellStyle name="Percent 4 2 3 4 2" xfId="9055" xr:uid="{00000000-0005-0000-0000-00005F230000}"/>
    <cellStyle name="Percent 4 2 3 4 2 2" xfId="9056" xr:uid="{00000000-0005-0000-0000-000060230000}"/>
    <cellStyle name="Percent 4 2 3 5" xfId="9057" xr:uid="{00000000-0005-0000-0000-000061230000}"/>
    <cellStyle name="Percent 4 2 3 5 2" xfId="9058" xr:uid="{00000000-0005-0000-0000-000062230000}"/>
    <cellStyle name="Percent 4 2 3 5 2 2" xfId="9059" xr:uid="{00000000-0005-0000-0000-000063230000}"/>
    <cellStyle name="Percent 4 2 3 6" xfId="9060" xr:uid="{00000000-0005-0000-0000-000064230000}"/>
    <cellStyle name="Percent 4 2 3 6 2" xfId="9061" xr:uid="{00000000-0005-0000-0000-000065230000}"/>
    <cellStyle name="Percent 4 2 4" xfId="9062" xr:uid="{00000000-0005-0000-0000-000066230000}"/>
    <cellStyle name="Percent 4 2 4 2" xfId="9063" xr:uid="{00000000-0005-0000-0000-000067230000}"/>
    <cellStyle name="Percent 4 2 4 2 2" xfId="9064" xr:uid="{00000000-0005-0000-0000-000068230000}"/>
    <cellStyle name="Percent 4 2 4 2 2 2" xfId="9065" xr:uid="{00000000-0005-0000-0000-000069230000}"/>
    <cellStyle name="Percent 4 2 4 3" xfId="9066" xr:uid="{00000000-0005-0000-0000-00006A230000}"/>
    <cellStyle name="Percent 4 2 4 3 2" xfId="9067" xr:uid="{00000000-0005-0000-0000-00006B230000}"/>
    <cellStyle name="Percent 4 2 4 3 2 2" xfId="9068" xr:uid="{00000000-0005-0000-0000-00006C230000}"/>
    <cellStyle name="Percent 4 2 4 4" xfId="9069" xr:uid="{00000000-0005-0000-0000-00006D230000}"/>
    <cellStyle name="Percent 4 2 4 4 2" xfId="9070" xr:uid="{00000000-0005-0000-0000-00006E230000}"/>
    <cellStyle name="Percent 4 2 4 4 2 2" xfId="9071" xr:uid="{00000000-0005-0000-0000-00006F230000}"/>
    <cellStyle name="Percent 4 2 4 5" xfId="9072" xr:uid="{00000000-0005-0000-0000-000070230000}"/>
    <cellStyle name="Percent 4 2 4 5 2" xfId="9073" xr:uid="{00000000-0005-0000-0000-000071230000}"/>
    <cellStyle name="Percent 4 2 5" xfId="9074" xr:uid="{00000000-0005-0000-0000-000072230000}"/>
    <cellStyle name="Percent 4 2 5 2" xfId="9075" xr:uid="{00000000-0005-0000-0000-000073230000}"/>
    <cellStyle name="Percent 4 2 5 2 2" xfId="9076" xr:uid="{00000000-0005-0000-0000-000074230000}"/>
    <cellStyle name="Percent 4 2 6" xfId="9077" xr:uid="{00000000-0005-0000-0000-000075230000}"/>
    <cellStyle name="Percent 4 2 6 2" xfId="9078" xr:uid="{00000000-0005-0000-0000-000076230000}"/>
    <cellStyle name="Percent 4 2 6 2 2" xfId="9079" xr:uid="{00000000-0005-0000-0000-000077230000}"/>
    <cellStyle name="Percent 4 2 7" xfId="9080" xr:uid="{00000000-0005-0000-0000-000078230000}"/>
    <cellStyle name="Percent 4 2 7 2" xfId="9081" xr:uid="{00000000-0005-0000-0000-000079230000}"/>
    <cellStyle name="Percent 4 2 7 2 2" xfId="9082" xr:uid="{00000000-0005-0000-0000-00007A230000}"/>
    <cellStyle name="Percent 4 2 8" xfId="9083" xr:uid="{00000000-0005-0000-0000-00007B230000}"/>
    <cellStyle name="Percent 4 2 8 2" xfId="9084" xr:uid="{00000000-0005-0000-0000-00007C230000}"/>
    <cellStyle name="Percent 4 3" xfId="9085" xr:uid="{00000000-0005-0000-0000-00007D230000}"/>
    <cellStyle name="Percent 4 3 2" xfId="9086" xr:uid="{00000000-0005-0000-0000-00007E230000}"/>
    <cellStyle name="Percent 4 3 2 2" xfId="9087" xr:uid="{00000000-0005-0000-0000-00007F230000}"/>
    <cellStyle name="Percent 4 3 2 2 2" xfId="9088" xr:uid="{00000000-0005-0000-0000-000080230000}"/>
    <cellStyle name="Percent 4 3 2 2 2 2" xfId="9089" xr:uid="{00000000-0005-0000-0000-000081230000}"/>
    <cellStyle name="Percent 4 3 2 2 2 2 2" xfId="9090" xr:uid="{00000000-0005-0000-0000-000082230000}"/>
    <cellStyle name="Percent 4 3 2 2 3" xfId="9091" xr:uid="{00000000-0005-0000-0000-000083230000}"/>
    <cellStyle name="Percent 4 3 2 2 3 2" xfId="9092" xr:uid="{00000000-0005-0000-0000-000084230000}"/>
    <cellStyle name="Percent 4 3 2 2 3 2 2" xfId="9093" xr:uid="{00000000-0005-0000-0000-000085230000}"/>
    <cellStyle name="Percent 4 3 2 2 4" xfId="9094" xr:uid="{00000000-0005-0000-0000-000086230000}"/>
    <cellStyle name="Percent 4 3 2 2 4 2" xfId="9095" xr:uid="{00000000-0005-0000-0000-000087230000}"/>
    <cellStyle name="Percent 4 3 2 2 4 2 2" xfId="9096" xr:uid="{00000000-0005-0000-0000-000088230000}"/>
    <cellStyle name="Percent 4 3 2 2 5" xfId="9097" xr:uid="{00000000-0005-0000-0000-000089230000}"/>
    <cellStyle name="Percent 4 3 2 2 5 2" xfId="9098" xr:uid="{00000000-0005-0000-0000-00008A230000}"/>
    <cellStyle name="Percent 4 3 2 3" xfId="9099" xr:uid="{00000000-0005-0000-0000-00008B230000}"/>
    <cellStyle name="Percent 4 3 2 3 2" xfId="9100" xr:uid="{00000000-0005-0000-0000-00008C230000}"/>
    <cellStyle name="Percent 4 3 2 3 2 2" xfId="9101" xr:uid="{00000000-0005-0000-0000-00008D230000}"/>
    <cellStyle name="Percent 4 3 2 4" xfId="9102" xr:uid="{00000000-0005-0000-0000-00008E230000}"/>
    <cellStyle name="Percent 4 3 2 4 2" xfId="9103" xr:uid="{00000000-0005-0000-0000-00008F230000}"/>
    <cellStyle name="Percent 4 3 2 4 2 2" xfId="9104" xr:uid="{00000000-0005-0000-0000-000090230000}"/>
    <cellStyle name="Percent 4 3 2 5" xfId="9105" xr:uid="{00000000-0005-0000-0000-000091230000}"/>
    <cellStyle name="Percent 4 3 2 5 2" xfId="9106" xr:uid="{00000000-0005-0000-0000-000092230000}"/>
    <cellStyle name="Percent 4 3 2 5 2 2" xfId="9107" xr:uid="{00000000-0005-0000-0000-000093230000}"/>
    <cellStyle name="Percent 4 3 2 6" xfId="9108" xr:uid="{00000000-0005-0000-0000-000094230000}"/>
    <cellStyle name="Percent 4 3 2 6 2" xfId="9109" xr:uid="{00000000-0005-0000-0000-000095230000}"/>
    <cellStyle name="Percent 4 3 3" xfId="9110" xr:uid="{00000000-0005-0000-0000-000096230000}"/>
    <cellStyle name="Percent 4 3 3 2" xfId="9111" xr:uid="{00000000-0005-0000-0000-000097230000}"/>
    <cellStyle name="Percent 4 3 3 2 2" xfId="9112" xr:uid="{00000000-0005-0000-0000-000098230000}"/>
    <cellStyle name="Percent 4 3 3 2 2 2" xfId="9113" xr:uid="{00000000-0005-0000-0000-000099230000}"/>
    <cellStyle name="Percent 4 3 3 2 2 2 2" xfId="9114" xr:uid="{00000000-0005-0000-0000-00009A230000}"/>
    <cellStyle name="Percent 4 3 3 2 3" xfId="9115" xr:uid="{00000000-0005-0000-0000-00009B230000}"/>
    <cellStyle name="Percent 4 3 3 2 3 2" xfId="9116" xr:uid="{00000000-0005-0000-0000-00009C230000}"/>
    <cellStyle name="Percent 4 3 3 2 3 2 2" xfId="9117" xr:uid="{00000000-0005-0000-0000-00009D230000}"/>
    <cellStyle name="Percent 4 3 3 2 4" xfId="9118" xr:uid="{00000000-0005-0000-0000-00009E230000}"/>
    <cellStyle name="Percent 4 3 3 2 4 2" xfId="9119" xr:uid="{00000000-0005-0000-0000-00009F230000}"/>
    <cellStyle name="Percent 4 3 3 2 4 2 2" xfId="9120" xr:uid="{00000000-0005-0000-0000-0000A0230000}"/>
    <cellStyle name="Percent 4 3 3 2 5" xfId="9121" xr:uid="{00000000-0005-0000-0000-0000A1230000}"/>
    <cellStyle name="Percent 4 3 3 2 5 2" xfId="9122" xr:uid="{00000000-0005-0000-0000-0000A2230000}"/>
    <cellStyle name="Percent 4 3 3 3" xfId="9123" xr:uid="{00000000-0005-0000-0000-0000A3230000}"/>
    <cellStyle name="Percent 4 3 3 3 2" xfId="9124" xr:uid="{00000000-0005-0000-0000-0000A4230000}"/>
    <cellStyle name="Percent 4 3 3 3 2 2" xfId="9125" xr:uid="{00000000-0005-0000-0000-0000A5230000}"/>
    <cellStyle name="Percent 4 3 3 4" xfId="9126" xr:uid="{00000000-0005-0000-0000-0000A6230000}"/>
    <cellStyle name="Percent 4 3 3 4 2" xfId="9127" xr:uid="{00000000-0005-0000-0000-0000A7230000}"/>
    <cellStyle name="Percent 4 3 3 4 2 2" xfId="9128" xr:uid="{00000000-0005-0000-0000-0000A8230000}"/>
    <cellStyle name="Percent 4 3 3 5" xfId="9129" xr:uid="{00000000-0005-0000-0000-0000A9230000}"/>
    <cellStyle name="Percent 4 3 3 5 2" xfId="9130" xr:uid="{00000000-0005-0000-0000-0000AA230000}"/>
    <cellStyle name="Percent 4 3 3 5 2 2" xfId="9131" xr:uid="{00000000-0005-0000-0000-0000AB230000}"/>
    <cellStyle name="Percent 4 3 3 6" xfId="9132" xr:uid="{00000000-0005-0000-0000-0000AC230000}"/>
    <cellStyle name="Percent 4 3 3 6 2" xfId="9133" xr:uid="{00000000-0005-0000-0000-0000AD230000}"/>
    <cellStyle name="Percent 4 3 4" xfId="9134" xr:uid="{00000000-0005-0000-0000-0000AE230000}"/>
    <cellStyle name="Percent 4 3 4 2" xfId="9135" xr:uid="{00000000-0005-0000-0000-0000AF230000}"/>
    <cellStyle name="Percent 4 3 4 2 2" xfId="9136" xr:uid="{00000000-0005-0000-0000-0000B0230000}"/>
    <cellStyle name="Percent 4 3 4 2 2 2" xfId="9137" xr:uid="{00000000-0005-0000-0000-0000B1230000}"/>
    <cellStyle name="Percent 4 3 4 3" xfId="9138" xr:uid="{00000000-0005-0000-0000-0000B2230000}"/>
    <cellStyle name="Percent 4 3 4 3 2" xfId="9139" xr:uid="{00000000-0005-0000-0000-0000B3230000}"/>
    <cellStyle name="Percent 4 3 4 3 2 2" xfId="9140" xr:uid="{00000000-0005-0000-0000-0000B4230000}"/>
    <cellStyle name="Percent 4 3 4 4" xfId="9141" xr:uid="{00000000-0005-0000-0000-0000B5230000}"/>
    <cellStyle name="Percent 4 3 4 4 2" xfId="9142" xr:uid="{00000000-0005-0000-0000-0000B6230000}"/>
    <cellStyle name="Percent 4 3 4 4 2 2" xfId="9143" xr:uid="{00000000-0005-0000-0000-0000B7230000}"/>
    <cellStyle name="Percent 4 3 4 5" xfId="9144" xr:uid="{00000000-0005-0000-0000-0000B8230000}"/>
    <cellStyle name="Percent 4 3 4 5 2" xfId="9145" xr:uid="{00000000-0005-0000-0000-0000B9230000}"/>
    <cellStyle name="Percent 4 3 5" xfId="9146" xr:uid="{00000000-0005-0000-0000-0000BA230000}"/>
    <cellStyle name="Percent 4 3 5 2" xfId="9147" xr:uid="{00000000-0005-0000-0000-0000BB230000}"/>
    <cellStyle name="Percent 4 3 5 2 2" xfId="9148" xr:uid="{00000000-0005-0000-0000-0000BC230000}"/>
    <cellStyle name="Percent 4 3 6" xfId="9149" xr:uid="{00000000-0005-0000-0000-0000BD230000}"/>
    <cellStyle name="Percent 4 3 6 2" xfId="9150" xr:uid="{00000000-0005-0000-0000-0000BE230000}"/>
    <cellStyle name="Percent 4 3 6 2 2" xfId="9151" xr:uid="{00000000-0005-0000-0000-0000BF230000}"/>
    <cellStyle name="Percent 4 3 7" xfId="9152" xr:uid="{00000000-0005-0000-0000-0000C0230000}"/>
    <cellStyle name="Percent 4 3 7 2" xfId="9153" xr:uid="{00000000-0005-0000-0000-0000C1230000}"/>
    <cellStyle name="Percent 4 3 7 2 2" xfId="9154" xr:uid="{00000000-0005-0000-0000-0000C2230000}"/>
    <cellStyle name="Percent 4 3 8" xfId="9155" xr:uid="{00000000-0005-0000-0000-0000C3230000}"/>
    <cellStyle name="Percent 4 3 8 2" xfId="9156" xr:uid="{00000000-0005-0000-0000-0000C4230000}"/>
    <cellStyle name="Percent 4 4" xfId="9157" xr:uid="{00000000-0005-0000-0000-0000C5230000}"/>
    <cellStyle name="Percent 4 4 2" xfId="9158" xr:uid="{00000000-0005-0000-0000-0000C6230000}"/>
    <cellStyle name="Percent 4 4 3" xfId="9159" xr:uid="{00000000-0005-0000-0000-0000C7230000}"/>
    <cellStyle name="Percent 4 5" xfId="9160" xr:uid="{00000000-0005-0000-0000-0000C8230000}"/>
    <cellStyle name="Percent 4 6" xfId="9161" xr:uid="{00000000-0005-0000-0000-0000C9230000}"/>
    <cellStyle name="Percent 5" xfId="9162" xr:uid="{00000000-0005-0000-0000-0000CA230000}"/>
    <cellStyle name="Percent 5 2" xfId="9163" xr:uid="{00000000-0005-0000-0000-0000CB230000}"/>
    <cellStyle name="Percent 5 2 2" xfId="9164" xr:uid="{00000000-0005-0000-0000-0000CC230000}"/>
    <cellStyle name="Percent 5 2 2 2" xfId="9165" xr:uid="{00000000-0005-0000-0000-0000CD230000}"/>
    <cellStyle name="Percent 5 2 2 2 2" xfId="9166" xr:uid="{00000000-0005-0000-0000-0000CE230000}"/>
    <cellStyle name="Percent 5 2 2 2 2 2" xfId="9167" xr:uid="{00000000-0005-0000-0000-0000CF230000}"/>
    <cellStyle name="Percent 5 2 2 3" xfId="9168" xr:uid="{00000000-0005-0000-0000-0000D0230000}"/>
    <cellStyle name="Percent 5 2 2 3 2" xfId="9169" xr:uid="{00000000-0005-0000-0000-0000D1230000}"/>
    <cellStyle name="Percent 5 2 2 3 2 2" xfId="9170" xr:uid="{00000000-0005-0000-0000-0000D2230000}"/>
    <cellStyle name="Percent 5 2 2 4" xfId="9171" xr:uid="{00000000-0005-0000-0000-0000D3230000}"/>
    <cellStyle name="Percent 5 2 2 4 2" xfId="9172" xr:uid="{00000000-0005-0000-0000-0000D4230000}"/>
    <cellStyle name="Percent 5 2 2 4 2 2" xfId="9173" xr:uid="{00000000-0005-0000-0000-0000D5230000}"/>
    <cellStyle name="Percent 5 2 2 5" xfId="9174" xr:uid="{00000000-0005-0000-0000-0000D6230000}"/>
    <cellStyle name="Percent 5 2 2 5 2" xfId="9175" xr:uid="{00000000-0005-0000-0000-0000D7230000}"/>
    <cellStyle name="Percent 5 2 3" xfId="9176" xr:uid="{00000000-0005-0000-0000-0000D8230000}"/>
    <cellStyle name="Percent 5 2 3 2" xfId="9177" xr:uid="{00000000-0005-0000-0000-0000D9230000}"/>
    <cellStyle name="Percent 5 2 3 2 2" xfId="9178" xr:uid="{00000000-0005-0000-0000-0000DA230000}"/>
    <cellStyle name="Percent 5 2 4" xfId="9179" xr:uid="{00000000-0005-0000-0000-0000DB230000}"/>
    <cellStyle name="Percent 5 2 4 2" xfId="9180" xr:uid="{00000000-0005-0000-0000-0000DC230000}"/>
    <cellStyle name="Percent 5 2 4 2 2" xfId="9181" xr:uid="{00000000-0005-0000-0000-0000DD230000}"/>
    <cellStyle name="Percent 5 2 5" xfId="9182" xr:uid="{00000000-0005-0000-0000-0000DE230000}"/>
    <cellStyle name="Percent 5 2 5 2" xfId="9183" xr:uid="{00000000-0005-0000-0000-0000DF230000}"/>
    <cellStyle name="Percent 5 2 5 2 2" xfId="9184" xr:uid="{00000000-0005-0000-0000-0000E0230000}"/>
    <cellStyle name="Percent 5 2 6" xfId="9185" xr:uid="{00000000-0005-0000-0000-0000E1230000}"/>
    <cellStyle name="Percent 5 2 6 2" xfId="9186" xr:uid="{00000000-0005-0000-0000-0000E2230000}"/>
    <cellStyle name="Percent 5 3" xfId="9187" xr:uid="{00000000-0005-0000-0000-0000E3230000}"/>
    <cellStyle name="Percent 5 3 2" xfId="9188" xr:uid="{00000000-0005-0000-0000-0000E4230000}"/>
    <cellStyle name="Percent 5 3 2 2" xfId="9189" xr:uid="{00000000-0005-0000-0000-0000E5230000}"/>
    <cellStyle name="Percent 5 3 2 2 2" xfId="9190" xr:uid="{00000000-0005-0000-0000-0000E6230000}"/>
    <cellStyle name="Percent 5 3 2 2 2 2" xfId="9191" xr:uid="{00000000-0005-0000-0000-0000E7230000}"/>
    <cellStyle name="Percent 5 3 2 3" xfId="9192" xr:uid="{00000000-0005-0000-0000-0000E8230000}"/>
    <cellStyle name="Percent 5 3 2 3 2" xfId="9193" xr:uid="{00000000-0005-0000-0000-0000E9230000}"/>
    <cellStyle name="Percent 5 3 2 3 2 2" xfId="9194" xr:uid="{00000000-0005-0000-0000-0000EA230000}"/>
    <cellStyle name="Percent 5 3 2 4" xfId="9195" xr:uid="{00000000-0005-0000-0000-0000EB230000}"/>
    <cellStyle name="Percent 5 3 2 4 2" xfId="9196" xr:uid="{00000000-0005-0000-0000-0000EC230000}"/>
    <cellStyle name="Percent 5 3 2 4 2 2" xfId="9197" xr:uid="{00000000-0005-0000-0000-0000ED230000}"/>
    <cellStyle name="Percent 5 3 2 5" xfId="9198" xr:uid="{00000000-0005-0000-0000-0000EE230000}"/>
    <cellStyle name="Percent 5 3 2 5 2" xfId="9199" xr:uid="{00000000-0005-0000-0000-0000EF230000}"/>
    <cellStyle name="Percent 5 3 3" xfId="9200" xr:uid="{00000000-0005-0000-0000-0000F0230000}"/>
    <cellStyle name="Percent 5 3 3 2" xfId="9201" xr:uid="{00000000-0005-0000-0000-0000F1230000}"/>
    <cellStyle name="Percent 5 3 3 2 2" xfId="9202" xr:uid="{00000000-0005-0000-0000-0000F2230000}"/>
    <cellStyle name="Percent 5 3 4" xfId="9203" xr:uid="{00000000-0005-0000-0000-0000F3230000}"/>
    <cellStyle name="Percent 5 3 4 2" xfId="9204" xr:uid="{00000000-0005-0000-0000-0000F4230000}"/>
    <cellStyle name="Percent 5 3 4 2 2" xfId="9205" xr:uid="{00000000-0005-0000-0000-0000F5230000}"/>
    <cellStyle name="Percent 5 3 5" xfId="9206" xr:uid="{00000000-0005-0000-0000-0000F6230000}"/>
    <cellStyle name="Percent 5 3 5 2" xfId="9207" xr:uid="{00000000-0005-0000-0000-0000F7230000}"/>
    <cellStyle name="Percent 5 3 5 2 2" xfId="9208" xr:uid="{00000000-0005-0000-0000-0000F8230000}"/>
    <cellStyle name="Percent 5 3 6" xfId="9209" xr:uid="{00000000-0005-0000-0000-0000F9230000}"/>
    <cellStyle name="Percent 5 3 6 2" xfId="9210" xr:uid="{00000000-0005-0000-0000-0000FA230000}"/>
    <cellStyle name="Percent 5 4" xfId="9211" xr:uid="{00000000-0005-0000-0000-0000FB230000}"/>
    <cellStyle name="Percent 5 4 2" xfId="9212" xr:uid="{00000000-0005-0000-0000-0000FC230000}"/>
    <cellStyle name="Percent 5 4 2 2" xfId="9213" xr:uid="{00000000-0005-0000-0000-0000FD230000}"/>
    <cellStyle name="Percent 5 4 2 2 2" xfId="9214" xr:uid="{00000000-0005-0000-0000-0000FE230000}"/>
    <cellStyle name="Percent 5 4 3" xfId="9215" xr:uid="{00000000-0005-0000-0000-0000FF230000}"/>
    <cellStyle name="Percent 5 4 3 2" xfId="9216" xr:uid="{00000000-0005-0000-0000-000000240000}"/>
    <cellStyle name="Percent 5 4 3 2 2" xfId="9217" xr:uid="{00000000-0005-0000-0000-000001240000}"/>
    <cellStyle name="Percent 5 4 4" xfId="9218" xr:uid="{00000000-0005-0000-0000-000002240000}"/>
    <cellStyle name="Percent 5 4 4 2" xfId="9219" xr:uid="{00000000-0005-0000-0000-000003240000}"/>
    <cellStyle name="Percent 5 4 4 2 2" xfId="9220" xr:uid="{00000000-0005-0000-0000-000004240000}"/>
    <cellStyle name="Percent 5 4 5" xfId="9221" xr:uid="{00000000-0005-0000-0000-000005240000}"/>
    <cellStyle name="Percent 5 4 5 2" xfId="9222" xr:uid="{00000000-0005-0000-0000-000006240000}"/>
    <cellStyle name="Percent 5 5" xfId="9223" xr:uid="{00000000-0005-0000-0000-000007240000}"/>
    <cellStyle name="Percent 5 5 2" xfId="9224" xr:uid="{00000000-0005-0000-0000-000008240000}"/>
    <cellStyle name="Percent 5 5 2 2" xfId="9225" xr:uid="{00000000-0005-0000-0000-000009240000}"/>
    <cellStyle name="Percent 5 6" xfId="9226" xr:uid="{00000000-0005-0000-0000-00000A240000}"/>
    <cellStyle name="Percent 5 6 2" xfId="9227" xr:uid="{00000000-0005-0000-0000-00000B240000}"/>
    <cellStyle name="Percent 5 6 2 2" xfId="9228" xr:uid="{00000000-0005-0000-0000-00000C240000}"/>
    <cellStyle name="Percent 5 7" xfId="9229" xr:uid="{00000000-0005-0000-0000-00000D240000}"/>
    <cellStyle name="Percent 5 7 2" xfId="9230" xr:uid="{00000000-0005-0000-0000-00000E240000}"/>
    <cellStyle name="Percent 5 7 2 2" xfId="9231" xr:uid="{00000000-0005-0000-0000-00000F240000}"/>
    <cellStyle name="Percent 5 8" xfId="9232" xr:uid="{00000000-0005-0000-0000-000010240000}"/>
    <cellStyle name="Percent 5 8 2" xfId="9233" xr:uid="{00000000-0005-0000-0000-000011240000}"/>
    <cellStyle name="Percent 6" xfId="9234" xr:uid="{00000000-0005-0000-0000-000012240000}"/>
    <cellStyle name="Porcentaje 2" xfId="9235" xr:uid="{00000000-0005-0000-0000-000014240000}"/>
    <cellStyle name="Porcentaje 2 2" xfId="9236" xr:uid="{00000000-0005-0000-0000-000015240000}"/>
    <cellStyle name="Porcentaje 2 2 2" xfId="9237" xr:uid="{00000000-0005-0000-0000-000016240000}"/>
    <cellStyle name="Porcentaje 2 2 3" xfId="9238" xr:uid="{00000000-0005-0000-0000-000017240000}"/>
    <cellStyle name="Porcentaje 2 2 4" xfId="9239" xr:uid="{00000000-0005-0000-0000-000018240000}"/>
    <cellStyle name="Porcentaje 2 2 5" xfId="9240" xr:uid="{00000000-0005-0000-0000-000019240000}"/>
    <cellStyle name="Porcentaje 2 3" xfId="9241" xr:uid="{00000000-0005-0000-0000-00001A240000}"/>
    <cellStyle name="Porcentaje 2 4" xfId="9242" xr:uid="{00000000-0005-0000-0000-00001B240000}"/>
    <cellStyle name="Porcentaje 2 5" xfId="9243" xr:uid="{00000000-0005-0000-0000-00001C240000}"/>
    <cellStyle name="Porcentaje 2 6" xfId="9244" xr:uid="{00000000-0005-0000-0000-00001D240000}"/>
    <cellStyle name="Porcentaje 3" xfId="9245" xr:uid="{00000000-0005-0000-0000-00001E240000}"/>
    <cellStyle name="Porcentaje 3 2" xfId="9246" xr:uid="{00000000-0005-0000-0000-00001F240000}"/>
    <cellStyle name="Porcentaje 3 2 2" xfId="9247" xr:uid="{00000000-0005-0000-0000-000020240000}"/>
    <cellStyle name="Porcentaje 3 3" xfId="9248" xr:uid="{00000000-0005-0000-0000-000021240000}"/>
    <cellStyle name="Porcentaje 3 3 2" xfId="9249" xr:uid="{00000000-0005-0000-0000-000022240000}"/>
    <cellStyle name="Porcentaje 3 3 3" xfId="9250" xr:uid="{00000000-0005-0000-0000-000023240000}"/>
    <cellStyle name="Porcentaje 3 4" xfId="9251" xr:uid="{00000000-0005-0000-0000-000024240000}"/>
    <cellStyle name="Porcentaje 4" xfId="9252" xr:uid="{00000000-0005-0000-0000-000025240000}"/>
    <cellStyle name="Porcentaje 4 2" xfId="9253" xr:uid="{00000000-0005-0000-0000-000026240000}"/>
    <cellStyle name="Porcentaje 4 3" xfId="9254" xr:uid="{00000000-0005-0000-0000-000027240000}"/>
    <cellStyle name="Porcentaje 4 4" xfId="9255" xr:uid="{00000000-0005-0000-0000-000028240000}"/>
    <cellStyle name="Porcentaje 5" xfId="9256" xr:uid="{00000000-0005-0000-0000-000029240000}"/>
    <cellStyle name="Porcentaje 6" xfId="9257" xr:uid="{00000000-0005-0000-0000-00002A240000}"/>
    <cellStyle name="Porcentual 10" xfId="9258" xr:uid="{00000000-0005-0000-0000-00002B240000}"/>
    <cellStyle name="Porcentual 10 2" xfId="9259" xr:uid="{00000000-0005-0000-0000-00002C240000}"/>
    <cellStyle name="Porcentual 10 2 2" xfId="9260" xr:uid="{00000000-0005-0000-0000-00002D240000}"/>
    <cellStyle name="Porcentual 10 3" xfId="9261" xr:uid="{00000000-0005-0000-0000-00002E240000}"/>
    <cellStyle name="Porcentual 10 4" xfId="9262" xr:uid="{00000000-0005-0000-0000-00002F240000}"/>
    <cellStyle name="Porcentual 11" xfId="9263" xr:uid="{00000000-0005-0000-0000-000030240000}"/>
    <cellStyle name="Porcentual 11 2" xfId="9264" xr:uid="{00000000-0005-0000-0000-000031240000}"/>
    <cellStyle name="Porcentual 11 3" xfId="9265" xr:uid="{00000000-0005-0000-0000-000032240000}"/>
    <cellStyle name="Porcentual 11 4" xfId="9266" xr:uid="{00000000-0005-0000-0000-000033240000}"/>
    <cellStyle name="Porcentual 12" xfId="9267" xr:uid="{00000000-0005-0000-0000-000034240000}"/>
    <cellStyle name="Porcentual 12 2" xfId="9268" xr:uid="{00000000-0005-0000-0000-000035240000}"/>
    <cellStyle name="Porcentual 12 3" xfId="9269" xr:uid="{00000000-0005-0000-0000-000036240000}"/>
    <cellStyle name="Porcentual 12 4" xfId="9270" xr:uid="{00000000-0005-0000-0000-000037240000}"/>
    <cellStyle name="Porcentual 13" xfId="9271" xr:uid="{00000000-0005-0000-0000-000038240000}"/>
    <cellStyle name="Porcentual 13 2" xfId="9272" xr:uid="{00000000-0005-0000-0000-000039240000}"/>
    <cellStyle name="Porcentual 14" xfId="9273" xr:uid="{00000000-0005-0000-0000-00003A240000}"/>
    <cellStyle name="Porcentual 2" xfId="9274" xr:uid="{00000000-0005-0000-0000-00003B240000}"/>
    <cellStyle name="Porcentual 2 2" xfId="9275" xr:uid="{00000000-0005-0000-0000-00003C240000}"/>
    <cellStyle name="Porcentual 2 2 2" xfId="9276" xr:uid="{00000000-0005-0000-0000-00003D240000}"/>
    <cellStyle name="Porcentual 2 2 2 2" xfId="9277" xr:uid="{00000000-0005-0000-0000-00003E240000}"/>
    <cellStyle name="Porcentual 2 2 2 2 2" xfId="9278" xr:uid="{00000000-0005-0000-0000-00003F240000}"/>
    <cellStyle name="Porcentual 2 2 2 2 3" xfId="9279" xr:uid="{00000000-0005-0000-0000-000040240000}"/>
    <cellStyle name="Porcentual 2 2 2 2 4" xfId="9280" xr:uid="{00000000-0005-0000-0000-000041240000}"/>
    <cellStyle name="Porcentual 2 2 2 3" xfId="9281" xr:uid="{00000000-0005-0000-0000-000042240000}"/>
    <cellStyle name="Porcentual 2 2 2 3 2" xfId="9282" xr:uid="{00000000-0005-0000-0000-000043240000}"/>
    <cellStyle name="Porcentual 2 2 2 3 3" xfId="9283" xr:uid="{00000000-0005-0000-0000-000044240000}"/>
    <cellStyle name="Porcentual 2 2 2 4" xfId="9284" xr:uid="{00000000-0005-0000-0000-000045240000}"/>
    <cellStyle name="Porcentual 2 2 2 5" xfId="9285" xr:uid="{00000000-0005-0000-0000-000046240000}"/>
    <cellStyle name="Porcentual 2 2 3" xfId="9286" xr:uid="{00000000-0005-0000-0000-000047240000}"/>
    <cellStyle name="Porcentual 2 2 4" xfId="9287" xr:uid="{00000000-0005-0000-0000-000048240000}"/>
    <cellStyle name="Porcentual 2 2 4 2" xfId="9288" xr:uid="{00000000-0005-0000-0000-000049240000}"/>
    <cellStyle name="Porcentual 2 2 4 3" xfId="9289" xr:uid="{00000000-0005-0000-0000-00004A240000}"/>
    <cellStyle name="Porcentual 2 2 5" xfId="9290" xr:uid="{00000000-0005-0000-0000-00004B240000}"/>
    <cellStyle name="Porcentual 2 2 5 2" xfId="9291" xr:uid="{00000000-0005-0000-0000-00004C240000}"/>
    <cellStyle name="Porcentual 2 2 5 3" xfId="9292" xr:uid="{00000000-0005-0000-0000-00004D240000}"/>
    <cellStyle name="Porcentual 2 2 6" xfId="9293" xr:uid="{00000000-0005-0000-0000-00004E240000}"/>
    <cellStyle name="Porcentual 2 2 7" xfId="9294" xr:uid="{00000000-0005-0000-0000-00004F240000}"/>
    <cellStyle name="Porcentual 2 3" xfId="9295" xr:uid="{00000000-0005-0000-0000-000050240000}"/>
    <cellStyle name="Porcentual 2 3 2" xfId="9296" xr:uid="{00000000-0005-0000-0000-000051240000}"/>
    <cellStyle name="Porcentual 2 3 2 2" xfId="9297" xr:uid="{00000000-0005-0000-0000-000052240000}"/>
    <cellStyle name="Porcentual 2 3 2 3" xfId="9298" xr:uid="{00000000-0005-0000-0000-000053240000}"/>
    <cellStyle name="Porcentual 2 3 2 4" xfId="9299" xr:uid="{00000000-0005-0000-0000-000054240000}"/>
    <cellStyle name="Porcentual 2 3 3" xfId="9300" xr:uid="{00000000-0005-0000-0000-000055240000}"/>
    <cellStyle name="Porcentual 2 3 4" xfId="9301" xr:uid="{00000000-0005-0000-0000-000056240000}"/>
    <cellStyle name="Porcentual 2 3 4 2" xfId="9302" xr:uid="{00000000-0005-0000-0000-000057240000}"/>
    <cellStyle name="Porcentual 2 3 4 3" xfId="9303" xr:uid="{00000000-0005-0000-0000-000058240000}"/>
    <cellStyle name="Porcentual 2 3 5" xfId="9304" xr:uid="{00000000-0005-0000-0000-000059240000}"/>
    <cellStyle name="Porcentual 2 4" xfId="9305" xr:uid="{00000000-0005-0000-0000-00005A240000}"/>
    <cellStyle name="Porcentual 2 5" xfId="9306" xr:uid="{00000000-0005-0000-0000-00005B240000}"/>
    <cellStyle name="Porcentual 2 6" xfId="9307" xr:uid="{00000000-0005-0000-0000-00005C240000}"/>
    <cellStyle name="Porcentual 2 7" xfId="9308" xr:uid="{00000000-0005-0000-0000-00005D240000}"/>
    <cellStyle name="Porcentual 2 7 2" xfId="9309" xr:uid="{00000000-0005-0000-0000-00005E240000}"/>
    <cellStyle name="Porcentual 2 7 3" xfId="9310" xr:uid="{00000000-0005-0000-0000-00005F240000}"/>
    <cellStyle name="Porcentual 2 8" xfId="9311" xr:uid="{00000000-0005-0000-0000-000060240000}"/>
    <cellStyle name="Porcentual 2_ANALISIS COSTOS PORTICOS GRAN TECHO" xfId="9312" xr:uid="{00000000-0005-0000-0000-000061240000}"/>
    <cellStyle name="Porcentual 3" xfId="9313" xr:uid="{00000000-0005-0000-0000-000062240000}"/>
    <cellStyle name="Porcentual 3 10" xfId="9314" xr:uid="{00000000-0005-0000-0000-000063240000}"/>
    <cellStyle name="Porcentual 3 11" xfId="9315" xr:uid="{00000000-0005-0000-0000-000064240000}"/>
    <cellStyle name="Porcentual 3 12" xfId="9316" xr:uid="{00000000-0005-0000-0000-000065240000}"/>
    <cellStyle name="Porcentual 3 13" xfId="9317" xr:uid="{00000000-0005-0000-0000-000066240000}"/>
    <cellStyle name="Porcentual 3 14" xfId="9318" xr:uid="{00000000-0005-0000-0000-000067240000}"/>
    <cellStyle name="Porcentual 3 15" xfId="9319" xr:uid="{00000000-0005-0000-0000-000068240000}"/>
    <cellStyle name="Porcentual 3 15 2" xfId="9320" xr:uid="{00000000-0005-0000-0000-000069240000}"/>
    <cellStyle name="Porcentual 3 15 2 2" xfId="9321" xr:uid="{00000000-0005-0000-0000-00006A240000}"/>
    <cellStyle name="Porcentual 3 15 2 3" xfId="9322" xr:uid="{00000000-0005-0000-0000-00006B240000}"/>
    <cellStyle name="Porcentual 3 15 3" xfId="9323" xr:uid="{00000000-0005-0000-0000-00006C240000}"/>
    <cellStyle name="Porcentual 3 15 4" xfId="9324" xr:uid="{00000000-0005-0000-0000-00006D240000}"/>
    <cellStyle name="Porcentual 3 16" xfId="9325" xr:uid="{00000000-0005-0000-0000-00006E240000}"/>
    <cellStyle name="Porcentual 3 17" xfId="9326" xr:uid="{00000000-0005-0000-0000-00006F240000}"/>
    <cellStyle name="Porcentual 3 17 2" xfId="9327" xr:uid="{00000000-0005-0000-0000-000070240000}"/>
    <cellStyle name="Porcentual 3 17 3" xfId="9328" xr:uid="{00000000-0005-0000-0000-000071240000}"/>
    <cellStyle name="Porcentual 3 18" xfId="9329" xr:uid="{00000000-0005-0000-0000-000072240000}"/>
    <cellStyle name="Porcentual 3 19" xfId="9330" xr:uid="{00000000-0005-0000-0000-000073240000}"/>
    <cellStyle name="Porcentual 3 2" xfId="9331" xr:uid="{00000000-0005-0000-0000-000074240000}"/>
    <cellStyle name="Porcentual 3 2 2" xfId="9332" xr:uid="{00000000-0005-0000-0000-000075240000}"/>
    <cellStyle name="Porcentual 3 2 3" xfId="9333" xr:uid="{00000000-0005-0000-0000-000076240000}"/>
    <cellStyle name="Porcentual 3 2 4" xfId="9334" xr:uid="{00000000-0005-0000-0000-000077240000}"/>
    <cellStyle name="Porcentual 3 3" xfId="9335" xr:uid="{00000000-0005-0000-0000-000078240000}"/>
    <cellStyle name="Porcentual 3 4" xfId="9336" xr:uid="{00000000-0005-0000-0000-000079240000}"/>
    <cellStyle name="Porcentual 3 5" xfId="9337" xr:uid="{00000000-0005-0000-0000-00007A240000}"/>
    <cellStyle name="Porcentual 3 6" xfId="9338" xr:uid="{00000000-0005-0000-0000-00007B240000}"/>
    <cellStyle name="Porcentual 3 7" xfId="9339" xr:uid="{00000000-0005-0000-0000-00007C240000}"/>
    <cellStyle name="Porcentual 3 8" xfId="9340" xr:uid="{00000000-0005-0000-0000-00007D240000}"/>
    <cellStyle name="Porcentual 3 9" xfId="9341" xr:uid="{00000000-0005-0000-0000-00007E240000}"/>
    <cellStyle name="Porcentual 4" xfId="9342" xr:uid="{00000000-0005-0000-0000-00007F240000}"/>
    <cellStyle name="Porcentual 4 2" xfId="9343" xr:uid="{00000000-0005-0000-0000-000080240000}"/>
    <cellStyle name="Porcentual 4 3" xfId="9344" xr:uid="{00000000-0005-0000-0000-000081240000}"/>
    <cellStyle name="Porcentual 4 4" xfId="9345" xr:uid="{00000000-0005-0000-0000-000082240000}"/>
    <cellStyle name="Porcentual 4 5" xfId="9346" xr:uid="{00000000-0005-0000-0000-000083240000}"/>
    <cellStyle name="Porcentual 4 6" xfId="9347" xr:uid="{00000000-0005-0000-0000-000084240000}"/>
    <cellStyle name="Porcentual 5" xfId="9348" xr:uid="{00000000-0005-0000-0000-000085240000}"/>
    <cellStyle name="Porcentual 5 2" xfId="9349" xr:uid="{00000000-0005-0000-0000-000086240000}"/>
    <cellStyle name="Porcentual 5 2 2" xfId="9350" xr:uid="{00000000-0005-0000-0000-000087240000}"/>
    <cellStyle name="Porcentual 5 2 2 2" xfId="9351" xr:uid="{00000000-0005-0000-0000-000088240000}"/>
    <cellStyle name="Porcentual 5 2 2 3" xfId="9352" xr:uid="{00000000-0005-0000-0000-000089240000}"/>
    <cellStyle name="Porcentual 5 2 2 4" xfId="9353" xr:uid="{00000000-0005-0000-0000-00008A240000}"/>
    <cellStyle name="Porcentual 5 2 3" xfId="9354" xr:uid="{00000000-0005-0000-0000-00008B240000}"/>
    <cellStyle name="Porcentual 5 2 3 2" xfId="9355" xr:uid="{00000000-0005-0000-0000-00008C240000}"/>
    <cellStyle name="Porcentual 5 2 4" xfId="9356" xr:uid="{00000000-0005-0000-0000-00008D240000}"/>
    <cellStyle name="Porcentual 5 2 5" xfId="9357" xr:uid="{00000000-0005-0000-0000-00008E240000}"/>
    <cellStyle name="Porcentual 5 2 6" xfId="9358" xr:uid="{00000000-0005-0000-0000-00008F240000}"/>
    <cellStyle name="Porcentual 5 3" xfId="9359" xr:uid="{00000000-0005-0000-0000-000090240000}"/>
    <cellStyle name="Porcentual 5 3 2" xfId="9360" xr:uid="{00000000-0005-0000-0000-000091240000}"/>
    <cellStyle name="Porcentual 5 3 3" xfId="9361" xr:uid="{00000000-0005-0000-0000-000092240000}"/>
    <cellStyle name="Porcentual 5 3 4" xfId="9362" xr:uid="{00000000-0005-0000-0000-000093240000}"/>
    <cellStyle name="Porcentual 5 4" xfId="9363" xr:uid="{00000000-0005-0000-0000-000094240000}"/>
    <cellStyle name="Porcentual 5 5" xfId="9364" xr:uid="{00000000-0005-0000-0000-000095240000}"/>
    <cellStyle name="Porcentual 5 5 2" xfId="9365" xr:uid="{00000000-0005-0000-0000-000096240000}"/>
    <cellStyle name="Porcentual 5 6" xfId="9366" xr:uid="{00000000-0005-0000-0000-000097240000}"/>
    <cellStyle name="Porcentual 5 7" xfId="9367" xr:uid="{00000000-0005-0000-0000-000098240000}"/>
    <cellStyle name="Porcentual 5 8" xfId="9368" xr:uid="{00000000-0005-0000-0000-000099240000}"/>
    <cellStyle name="Porcentual 6" xfId="9369" xr:uid="{00000000-0005-0000-0000-00009A240000}"/>
    <cellStyle name="Porcentual 6 2" xfId="9370" xr:uid="{00000000-0005-0000-0000-00009B240000}"/>
    <cellStyle name="Porcentual 6 3" xfId="9371" xr:uid="{00000000-0005-0000-0000-00009C240000}"/>
    <cellStyle name="Porcentual 6 4" xfId="9372" xr:uid="{00000000-0005-0000-0000-00009D240000}"/>
    <cellStyle name="Porcentual 6 5" xfId="9373" xr:uid="{00000000-0005-0000-0000-00009E240000}"/>
    <cellStyle name="Porcentual 6 6" xfId="9374" xr:uid="{00000000-0005-0000-0000-00009F240000}"/>
    <cellStyle name="Porcentual 7" xfId="9375" xr:uid="{00000000-0005-0000-0000-0000A0240000}"/>
    <cellStyle name="Porcentual 7 2" xfId="9376" xr:uid="{00000000-0005-0000-0000-0000A1240000}"/>
    <cellStyle name="Porcentual 7 3" xfId="9377" xr:uid="{00000000-0005-0000-0000-0000A2240000}"/>
    <cellStyle name="Porcentual 7 4" xfId="9378" xr:uid="{00000000-0005-0000-0000-0000A3240000}"/>
    <cellStyle name="Porcentual 7 5" xfId="9379" xr:uid="{00000000-0005-0000-0000-0000A4240000}"/>
    <cellStyle name="Porcentual 8" xfId="9380" xr:uid="{00000000-0005-0000-0000-0000A5240000}"/>
    <cellStyle name="Porcentual 8 2" xfId="9381" xr:uid="{00000000-0005-0000-0000-0000A6240000}"/>
    <cellStyle name="Porcentual 8 3" xfId="9382" xr:uid="{00000000-0005-0000-0000-0000A7240000}"/>
    <cellStyle name="Porcentual 8 4" xfId="9383" xr:uid="{00000000-0005-0000-0000-0000A8240000}"/>
    <cellStyle name="Porcentual 9" xfId="9384" xr:uid="{00000000-0005-0000-0000-0000A9240000}"/>
    <cellStyle name="Porcentual 9 2" xfId="9385" xr:uid="{00000000-0005-0000-0000-0000AA240000}"/>
    <cellStyle name="Porcentual 9 2 2" xfId="9386" xr:uid="{00000000-0005-0000-0000-0000AB240000}"/>
    <cellStyle name="Porcentual 9 3" xfId="9387" xr:uid="{00000000-0005-0000-0000-0000AC240000}"/>
    <cellStyle name="Porcentual 9 4" xfId="9388" xr:uid="{00000000-0005-0000-0000-0000AD240000}"/>
    <cellStyle name="Porcentual 9 5" xfId="9389" xr:uid="{00000000-0005-0000-0000-0000AE240000}"/>
    <cellStyle name="Punto0" xfId="9390" xr:uid="{00000000-0005-0000-0000-0000AF240000}"/>
    <cellStyle name="RM" xfId="9391" xr:uid="{00000000-0005-0000-0000-0000B0240000}"/>
    <cellStyle name="Salida 2" xfId="9392" xr:uid="{00000000-0005-0000-0000-0000B1240000}"/>
    <cellStyle name="Salida 2 10" xfId="9393" xr:uid="{00000000-0005-0000-0000-0000B2240000}"/>
    <cellStyle name="Salida 2 11" xfId="9394" xr:uid="{00000000-0005-0000-0000-0000B3240000}"/>
    <cellStyle name="Salida 2 12" xfId="9395" xr:uid="{00000000-0005-0000-0000-0000B4240000}"/>
    <cellStyle name="Salida 2 2" xfId="9396" xr:uid="{00000000-0005-0000-0000-0000B5240000}"/>
    <cellStyle name="Salida 2 2 2" xfId="9397" xr:uid="{00000000-0005-0000-0000-0000B6240000}"/>
    <cellStyle name="Salida 2 2 3" xfId="9398" xr:uid="{00000000-0005-0000-0000-0000B7240000}"/>
    <cellStyle name="Salida 2 3" xfId="9399" xr:uid="{00000000-0005-0000-0000-0000B8240000}"/>
    <cellStyle name="Salida 2 4" xfId="9400" xr:uid="{00000000-0005-0000-0000-0000B9240000}"/>
    <cellStyle name="Salida 2 5" xfId="9401" xr:uid="{00000000-0005-0000-0000-0000BA240000}"/>
    <cellStyle name="Salida 2 6" xfId="9402" xr:uid="{00000000-0005-0000-0000-0000BB240000}"/>
    <cellStyle name="Salida 2 7" xfId="9403" xr:uid="{00000000-0005-0000-0000-0000BC240000}"/>
    <cellStyle name="Salida 2 8" xfId="9404" xr:uid="{00000000-0005-0000-0000-0000BD240000}"/>
    <cellStyle name="Salida 2 9" xfId="9405" xr:uid="{00000000-0005-0000-0000-0000BE240000}"/>
    <cellStyle name="Salida 3" xfId="9406" xr:uid="{00000000-0005-0000-0000-0000BF240000}"/>
    <cellStyle name="Salida 3 10" xfId="9407" xr:uid="{00000000-0005-0000-0000-0000C0240000}"/>
    <cellStyle name="Salida 3 11" xfId="9408" xr:uid="{00000000-0005-0000-0000-0000C1240000}"/>
    <cellStyle name="Salida 3 2" xfId="9409" xr:uid="{00000000-0005-0000-0000-0000C2240000}"/>
    <cellStyle name="Salida 3 2 2" xfId="9410" xr:uid="{00000000-0005-0000-0000-0000C3240000}"/>
    <cellStyle name="Salida 3 2 3" xfId="9411" xr:uid="{00000000-0005-0000-0000-0000C4240000}"/>
    <cellStyle name="Salida 3 3" xfId="9412" xr:uid="{00000000-0005-0000-0000-0000C5240000}"/>
    <cellStyle name="Salida 3 4" xfId="9413" xr:uid="{00000000-0005-0000-0000-0000C6240000}"/>
    <cellStyle name="Salida 3 5" xfId="9414" xr:uid="{00000000-0005-0000-0000-0000C7240000}"/>
    <cellStyle name="Salida 3 6" xfId="9415" xr:uid="{00000000-0005-0000-0000-0000C8240000}"/>
    <cellStyle name="Salida 3 7" xfId="9416" xr:uid="{00000000-0005-0000-0000-0000C9240000}"/>
    <cellStyle name="Salida 3 8" xfId="9417" xr:uid="{00000000-0005-0000-0000-0000CA240000}"/>
    <cellStyle name="Salida 3 9" xfId="9418" xr:uid="{00000000-0005-0000-0000-0000CB240000}"/>
    <cellStyle name="Salida 4" xfId="9419" xr:uid="{00000000-0005-0000-0000-0000CC240000}"/>
    <cellStyle name="Salida 4 10" xfId="9420" xr:uid="{00000000-0005-0000-0000-0000CD240000}"/>
    <cellStyle name="Salida 4 11" xfId="9421" xr:uid="{00000000-0005-0000-0000-0000CE240000}"/>
    <cellStyle name="Salida 4 2" xfId="9422" xr:uid="{00000000-0005-0000-0000-0000CF240000}"/>
    <cellStyle name="Salida 4 2 2" xfId="9423" xr:uid="{00000000-0005-0000-0000-0000D0240000}"/>
    <cellStyle name="Salida 4 2 3" xfId="9424" xr:uid="{00000000-0005-0000-0000-0000D1240000}"/>
    <cellStyle name="Salida 4 3" xfId="9425" xr:uid="{00000000-0005-0000-0000-0000D2240000}"/>
    <cellStyle name="Salida 4 4" xfId="9426" xr:uid="{00000000-0005-0000-0000-0000D3240000}"/>
    <cellStyle name="Salida 4 5" xfId="9427" xr:uid="{00000000-0005-0000-0000-0000D4240000}"/>
    <cellStyle name="Salida 4 6" xfId="9428" xr:uid="{00000000-0005-0000-0000-0000D5240000}"/>
    <cellStyle name="Salida 4 7" xfId="9429" xr:uid="{00000000-0005-0000-0000-0000D6240000}"/>
    <cellStyle name="Salida 4 8" xfId="9430" xr:uid="{00000000-0005-0000-0000-0000D7240000}"/>
    <cellStyle name="Salida 4 9" xfId="9431" xr:uid="{00000000-0005-0000-0000-0000D8240000}"/>
    <cellStyle name="Sheet Title" xfId="9432" xr:uid="{00000000-0005-0000-0000-0000D9240000}"/>
    <cellStyle name="Sheet Title 2" xfId="9433" xr:uid="{00000000-0005-0000-0000-0000DA240000}"/>
    <cellStyle name="Sheet Title 3" xfId="9434" xr:uid="{00000000-0005-0000-0000-0000DB240000}"/>
    <cellStyle name="Sheet Title 4" xfId="9435" xr:uid="{00000000-0005-0000-0000-0000DC240000}"/>
    <cellStyle name="Standard_Anpassen der Amortisation" xfId="9436" xr:uid="{00000000-0005-0000-0000-0000DD240000}"/>
    <cellStyle name="Texto de advertencia 2" xfId="9437" xr:uid="{00000000-0005-0000-0000-0000DE240000}"/>
    <cellStyle name="Texto de advertencia 2 2" xfId="9438" xr:uid="{00000000-0005-0000-0000-0000DF240000}"/>
    <cellStyle name="Texto de advertencia 3" xfId="9439" xr:uid="{00000000-0005-0000-0000-0000E0240000}"/>
    <cellStyle name="Texto de advertencia 4" xfId="9440" xr:uid="{00000000-0005-0000-0000-0000E1240000}"/>
    <cellStyle name="Texto explicativo 2" xfId="9441" xr:uid="{00000000-0005-0000-0000-0000E2240000}"/>
    <cellStyle name="Texto explicativo 2 2" xfId="9442" xr:uid="{00000000-0005-0000-0000-0000E3240000}"/>
    <cellStyle name="Texto explicativo 3" xfId="9443" xr:uid="{00000000-0005-0000-0000-0000E4240000}"/>
    <cellStyle name="Texto explicativo 4" xfId="9444" xr:uid="{00000000-0005-0000-0000-0000E5240000}"/>
    <cellStyle name="Title" xfId="9445" xr:uid="{00000000-0005-0000-0000-0000E6240000}"/>
    <cellStyle name="Title 2" xfId="9446" xr:uid="{00000000-0005-0000-0000-0000E7240000}"/>
    <cellStyle name="Título 1 2" xfId="9447" xr:uid="{00000000-0005-0000-0000-0000E8240000}"/>
    <cellStyle name="Título 1 2 2" xfId="9448" xr:uid="{00000000-0005-0000-0000-0000E9240000}"/>
    <cellStyle name="Título 1 3" xfId="9449" xr:uid="{00000000-0005-0000-0000-0000EA240000}"/>
    <cellStyle name="Título 1 4" xfId="9450" xr:uid="{00000000-0005-0000-0000-0000EB240000}"/>
    <cellStyle name="Título 2 2" xfId="9451" xr:uid="{00000000-0005-0000-0000-0000EC240000}"/>
    <cellStyle name="Título 2 2 2" xfId="9452" xr:uid="{00000000-0005-0000-0000-0000ED240000}"/>
    <cellStyle name="Título 2 3" xfId="9453" xr:uid="{00000000-0005-0000-0000-0000EE240000}"/>
    <cellStyle name="Título 2 4" xfId="9454" xr:uid="{00000000-0005-0000-0000-0000EF240000}"/>
    <cellStyle name="Título 3 2" xfId="9455" xr:uid="{00000000-0005-0000-0000-0000F0240000}"/>
    <cellStyle name="Título 3 2 2" xfId="9456" xr:uid="{00000000-0005-0000-0000-0000F1240000}"/>
    <cellStyle name="Título 3 2 2 2" xfId="9457" xr:uid="{00000000-0005-0000-0000-0000F2240000}"/>
    <cellStyle name="Título 3 2 3" xfId="9458" xr:uid="{00000000-0005-0000-0000-0000F3240000}"/>
    <cellStyle name="Título 3 2 3 2" xfId="9459" xr:uid="{00000000-0005-0000-0000-0000F4240000}"/>
    <cellStyle name="Título 3 2 4" xfId="9460" xr:uid="{00000000-0005-0000-0000-0000F5240000}"/>
    <cellStyle name="Título 3 2 5" xfId="9461" xr:uid="{00000000-0005-0000-0000-0000F6240000}"/>
    <cellStyle name="Título 3 2 6" xfId="9462" xr:uid="{00000000-0005-0000-0000-0000F7240000}"/>
    <cellStyle name="Título 3 2 7" xfId="9463" xr:uid="{00000000-0005-0000-0000-0000F8240000}"/>
    <cellStyle name="Título 3 3" xfId="9464" xr:uid="{00000000-0005-0000-0000-0000F9240000}"/>
    <cellStyle name="Título 3 3 2" xfId="9465" xr:uid="{00000000-0005-0000-0000-0000FA240000}"/>
    <cellStyle name="Título 3 3 2 2" xfId="9466" xr:uid="{00000000-0005-0000-0000-0000FB240000}"/>
    <cellStyle name="Título 3 3 3" xfId="9467" xr:uid="{00000000-0005-0000-0000-0000FC240000}"/>
    <cellStyle name="Título 3 3 3 2" xfId="9468" xr:uid="{00000000-0005-0000-0000-0000FD240000}"/>
    <cellStyle name="Título 3 3 4" xfId="9469" xr:uid="{00000000-0005-0000-0000-0000FE240000}"/>
    <cellStyle name="Título 3 3 5" xfId="9470" xr:uid="{00000000-0005-0000-0000-0000FF240000}"/>
    <cellStyle name="Título 3 3 6" xfId="9471" xr:uid="{00000000-0005-0000-0000-000000250000}"/>
    <cellStyle name="Título 3 4" xfId="9472" xr:uid="{00000000-0005-0000-0000-000001250000}"/>
    <cellStyle name="Título 3 4 2" xfId="9473" xr:uid="{00000000-0005-0000-0000-000002250000}"/>
    <cellStyle name="Título 3 4 2 2" xfId="9474" xr:uid="{00000000-0005-0000-0000-000003250000}"/>
    <cellStyle name="Título 3 4 3" xfId="9475" xr:uid="{00000000-0005-0000-0000-000004250000}"/>
    <cellStyle name="Título 3 4 3 2" xfId="9476" xr:uid="{00000000-0005-0000-0000-000005250000}"/>
    <cellStyle name="Título 3 4 4" xfId="9477" xr:uid="{00000000-0005-0000-0000-000006250000}"/>
    <cellStyle name="Título 3 4 5" xfId="9478" xr:uid="{00000000-0005-0000-0000-000007250000}"/>
    <cellStyle name="Título 3 4 6" xfId="9479" xr:uid="{00000000-0005-0000-0000-000008250000}"/>
    <cellStyle name="Título 4" xfId="9480" xr:uid="{00000000-0005-0000-0000-000009250000}"/>
    <cellStyle name="Título 4 2" xfId="9481" xr:uid="{00000000-0005-0000-0000-00000A250000}"/>
    <cellStyle name="Título 5" xfId="9482" xr:uid="{00000000-0005-0000-0000-00000B250000}"/>
    <cellStyle name="Título 6" xfId="9483" xr:uid="{00000000-0005-0000-0000-00000C250000}"/>
    <cellStyle name="Título de hoja" xfId="9484" xr:uid="{00000000-0005-0000-0000-00000D250000}"/>
    <cellStyle name="Total 2" xfId="9485" xr:uid="{00000000-0005-0000-0000-00000E250000}"/>
    <cellStyle name="Total 2 10" xfId="9486" xr:uid="{00000000-0005-0000-0000-00000F250000}"/>
    <cellStyle name="Total 2 11" xfId="9487" xr:uid="{00000000-0005-0000-0000-000010250000}"/>
    <cellStyle name="Total 2 12" xfId="9488" xr:uid="{00000000-0005-0000-0000-000011250000}"/>
    <cellStyle name="Total 2 13" xfId="9489" xr:uid="{00000000-0005-0000-0000-000012250000}"/>
    <cellStyle name="Total 2 14" xfId="9490" xr:uid="{00000000-0005-0000-0000-000013250000}"/>
    <cellStyle name="Total 2 2" xfId="9491" xr:uid="{00000000-0005-0000-0000-000014250000}"/>
    <cellStyle name="Total 2 2 10" xfId="9492" xr:uid="{00000000-0005-0000-0000-000015250000}"/>
    <cellStyle name="Total 2 2 11" xfId="9493" xr:uid="{00000000-0005-0000-0000-000016250000}"/>
    <cellStyle name="Total 2 2 2" xfId="9494" xr:uid="{00000000-0005-0000-0000-000017250000}"/>
    <cellStyle name="Total 2 2 2 2" xfId="9495" xr:uid="{00000000-0005-0000-0000-000018250000}"/>
    <cellStyle name="Total 2 2 2 3" xfId="9496" xr:uid="{00000000-0005-0000-0000-000019250000}"/>
    <cellStyle name="Total 2 2 3" xfId="9497" xr:uid="{00000000-0005-0000-0000-00001A250000}"/>
    <cellStyle name="Total 2 2 4" xfId="9498" xr:uid="{00000000-0005-0000-0000-00001B250000}"/>
    <cellStyle name="Total 2 2 5" xfId="9499" xr:uid="{00000000-0005-0000-0000-00001C250000}"/>
    <cellStyle name="Total 2 2 6" xfId="9500" xr:uid="{00000000-0005-0000-0000-00001D250000}"/>
    <cellStyle name="Total 2 2 7" xfId="9501" xr:uid="{00000000-0005-0000-0000-00001E250000}"/>
    <cellStyle name="Total 2 2 8" xfId="9502" xr:uid="{00000000-0005-0000-0000-00001F250000}"/>
    <cellStyle name="Total 2 2 9" xfId="9503" xr:uid="{00000000-0005-0000-0000-000020250000}"/>
    <cellStyle name="Total 2 3" xfId="9504" xr:uid="{00000000-0005-0000-0000-000021250000}"/>
    <cellStyle name="Total 2 3 2" xfId="9505" xr:uid="{00000000-0005-0000-0000-000022250000}"/>
    <cellStyle name="Total 2 4" xfId="9506" xr:uid="{00000000-0005-0000-0000-000023250000}"/>
    <cellStyle name="Total 2 4 2" xfId="9507" xr:uid="{00000000-0005-0000-0000-000024250000}"/>
    <cellStyle name="Total 2 4 3" xfId="9508" xr:uid="{00000000-0005-0000-0000-000025250000}"/>
    <cellStyle name="Total 2 5" xfId="9509" xr:uid="{00000000-0005-0000-0000-000026250000}"/>
    <cellStyle name="Total 2 6" xfId="9510" xr:uid="{00000000-0005-0000-0000-000027250000}"/>
    <cellStyle name="Total 2 7" xfId="9511" xr:uid="{00000000-0005-0000-0000-000028250000}"/>
    <cellStyle name="Total 2 8" xfId="9512" xr:uid="{00000000-0005-0000-0000-000029250000}"/>
    <cellStyle name="Total 2 9" xfId="9513" xr:uid="{00000000-0005-0000-0000-00002A250000}"/>
    <cellStyle name="Total 3" xfId="9514" xr:uid="{00000000-0005-0000-0000-00002B250000}"/>
    <cellStyle name="Total 3 10" xfId="9515" xr:uid="{00000000-0005-0000-0000-00002C250000}"/>
    <cellStyle name="Total 3 11" xfId="9516" xr:uid="{00000000-0005-0000-0000-00002D250000}"/>
    <cellStyle name="Total 3 2" xfId="9517" xr:uid="{00000000-0005-0000-0000-00002E250000}"/>
    <cellStyle name="Total 3 2 2" xfId="9518" xr:uid="{00000000-0005-0000-0000-00002F250000}"/>
    <cellStyle name="Total 3 2 3" xfId="9519" xr:uid="{00000000-0005-0000-0000-000030250000}"/>
    <cellStyle name="Total 3 3" xfId="9520" xr:uid="{00000000-0005-0000-0000-000031250000}"/>
    <cellStyle name="Total 3 4" xfId="9521" xr:uid="{00000000-0005-0000-0000-000032250000}"/>
    <cellStyle name="Total 3 5" xfId="9522" xr:uid="{00000000-0005-0000-0000-000033250000}"/>
    <cellStyle name="Total 3 6" xfId="9523" xr:uid="{00000000-0005-0000-0000-000034250000}"/>
    <cellStyle name="Total 3 7" xfId="9524" xr:uid="{00000000-0005-0000-0000-000035250000}"/>
    <cellStyle name="Total 3 8" xfId="9525" xr:uid="{00000000-0005-0000-0000-000036250000}"/>
    <cellStyle name="Total 3 9" xfId="9526" xr:uid="{00000000-0005-0000-0000-000037250000}"/>
    <cellStyle name="Total 4" xfId="9527" xr:uid="{00000000-0005-0000-0000-000038250000}"/>
    <cellStyle name="Total 4 10" xfId="9528" xr:uid="{00000000-0005-0000-0000-000039250000}"/>
    <cellStyle name="Total 4 11" xfId="9529" xr:uid="{00000000-0005-0000-0000-00003A250000}"/>
    <cellStyle name="Total 4 2" xfId="9530" xr:uid="{00000000-0005-0000-0000-00003B250000}"/>
    <cellStyle name="Total 4 2 2" xfId="9531" xr:uid="{00000000-0005-0000-0000-00003C250000}"/>
    <cellStyle name="Total 4 2 3" xfId="9532" xr:uid="{00000000-0005-0000-0000-00003D250000}"/>
    <cellStyle name="Total 4 3" xfId="9533" xr:uid="{00000000-0005-0000-0000-00003E250000}"/>
    <cellStyle name="Total 4 4" xfId="9534" xr:uid="{00000000-0005-0000-0000-00003F250000}"/>
    <cellStyle name="Total 4 5" xfId="9535" xr:uid="{00000000-0005-0000-0000-000040250000}"/>
    <cellStyle name="Total 4 6" xfId="9536" xr:uid="{00000000-0005-0000-0000-000041250000}"/>
    <cellStyle name="Total 4 7" xfId="9537" xr:uid="{00000000-0005-0000-0000-000042250000}"/>
    <cellStyle name="Total 4 8" xfId="9538" xr:uid="{00000000-0005-0000-0000-000043250000}"/>
    <cellStyle name="Total 4 9" xfId="9539" xr:uid="{00000000-0005-0000-0000-000044250000}"/>
    <cellStyle name="Währung" xfId="9540" xr:uid="{00000000-0005-0000-0000-000045250000}"/>
    <cellStyle name="Währung [0]_Compiling Utility Macros" xfId="9541" xr:uid="{00000000-0005-0000-0000-000046250000}"/>
    <cellStyle name="Währung 2" xfId="9542" xr:uid="{00000000-0005-0000-0000-000047250000}"/>
    <cellStyle name="Währung 3" xfId="9543" xr:uid="{00000000-0005-0000-0000-000048250000}"/>
    <cellStyle name="Währung 4" xfId="9544" xr:uid="{00000000-0005-0000-0000-000049250000}"/>
    <cellStyle name="Währung_Compiling Utility Macros" xfId="9545" xr:uid="{00000000-0005-0000-0000-00004A250000}"/>
    <cellStyle name="Warning Text" xfId="9546" xr:uid="{00000000-0005-0000-0000-00004B250000}"/>
    <cellStyle name="Warning Text 2" xfId="9547" xr:uid="{00000000-0005-0000-0000-00004C250000}"/>
    <cellStyle name="뷭?_BOOKSHIP_건설 " xfId="9548" xr:uid="{00000000-0005-0000-0000-00004D250000}"/>
    <cellStyle name="콤마 [0]_ 비목별 월별기술 " xfId="9549" xr:uid="{00000000-0005-0000-0000-00004E250000}"/>
    <cellStyle name="콤마_ 비목별 월별기술 " xfId="9550" xr:uid="{00000000-0005-0000-0000-00004F250000}"/>
    <cellStyle name="표준_BIDFINAL" xfId="9551" xr:uid="{00000000-0005-0000-0000-0000502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62.xml"/><Relationship Id="rId84" Type="http://schemas.openxmlformats.org/officeDocument/2006/relationships/externalLink" Target="externalLinks/externalLink83.xml"/><Relationship Id="rId138" Type="http://schemas.openxmlformats.org/officeDocument/2006/relationships/externalLink" Target="externalLinks/externalLink137.xml"/><Relationship Id="rId159" Type="http://schemas.openxmlformats.org/officeDocument/2006/relationships/externalLink" Target="externalLinks/externalLink158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52.xml"/><Relationship Id="rId74" Type="http://schemas.openxmlformats.org/officeDocument/2006/relationships/externalLink" Target="externalLinks/externalLink73.xml"/><Relationship Id="rId128" Type="http://schemas.openxmlformats.org/officeDocument/2006/relationships/externalLink" Target="externalLinks/externalLink127.xml"/><Relationship Id="rId149" Type="http://schemas.openxmlformats.org/officeDocument/2006/relationships/externalLink" Target="externalLinks/externalLink148.xml"/><Relationship Id="rId5" Type="http://schemas.openxmlformats.org/officeDocument/2006/relationships/externalLink" Target="externalLinks/externalLink4.xml"/><Relationship Id="rId95" Type="http://schemas.openxmlformats.org/officeDocument/2006/relationships/externalLink" Target="externalLinks/externalLink94.xml"/><Relationship Id="rId160" Type="http://schemas.openxmlformats.org/officeDocument/2006/relationships/externalLink" Target="externalLinks/externalLink159.xml"/><Relationship Id="rId22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42.xml"/><Relationship Id="rId64" Type="http://schemas.openxmlformats.org/officeDocument/2006/relationships/externalLink" Target="externalLinks/externalLink63.xml"/><Relationship Id="rId118" Type="http://schemas.openxmlformats.org/officeDocument/2006/relationships/externalLink" Target="externalLinks/externalLink117.xml"/><Relationship Id="rId139" Type="http://schemas.openxmlformats.org/officeDocument/2006/relationships/externalLink" Target="externalLinks/externalLink138.xml"/><Relationship Id="rId85" Type="http://schemas.openxmlformats.org/officeDocument/2006/relationships/externalLink" Target="externalLinks/externalLink84.xml"/><Relationship Id="rId150" Type="http://schemas.openxmlformats.org/officeDocument/2006/relationships/externalLink" Target="externalLinks/externalLink149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24" Type="http://schemas.openxmlformats.org/officeDocument/2006/relationships/externalLink" Target="externalLinks/externalLink123.xml"/><Relationship Id="rId129" Type="http://schemas.openxmlformats.org/officeDocument/2006/relationships/externalLink" Target="externalLinks/externalLink128.xml"/><Relationship Id="rId54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40" Type="http://schemas.openxmlformats.org/officeDocument/2006/relationships/externalLink" Target="externalLinks/externalLink139.xml"/><Relationship Id="rId145" Type="http://schemas.openxmlformats.org/officeDocument/2006/relationships/externalLink" Target="externalLinks/externalLink144.xml"/><Relationship Id="rId161" Type="http://schemas.openxmlformats.org/officeDocument/2006/relationships/externalLink" Target="externalLinks/externalLink160.xml"/><Relationship Id="rId16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8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44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130" Type="http://schemas.openxmlformats.org/officeDocument/2006/relationships/externalLink" Target="externalLinks/externalLink129.xml"/><Relationship Id="rId135" Type="http://schemas.openxmlformats.org/officeDocument/2006/relationships/externalLink" Target="externalLinks/externalLink134.xml"/><Relationship Id="rId151" Type="http://schemas.openxmlformats.org/officeDocument/2006/relationships/externalLink" Target="externalLinks/externalLink150.xml"/><Relationship Id="rId156" Type="http://schemas.openxmlformats.org/officeDocument/2006/relationships/externalLink" Target="externalLinks/externalLink155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141" Type="http://schemas.openxmlformats.org/officeDocument/2006/relationships/externalLink" Target="externalLinks/externalLink140.xml"/><Relationship Id="rId146" Type="http://schemas.openxmlformats.org/officeDocument/2006/relationships/externalLink" Target="externalLinks/externalLink145.xml"/><Relationship Id="rId167" Type="http://schemas.openxmlformats.org/officeDocument/2006/relationships/customXml" Target="../customXml/item2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16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131" Type="http://schemas.openxmlformats.org/officeDocument/2006/relationships/externalLink" Target="externalLinks/externalLink130.xml"/><Relationship Id="rId136" Type="http://schemas.openxmlformats.org/officeDocument/2006/relationships/externalLink" Target="externalLinks/externalLink135.xml"/><Relationship Id="rId157" Type="http://schemas.openxmlformats.org/officeDocument/2006/relationships/externalLink" Target="externalLinks/externalLink15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52" Type="http://schemas.openxmlformats.org/officeDocument/2006/relationships/externalLink" Target="externalLinks/externalLink15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Relationship Id="rId147" Type="http://schemas.openxmlformats.org/officeDocument/2006/relationships/externalLink" Target="externalLinks/externalLink146.xml"/><Relationship Id="rId168" Type="http://schemas.openxmlformats.org/officeDocument/2006/relationships/customXml" Target="../customXml/item3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142" Type="http://schemas.openxmlformats.org/officeDocument/2006/relationships/externalLink" Target="externalLinks/externalLink141.xml"/><Relationship Id="rId16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externalLink" Target="externalLinks/externalLink115.xml"/><Relationship Id="rId137" Type="http://schemas.openxmlformats.org/officeDocument/2006/relationships/externalLink" Target="externalLinks/externalLink136.xml"/><Relationship Id="rId158" Type="http://schemas.openxmlformats.org/officeDocument/2006/relationships/externalLink" Target="externalLinks/externalLink157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32" Type="http://schemas.openxmlformats.org/officeDocument/2006/relationships/externalLink" Target="externalLinks/externalLink131.xml"/><Relationship Id="rId153" Type="http://schemas.openxmlformats.org/officeDocument/2006/relationships/externalLink" Target="externalLinks/externalLink152.xml"/><Relationship Id="rId15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27" Type="http://schemas.openxmlformats.org/officeDocument/2006/relationships/externalLink" Target="externalLinks/externalLink12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51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143" Type="http://schemas.openxmlformats.org/officeDocument/2006/relationships/externalLink" Target="externalLinks/externalLink142.xml"/><Relationship Id="rId148" Type="http://schemas.openxmlformats.org/officeDocument/2006/relationships/externalLink" Target="externalLinks/externalLink147.xml"/><Relationship Id="rId16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26" Type="http://schemas.openxmlformats.org/officeDocument/2006/relationships/externalLink" Target="externalLinks/externalLink25.xml"/><Relationship Id="rId47" Type="http://schemas.openxmlformats.org/officeDocument/2006/relationships/externalLink" Target="externalLinks/externalLink46.xml"/><Relationship Id="rId68" Type="http://schemas.openxmlformats.org/officeDocument/2006/relationships/externalLink" Target="externalLinks/externalLink67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33" Type="http://schemas.openxmlformats.org/officeDocument/2006/relationships/externalLink" Target="externalLinks/externalLink132.xml"/><Relationship Id="rId154" Type="http://schemas.openxmlformats.org/officeDocument/2006/relationships/externalLink" Target="externalLinks/externalLink153.xml"/><Relationship Id="rId16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36.xml"/><Relationship Id="rId58" Type="http://schemas.openxmlformats.org/officeDocument/2006/relationships/externalLink" Target="externalLinks/externalLink57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44" Type="http://schemas.openxmlformats.org/officeDocument/2006/relationships/externalLink" Target="externalLinks/externalLink143.xml"/><Relationship Id="rId90" Type="http://schemas.openxmlformats.org/officeDocument/2006/relationships/externalLink" Target="externalLinks/externalLink89.xml"/><Relationship Id="rId165" Type="http://schemas.openxmlformats.org/officeDocument/2006/relationships/calcChain" Target="calcChain.xml"/><Relationship Id="rId27" Type="http://schemas.openxmlformats.org/officeDocument/2006/relationships/externalLink" Target="externalLinks/externalLink26.xml"/><Relationship Id="rId48" Type="http://schemas.openxmlformats.org/officeDocument/2006/relationships/externalLink" Target="externalLinks/externalLink47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34" Type="http://schemas.openxmlformats.org/officeDocument/2006/relationships/externalLink" Target="externalLinks/externalLink133.xml"/><Relationship Id="rId80" Type="http://schemas.openxmlformats.org/officeDocument/2006/relationships/externalLink" Target="externalLinks/externalLink79.xml"/><Relationship Id="rId155" Type="http://schemas.openxmlformats.org/officeDocument/2006/relationships/externalLink" Target="externalLinks/externalLink15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presupuesto/Users/yanel/Documents/PERSONALTRABAJOS/YANEL%200IS0E/YANEL%20FERNANDEZ/ITECO/edf.%20administrativo/PRESUPUESTO%20edificio%20administrativo%20ITECO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blioteca\k%20n%20c%20contructora\CONSORCIO%20DE%20CONSULTORES%20UNIDOS\HOSPITALES\Hospital%20Marcelino%20velez\ORDEN%20DE%20CAMBIO%20NO.1\ORDEN%20DE%20CAMBIO%20NO.1%20-%20PRESUPUESTO%20Y%20CUBICACION%20-%20REVISADA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Documents%20and%20Settings/ltejeda/Escritorio/PRESUPUESTO%20ACTUALES/Copia%20de%20Lalo/P.J.%20LA%20ROMANA/AN&#193;LISIS%20DE%20COSTOS%20DE%20ADICIONALES(ELABORADO%20POR%20S.C.J.)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Documents%20and%20Settings/Administrador/Configuraci&#243;n%20local/Archivos%20temporales%20de%20Internet/Content.IE5/VC5SDLR4/PRESUPUESTO_MONTE_PLATA(1)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ADO%20NELSON%20NUNEZ\Cubicacion_General_Numa_Sandino.xls" TargetMode="External"/></Relationships>
</file>

<file path=xl/externalLinks/_rels/externalLink104.xml.rels><?xml version="1.0" encoding="UTF-8" standalone="yes"?>
<Relationships xmlns="http://schemas.openxmlformats.org/package/2006/relationships"><Relationship Id="rId2" Type="http://schemas.microsoft.com/office/2019/04/relationships/externalLinkLongPath" Target="https://poderjudicialgobdo.sharepoint.com/presupuesto/CARPETAS%20DEPTO.%20PRESUPUESTOS/TANIA%20CASTILLO/MEDIO%20AMBIENTE/Adicional%20No.%201%20Terminacion%20Construccion%20Edificio%20SEDE%20Secretaria%20de%20Medio%20Ambiente%20y%20Recursos%20Naturales.xls?A87007FB" TargetMode="External"/><Relationship Id="rId1" Type="http://schemas.openxmlformats.org/officeDocument/2006/relationships/externalLinkPath" Target="file:///\\A87007FB\Adicional%20No.%201%20Terminacion%20Construccion%20Edificio%20SEDE%20Secretaria%20de%20Medio%20Ambiente%20y%20Recursos%20Naturales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presupuesto/Users/yanel/Documents/PERSONALTRABAJOS/YANEL%200IS0E/YANEL%20FERNANDEZ/ITECO/edf.%20administrativo/Presupuesto%20Construccion%20edificio%20administrativo%20iteco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esupuesto%20l.s\Users\fcastillo\Downloads\Puente%20Arroyo%20Alonso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odoExcel\Productos\Gestion%20empresa\Simpler3.0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ITC/base/Documents%20and%20Settings/JAJAJAJA/Desktop/PROYECTOS/colina%20definitivo2/G.A.1(07junio200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-sing-001\sps-sing-001\SPS-SING-001\2006\Santo%20Domingo1\Subcentro%2030%20cams%20Los%20Girasoles%2001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Users\Jaime\Documents\Oficina%20Comision%20Desarrollo%20Provincial\Iglesia%20Catalina\Iglesia%20Catalina%20(version%201)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ucla-1/Alex/UCLAS-final%20anterior%20(version%202).xls" TargetMode="External"/></Relationships>
</file>

<file path=xl/externalLinks/_rels/externalLink114.xml.rels><?xml version="1.0" encoding="UTF-8" standalone="yes"?>
<Relationships xmlns="http://schemas.openxmlformats.org/package/2006/relationships"><Relationship Id="rId2" Type="http://schemas.microsoft.com/office/2019/04/relationships/externalLinkLongPath" Target="https://poderjudicialgobdo.sharepoint.com/sites/DireccindeInfraestructuraFsica2/Documentos%20compartidos/00-%20PRESUPUESTO%202021-%20DIF/PA21-DIF-017%20ADECUACIONES%20EDIF.%20SEDE%20SCJ/PA21-DIF-017-%2003%20Trabajos%20en%20la%20Sede%20Principal%20(Ba&#241;os,%205to%20piso,%20etc)/V&#237;nculoExternoRecuperado1?09F600CB" TargetMode="External"/><Relationship Id="rId1" Type="http://schemas.openxmlformats.org/officeDocument/2006/relationships/externalLinkPath" Target="file:///\\09F600CB\V&#237;nculoExternoRecuperado1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APPS\MSOFFICE\EXCEL\PTO-PTA\OFICINA\EXCEL\ROSARIO\DESCAPOT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MPORAL\CARO\VARIOS\Base%20de%20Datos%20de%20Precios.xlsx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tgo%20Rodriguez\DOCUCUB\EST.%207%20LUPERON\ACEROS%20DE%20LA%20CRUZ\CTO%2001-217-2011\CUB%204-FINAL\CUB%204-FINAL.xlsx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-FP\Users\gperez\AppData\Local\Temp\Rar$DIa0.761\4._Orden_de_Cambio_No._1_-A._NCLSEA(1)%20modificado%20veruska.xlsx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706981\Documents%20and%20Setting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tgo%20Rodriguez\presupuesto\CARPETAS%20DEPTO.%20PRESUPUESTOS\TANIA%20CASTILLO\COLEGIO%20UNIVERSITARIO\Presup.%20CU-UASD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Users/mlorenzo/AppData/Local/Microsoft/Windows/Temporary%20Internet%20Files/Content.Outlook/NKTWV3DL/Copia%20de%20presupuesto%20reparacion%20general%20hospital%20antonio%20musa,%20sp%20macoris.xlsx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bierta2\disco%20de%20costo\disco%20de%20costos\Documents%20and%20Settings\Administrador\Escritorio\LAS%20AMERICAS%20OZORIA%20TUNEL\PRES(1).%20TERMINACION%20LAS%20AMERICAS-TUNEL-PASARELAS-OISOE-03-AG0-07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CARPETAS%20DEPTO.%20PRESUPUESTOS/INDIRA%20VASQUEZ/2016/presupuesto%20hospitales%20tania,indira%20y%20keyllin/PRESUPUESTO%20DE%20TERMINACION%20MATAS%20DE%20SANTA%20CRUZ%20(salud)actualizado.xlsx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-FP\Users\PC-02\AppData\Local\Temp\Rar$DIa0.201\4._Orden_de_Cambio_No._1_-A._NCLSEA(1)%20modificado%20veruska.xlsx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XCEL\FOLLETOS\2012\2012%20Nueva%20Edicion.xlsx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Anayelis.EVA\My%20Documents\Proyectos%20OISOE\SET\Ana%20Raquel\Iglesia\Presupuesto%20Ciencias%20Juridicas-Uasd-grucon-2009-10-27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DOCUME~1/mpena/LOCALS~1/Temp/Users/YANEL/Documents/PERSONALTRABAJOS/elizabeth%20concepcion/Presupuesto_proyecto_johanna1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tecosys\sup\E06\DOCUCUB\OISOE\LUPERON-PUERTO%20PLATA\CUBICACIONES\CUBICACION%20NO.%202\Cub%2002%20%20Cto.%20%20OB-OISOE-MP-1282013.xlsx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Incava\Analisis%20Marzo%2006%20-%20Incava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clas%20-%20Agora%20Mall%20%20Tijerilla%20T164\Documents%20and%20Settings\m.adonis\Desktop\Laboratorios%20Rendimientos%20y%20Consumos\Analisis%20de%20Costos%20SEOPC-2002%2007%20Jul%20Texto.x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ingasa\ingasa%20users\presan01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Regional%20Sur\Documents%20and%20Settings\Eva%20L.%20JImenez%20Pagan\My%20Documents\Banco%20Central\BC%20-%20GIO\Analisis%20Adicionales%20Viviendas%20-%20Nov%2004+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Regional%20Sur\Documents%20and%20Settings\Eva%20L.%20JImenez%20Pagan\My%20Documents\Banco%20Central\Analisis%20Adicionales%20Viviendas%20-%20Nov%2004+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enjamin\My%20Documents\BPB2\Club%20de%20playa\Piscina%20y%20club%20de%20playa2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Users/lparedes/Desktop/YO/Trabajo/DOCUME~1/FPena/LOCALS~1/Temp/d.lotus.notes.data/2004%2011%20Nov%20Texto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2\Remodelacion%20Oficina%20Programa%20Protegido,%20MSP..xlsx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Bahia%20Principe%20Rio%20San%20Juan\Remodelacion%20piscina%2010junio02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Documents%20and%20Settings/mcollado/Escritorio/Mio%20solo%20mio/Analisis%20CLINICA%20RURAL%20SANTANA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ITC/base/Documents%20and%20Settings/JAJAJAJA/Desktop/PROYECTOS/colina%20definitivo2/Presupuesto%20Colina%20ben/ACACIA%20be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Regional%20Sur\Users\JOSE%20CONSTANZO\Documents\PROYECTOS%20DIPRECALT\PRESUPUESTO%20DE%20LAS%20CALLES%20DEL%20PLAN%20DE%20ASFALTADO\Linares\Pueblo%20de%20Galvan.xlsx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cuments%20and%20Settings\Tony%20Hernandez.PRESIDENTE\Escritorio\PRES.%20PROY%20CAMPO%20DE%20GOLF%20P.%20CANA\presupuesto%20donald\sinercon\imbert%20dominguez\armenteros\CERVECERIA%20PRESUPUESTOS\ambev\nave%20fadoc%202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ingasa\Users\Arquitecto\Documents\traslado%202%20nueva%20pc\PRESUPUESTO%20TORRE%20AZAR%20MILTON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UASD/ALEX%20AGOSTO/universidad%20UCLA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1430C6A\PRESUPUESTO_FEDOSA_14NOV2005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presupuesto%20l.s/Users/fcastillo/Downloads/presupuesto%20puente%20arroyo%20alonso%20%20prov%20Elias%20pi&#241;a%20el%20llano%20env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ARPETAS%20DEPTO.%20PRESUPUESTOS\FREDDY%20CASTILLO\2014\2014%2001Ene%2018%20txt%2013va%20Edic,%20CUADRILLAS.xlsx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p-ing-018\Disco%20D\2013\Proyectos%202013\Presupuestos%20Firmados\LOTE%20%233\Pres.%20Hosp.%20Cabral,%20barahona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Hotel%20Laure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tgo%20Rodriguez\Colegio%20Universitario\Presupuesto\Presup.%20CU-UASD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tecosys\DOCUCUB\EST.%207%20LUPERON\CCS\CONTRATO%2001-111-2009\CUB%203%20FINAL\Cubicacion%203FINA;%20y%20Soporte.xlsx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geobanny\Barrick\Paquete%20II\PIT%20OFFICE\PRESUPUESTO%20PIT%20OFFICE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presupuesto/LICITACION%20VILLAS%20TIPO%20PRESIDENCIAL%20BISONO/Villa%20%20Presidencial4,5,6%20BISONO-ultimo%20DEFINITIVO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Users/mi.peguero/AppData/Local/Microsoft/Windows/Temporary%20Internet%20Files/Content.Outlook/0NCJ15BG/CCPPS%20LOS%20COCOS/CCPPS%20LOS%20COCOS/PRESUPUESTO%20LOS%20COCOS,%20BARAHONA.xlsx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Modelo%20para%20presupuesto%20de%20dignificacion/____Presupuesto%20La%20Romana%20.xlsx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ITC/base/Users/Jose%20Luis/Desktop/Documentos%20Jose%20Luis/UNIVERSIDAD%20ITECO,%20COTUI/Presupuesto%20areas%20exteriores%20verja%20y%20parqueos%20Universidad%20ITECO(1)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Users/Luis/Desktop/ruth/Documents%20and%20Settings/Benjamin/My%20Documents/BPB2/BPB2Last/Cubicaciones/Cubicacion%20No.%203/Cubicacion%20Villa%20BPB%2024%20Hab2%20Villas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CARPETAS%20DEPTO.%20PRESUPUESTOS/FREDDY%20CASTILLO/2014/Presupueston%20Construccion%20%20Iglesia%20Bautista,%20Santo%20Domingo%20Este,%20Prov.%20Santo%20Domingo,%20R.D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-tecn-020\d\SPS-SING-001\CRISTIAN\2007\PROYECTOS\Remodelacion%20y%20Reparacion%20Hosp.%20Municipal%20Villa%20Altagraci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LINA\D.Evelin2\Hosp.%20Luis%20E.%20Aybar%20CONSULTORIOS\Presupuestos\ucla-1\Alex\PRESUP.%20community%20collage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Users/Luis/Desktop/ruth/My%20Documents/PRESUPUbahia%20principe%20modificado2x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presupuesto/CARPETAS%20DEPTO.%20PRESUPUESTOS/TANIA%20CASTILLO/COLEGIO%20UNIVERSITARIO/Presup.%20CU-UAS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c\Costos\Proyectos\En%20Ejecucion\Puentes%20HGeorge\Cubicaciones\Costos\Proyectos\Unicentro\Unicentro%20Plaza.xls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microsoft.com/office/2019/04/relationships/externalLinkLongPath" Target="https://poderjudicialgobdo.sharepoint.com/sites/DireccindeInfraestructuraFsica2/Documentos%20compartidos/00-%20PRESUPUESTO%202021-%20DIF/PA21-DIF-017%20ADECUACIONES%20EDIF.%20SEDE%20SCJ/PA21-DIF-017-%2003%20Trabajos%20en%20la%20Sede%20Principal%20(Ba&#241;os,%205to%20piso,%20etc)/Oferta%20Constanza.xls?09F600CB" TargetMode="External"/><Relationship Id="rId1" Type="http://schemas.openxmlformats.org/officeDocument/2006/relationships/externalLinkPath" Target="file:///\\09F600CB\Oferta%20Constan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lparedes\Desktop\YO\Trabajo\Orden%20de%20Cambio%20No.1%20Construccion%20Edificio%20Centro%20Tecnologico%20Comunitario%20(CTC)%20Manuel%20Bueno,%20Prov.%20Dajab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tgo%20Rodriguez\presupuesto\CARPETAS%20DEPTO.%20PRESUPUESTOS\TANIA%20CASTILLO\CTC\LA%20VEGA\COLEGIO%20UNIVERSITARIO\Presup.%20CU-UAS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EDIF\BAVG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PC%20VOL%202\METRO\INGENIERIA%20METALICA\PASARELA%20ESTACION%20ISABELA\PASARELA%20PEATONAL%20ESTACION%20ISABEL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ingasa\ingasa%20users\INGASA\PROYECTOS%20VARIOS\Multicentro%20Duarte\PRESUPUESTOS%20Y%20CUBICACIONES\PRESUPUESTOS\Cotizaciones%20Trabajos%20Varios%20desde%20Julio%202010\2010-10-27,%20MC-05,%20Presupuesto%20Verja%20Metalica%20y%20Paragoma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Colegio%20Universitario/Presupuesto/Presup.%20CU-UAS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Maquina\Desktop\PROYECTO%20INGENIERIA%20E.%20SUAREZ%20&amp;%20ASOC.%20SA\Residencial%20Laurel%202da%20Etapa\Presupuesto%20de%20Construccion\Presupuesto%20Laurel%202%20CD%20(1)%20Terminacio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-tecn-020\D\SPS-SING-001\CRISTIAN\2008\Proyectos\Zona%20Norte\Reparacion%20Hosp.%20Municipal%20Adriano%20Villalona,%20Loma%20de%20Cabrera%20Dajabo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p-ing-018\Disco%20D\D\d\2013\Analisis%20De%20Costos\Analisis%20de%20costos%20Departamento%20de%20Ingenieria%20MSP%202013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Documents%20and%20Settings/Eva%20L.%20JImenez%20Pagan/My%20Documents/Banco%20Central/Martin%20Fernandez%20-%20Calles/Presup.%20dise&#241;o%20original%20(30-mar-0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Policlinica%20en%20el%20Sector%20La%20Joya,%20paloma%20(INCREMENTO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ingasa\ingasa%20users\Users\AGONZALEZ\AppData\Local\Microsoft\Windows\Temporary%20Internet%20Files\Content.Outlook\510OBIW3\Cotizacion%20%20No%20%202010-0035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COTIZA~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Owner\My%20Documents\MercaStoDgo\Lista-Cantidades-EdificioAdmvo.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Users/Luis/Desktop/ruth/Documents%20and%20Settings/Benjamin/My%20Documents/BPB2/BPB2Last/Presupuesto%20y%20medicion%20final2/Villa%20BPB%2024%20hab%20modiF.%20sistema%20fontaneria4%20separado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4B8D94F\ATIEMAR%20SUR%20(%20ORIGINAL).xls" TargetMode="External"/></Relationships>
</file>

<file path=xl/externalLinks/_rels/externalLink36.xml.rels><?xml version="1.0" encoding="UTF-8" standalone="yes"?>
<Relationships xmlns="http://schemas.openxmlformats.org/package/2006/relationships"><Relationship Id="rId2" Type="http://schemas.microsoft.com/office/2019/04/relationships/externalLinkLongPath" Target="https://poderjudicialgobdo.sharepoint.com/Users/DELL/Dropbox/SUPERVISION%20DE%20OBRAS/PROYECTO%20DE%20LOS%2056%20HOSPITALES/DOCUMENTOS%20ENTREGADOS%20MISPAS/PRESUPUESTOS/LOTE%20#2/Analisis De Costos/Analisis de costos Departamento de Ingenieria MSP 2013.xlsx?4856688D" TargetMode="External"/><Relationship Id="rId1" Type="http://schemas.openxmlformats.org/officeDocument/2006/relationships/externalLinkPath" Target="file:///\\4856688D\Analisis%20de%20costos%20Departamento%20de%20Ingenieria%20MSP%202013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-ing-000\ING.%20LIGIA%20ESTRELLA\2013\Analisis%20De%20Costos\Analisis%20de%20costos%20Cotui%201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ucla-1/UCLAS-COMENC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Presupuesto/Documents%20and%20Settings/valentinj/Escritorio/PRES.%20RECONSTRUCCION%20CARR.%20SFM-NAGUA%20DIC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windows\TEMP\Paraiso%20Tropic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Documents%20and%20Settings/Ing.%20Tony%20Hernandez/Escritorio/Comedor%20Juegos%20Regionales%20Bayaguan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Plastbau%20Hispaniola\Analisis%20P2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Regional%20Sur\Documents%20and%20Settings\Eva%20L.%20JImenez%20Pagan\My%20Documents\Banco%20Central\BC%20-%20GIO\AQUINO\Presupuesto%20Aquino%20Carvajal%20-%20Jul%2004%20CODIA.xls" TargetMode="External"/></Relationships>
</file>

<file path=xl/externalLinks/_rels/externalLink44.xml.rels><?xml version="1.0" encoding="UTF-8" standalone="yes"?>
<Relationships xmlns="http://schemas.openxmlformats.org/package/2006/relationships"><Relationship Id="rId2" Type="http://schemas.microsoft.com/office/2019/04/relationships/externalLinkLongPath" Target="https://poderjudicialgobdo.sharepoint.com/sites/DireccindeInfraestructuraFsica2/Documentos%20compartidos/00-%20PRESUPUESTO%202021-%20DIF/PA21-DIF-017%20ADECUACIONES%20EDIF.%20SEDE%20SCJ/PA21-DIF-017-%2003%20Trabajos%20en%20la%20Sede%20Principal%20(Ba&#241;os,%205to%20piso,%20etc)/Oferta%20Economica%20I.xls?09F600CB" TargetMode="External"/><Relationship Id="rId1" Type="http://schemas.openxmlformats.org/officeDocument/2006/relationships/externalLinkPath" Target="file:///\\09F600CB\Oferta%20Economica%20I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ingasa\Documents%20and%20Settings\USER\Mis%20documentos\Dickson\TORIBIO%20&amp;%20CASTRO\ATABEY%20II\Presupuesto\PRESUPUESTO%20HORMIGON%20PROYECTO%20ATABEY%20II%20DEF%20REFORM%20MIGUEL%20Y%20MILTO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ANALISIS/universidad%20UCL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tgo%20Rodriguez\TUNEL\LOPE-GASSET\TUNEL%20MINERO,%20TRAMO%201\06-011-2010%20(ROCA)\CUB%203%20FINAL\Cubicacion%20y%20Soporte%203.xlsx" TargetMode="External"/></Relationships>
</file>

<file path=xl/externalLinks/_rels/externalLink48.xml.rels><?xml version="1.0" encoding="UTF-8" standalone="yes"?>
<Relationships xmlns="http://schemas.openxmlformats.org/package/2006/relationships"><Relationship Id="rId2" Type="http://schemas.microsoft.com/office/2019/04/relationships/externalLinkLongPath" Target="https://poderjudicialgobdo.sharepoint.com/sites/DireccindeInfraestructuraFsica2/Documentos%20compartidos/00-%20PRESUPUESTO%202021-%20DIF/PA21-DIF-017%20ADECUACIONES%20EDIF.%20SEDE%20SCJ/PA21-DIF-017-%2003%20Trabajos%20en%20la%20Sede%20Principal%20(Ba&#241;os,%205to%20piso,%20etc)/Precios%20Rincon%20de%20Molinillos.xls?09F600CB" TargetMode="External"/><Relationship Id="rId1" Type="http://schemas.openxmlformats.org/officeDocument/2006/relationships/externalLinkPath" Target="file:///\\09F600CB\Precios%20Rincon%20de%20Molinillo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cuments%20and%20Settings\Tony%20Hernandez.PRESIDENTE\Escritorio\PRES.%20PROY%20CAMPO%20DE%20GOLF%20P.%20CANA\presupuesto%20donald\sinercon\PERGOLADO%20AEROP.%20LAS%20AMERICAS%20sin%20arancel%20V.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My%20Documents\Proyectos%20OISOE\Calles\Incava\Analisis_Marzo_06___Incav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ria%20Angelica\Cubicaciones\Incava\Analisis%20Contrato%20-%20Incava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Caba&#241;as%20Turisticas%20en%20San%20Isidro\Caba4asTuristicas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Documents%20and%20Settings\Julio%20Vargas\Escritorio\PADRE_LAS_CASAS\ANALISIS_TODOS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ingasa\Users\MERQ\Documents\Torre%20Cumbre%20II\presupuesto%20terraza\Presupuesto%20Terraza%20Cumbre%20II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ucla\ucla%205%20julio\presupuestos\Documents%20and%20Settings\kelly\Mis%20documentos\UCLA\UCLAS-COMENCE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ingasa\Documents%20and%20Settings\jgonzalez\Local%20Settings\Temporary%20Internet%20Files\OLK63\Car%20Wash%20Santiago%20(con%20analisis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Documents%20and%20Settings\Benjamin.DOMAIN\My%20Documents\Documentos%20en%20Benjamin\BenMis%20Documento\Bahia%20Principe%20Rio%20San%20Juan\Bahia%20Principe2\SPA%20Bahia%20Principe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Mis%20documentos\Analisis%20Karina\Documentos%20Varios\Caseta%20modelo%20(prefabricada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p-ing-018\Disco%20D\D\Analisis%20de%20Costos%202012%20Direccion%20de%20Ingenieria%20Septiembre%20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esupuesto\Users\yanel\Documents\PERSONALTRABAJOS\YANEL%200IS0E\YANEL%20FERNANDEZ\ITECO\edf.%20administrativo\PRESUPUESTO%20edificio%20administrativo%20ITECO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-FP\Users\gperez\AppData\Local\Temp\Rar$DIa0.928\4._Orden_de_Cambio_No._1_-A._NCLSEA(1)%20modificado%20veruska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CARPETAS%20DEPTO.%20PRESUPUESTOS/FREDDY%20CASTILLO/2013/Presupuesto%20Remodelacion%20Hospital%20Jose%20Maria%20Cabral%20y%20Baez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Dickson\Mis%20documentos\Administracion\2002%2005%20May%20(Text)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2\Construccion%20Hospital%20Dos%20Niveles%20en%20Pedernales%20(Nuevo).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Edificio%20del%20Catastro\windows\TEMP\ETURSA%20BEACH%20RESORT\PRESUPUESTOS%20ETURSA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Users/SONY/Desktop/LICITACION%20CALVENTI/PNUD%20007/LIC/PRINT/2014%2001Ene%2018%20txt%2013va%20Edic,%20CUADRILLAS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cuments%20and%20Settings\Tony%20Hernandez\Escritorio\HORACITO\Ecomarina%20Boca%20de%20Chavon\Ecomarina%20Chavon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PRE-SUPE\TEMPORAL\Presu-Falt-hacer\Presupuesto%20Sanitario%20CURSO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Presupuesto/Documents%20and%20Settings/Juan/Desktop/UASD/analisis/Modelo%20Presup.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presupuesto%20%20habitacional%20sanchez\EDF.%20SAN%20CRISTOBAL\metodologia%20Presupuestos\Analisis%20de%20Edificacion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esupuesto\Users\Elsamex\Desktop\copia2\DIC-2010%20presupuesto%20hato%20mayor\PRESUPUESTOS%20HATO%20MAYOR(1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Regional%20Sur\EVA\Banco%20Central\Ferpa-Bloque%20I\Presupuesto%20Ferpa%20-%20Jul04%20-%20CODIA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esupuesto\PROYECTO%20PIEDRA%20BLANCA\JOEL\APC\InaconsaACT\Volumenes%20del%20Presupuesto\bPrimer%20Nivel\CIAceros%201erN.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esupuesto\Documents%20and%20Settings\JOEL\APC\InaconsaACT\Soportes%20Analisis,Presupuestos,Controles\BPreliminar\Soportes%20Grales.Controles%20de%20Obr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esupuesto\Documents%20and%20Settings\Ray\Escritorio\Presupuesto%20Habitacional%20Piedra%20BlancaX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uelurbaez\COMPARTIDO\Documents%20and%20Settings\Eva%20L.%20JImenez%20Pagan\My%20Documents\Banco%20Central\ISA-Alcantarillado\Presupuesto%20Modificado%20ISA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Documents%20and%20Settings/Administrador/Configuraci&#243;n%20local/Archivos%20temporales%20de%20Internet/Content.IE5/CVRJQ4KQ/PRESUPUESTO_MONTE_PLATA(1)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Users/SONY/Desktop/LICITACION%20CALVENTI/PNUD%20007/LIC/PRINT/PRESUPUESTO%2007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6\docu06\disco%20rec\PRES.%20GUILLERMO\PRES.%20ADICIONAL%20ESTACION%2027%20DE%20FEBRE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&#225;lisis%201,%202,%203\Copia%20de%20Analisi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6\docu06\macm\ESTACION%20NICOLAS%20DE%20OVANDO\PRESUPUESTO%20EST.%20OVANDO\PRESU%20ESTACION%20NICOLAS%20DE%20OVANDO%20Central%20Mov.%20Tierra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ministrator\My%20Documents\BACKUP%20JULIO\wandel\escritorio%201\PRESUPUESTOS\Peravia\Salinas\PRESUPUESTO%20vivienda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My%20Documents\Data%20Banana%20T..xls" TargetMode="External"/></Relationships>
</file>

<file path=xl/externalLinks/_rels/externalLink83.xml.rels><?xml version="1.0" encoding="UTF-8" standalone="yes"?>
<Relationships xmlns="http://schemas.openxmlformats.org/package/2006/relationships"><Relationship Id="rId2" Type="http://schemas.microsoft.com/office/2019/04/relationships/externalLinkLongPath" Target="https://poderjudicialgobdo.sharepoint.com/sites/DireccindeInfraestructuraFsica2/Documentos%20compartidos/00-%20PRESUPUESTO%202021-%20DIF/PA21-DIF-017%20ADECUACIONES%20EDIF.%20SEDE%20SCJ/PA21-DIF-017-%2003%20Trabajos%20en%20la%20Sede%20Principal%20(Ba&#241;os,%205to%20piso,%20etc)/21-22-94.XLS?09F600CB" TargetMode="External"/><Relationship Id="rId1" Type="http://schemas.openxmlformats.org/officeDocument/2006/relationships/externalLinkPath" Target="file:///\\09F600CB\21-22-94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ximo\Maria%20Angelica\OISOE%20EVA\Calles\Demja%20-%20Hato%20Mayor\Analisis%20Dic%2005%20-%20Demja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Users/lherrera/AppData/Local/Microsoft/Windows/Temporary%20Internet%20Files/Low/Content.IE5/T33SC9AO/Copia%20de%20presupuesto%20reparacion%20general%20hospital%20antonio%20musa,%20sp%20macoris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enjamin.DOMAIN\My%20Documents\Documentos%20en%20Benjamin\BenMis%20Documento\Prefabricados%20Arquitectonicos\Cotizaciones%20Prefabricados\HERMIDA%20&amp;%20ASOCIADOS\Actualizacion%20cot.%20embajada\Divis2.xls" TargetMode="External"/></Relationships>
</file>

<file path=xl/externalLinks/_rels/externalLink88.xml.rels><?xml version="1.0" encoding="UTF-8" standalone="yes"?>
<Relationships xmlns="http://schemas.openxmlformats.org/package/2006/relationships"><Relationship Id="rId2" Type="http://schemas.microsoft.com/office/2019/04/relationships/externalLinkLongPath" Target="https://poderjudicialgobdo.sharepoint.com/sites/DireccindeInfraestructuraFsica2/Documentos%20compartidos/00-%20PRESUPUESTO%202021-%20DIF/PA21-DIF-017%20ADECUACIONES%20EDIF.%20SEDE%20SCJ/PA21-DIF-017-%2003%20Trabajos%20en%20la%20Sede%20Principal%20(Ba&#241;os,%205to%20piso,%20etc)/Analisis%20de%20Precios%20Unitarios.xls?09F600CB" TargetMode="External"/><Relationship Id="rId1" Type="http://schemas.openxmlformats.org/officeDocument/2006/relationships/externalLinkPath" Target="file:///\\09F600CB\Analisis%20de%20Precios%20Unitarios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Documents%20and%20Settings/ltejeda/Escritorio/PRESUPUESTO%20ACTUALES/Copia%20de%20Lalo/P.J.%20LA%20ROMANA/AN&#193;LISIS%20DE%20COSTOS%20(ELABORADO%20POR%20S.C.J.)1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2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%20II%20area%20noble%20Benjamin%20corregido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Users/Luis/Desktop/ruth/Documents%20and%20Settings/Benjamin/My%20Documents/BPB2/Club%20de%20playa/Piscina%20y%20club%20de%20playa0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PROYECTOS/MC-19%20360/PRESUPUESTO/2012-02-03%20Presupuesto-Cubicaci&#243;n%20La%20Sirena%20Galerias%20360%20MC-19%20(Aprobado%20xa%20facturar)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HERMIDA%20&amp;%20ASOCIADOS\Actualizacion%20cot.%20embajada\Divis2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Users\asifres\Documents\My%20Documents\MORMONES\Presupuesto%20General%20Hainamosa(Prop.%20Final)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nalisis%20de%20costos%20Departamento%20de%20Ingenieria%20MSP%202013%20(1)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esupuesto\Documents%20and%20Settings\Administrador\Escritorio\DIC-2010%20presupuesto%20hato%20mayor\REGION%20ESTE\LA%20ROMANA\Presupuesto%20OISOE%20Romana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MONICA%20PROYECTOS/TORRE%20KEYANI/PRESUPTORRE%20KEVA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Documents%20and%20Settings\asifres\Desktop\Estimados%20y%20presupuestos\Estimados%20del%20M\Pre%20Capilla%20Los%20&#193;ngeles%20(Fase%20II)%20-%20mayo%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5">
          <cell r="D5">
            <v>47</v>
          </cell>
        </row>
        <row r="6">
          <cell r="D6">
            <v>959.12</v>
          </cell>
        </row>
        <row r="7">
          <cell r="D7">
            <v>1453.97</v>
          </cell>
        </row>
        <row r="8">
          <cell r="D8">
            <v>20</v>
          </cell>
        </row>
        <row r="9">
          <cell r="D9">
            <v>26</v>
          </cell>
        </row>
        <row r="10">
          <cell r="D10">
            <v>30</v>
          </cell>
        </row>
        <row r="11">
          <cell r="D11">
            <v>95</v>
          </cell>
        </row>
        <row r="12">
          <cell r="D12">
            <v>350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8">
          <cell r="D18">
            <v>43</v>
          </cell>
        </row>
        <row r="19">
          <cell r="D19">
            <v>30</v>
          </cell>
        </row>
        <row r="20">
          <cell r="D20">
            <v>800</v>
          </cell>
        </row>
        <row r="21">
          <cell r="D21">
            <v>1966</v>
          </cell>
        </row>
        <row r="22">
          <cell r="D22">
            <v>1253.97</v>
          </cell>
        </row>
        <row r="28">
          <cell r="D28">
            <v>43</v>
          </cell>
        </row>
        <row r="35">
          <cell r="D35">
            <v>5684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29">
          <cell r="F29">
            <v>10822.41</v>
          </cell>
        </row>
        <row r="37">
          <cell r="F37">
            <v>4299.8692000000001</v>
          </cell>
        </row>
        <row r="45">
          <cell r="F45">
            <v>4893.2488000000003</v>
          </cell>
        </row>
        <row r="50">
          <cell r="F50">
            <v>10822.41</v>
          </cell>
        </row>
        <row r="100">
          <cell r="F100">
            <v>4164.9917857142855</v>
          </cell>
        </row>
        <row r="158">
          <cell r="F158">
            <v>8.0559999999999992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. 1 "/>
      <sheetName val="PRESUPUESTO (1)"/>
      <sheetName val="CUB. 1  (2)"/>
      <sheetName val="PRESUPUESTO"/>
      <sheetName val="EVALUAR"/>
      <sheetName val="Hoja1"/>
      <sheetName val="PRES. OC. 11.05.2015"/>
      <sheetName val="presupuesto no ejecu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S MATERIALES"/>
      <sheetName val="LISTA DE PRECIOS MANO DE OBRA"/>
      <sheetName val="ANÁLISIS DE COSTOS"/>
      <sheetName val="ESTRUCTURAL"/>
      <sheetName val="ESTRADOS"/>
      <sheetName val="SANITARIO"/>
      <sheetName val="Hoja1"/>
    </sheetNames>
    <sheetDataSet>
      <sheetData sheetId="0">
        <row r="55">
          <cell r="G55">
            <v>71.5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MOV"/>
      <sheetName val="A-civil"/>
      <sheetName val="Alcant"/>
      <sheetName val="ZAPATA"/>
      <sheetName val="presup. alcant."/>
      <sheetName val="ANALISIS ALCANTARILLA"/>
      <sheetName val="CUB-01"/>
      <sheetName val="CUB-02"/>
      <sheetName val="MATERIALES"/>
      <sheetName val="ANALISIS HORMIGON"/>
      <sheetName val="soporte cub-02"/>
      <sheetName val="#¡REF"/>
      <sheetName val="ANALISIS STO DGO"/>
      <sheetName val="#REF"/>
      <sheetName val="Senalizacion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</sheetNames>
    <sheetDataSet>
      <sheetData sheetId="0"/>
      <sheetData sheetId="1">
        <row r="9">
          <cell r="A9" t="str">
            <v>MOV-1</v>
          </cell>
          <cell r="B9" t="str">
            <v>CARGADOR FRONTAL 950 CATW=130 HP</v>
          </cell>
          <cell r="C9">
            <v>1</v>
          </cell>
          <cell r="D9" t="str">
            <v>HR</v>
          </cell>
          <cell r="E9">
            <v>2417.59</v>
          </cell>
        </row>
        <row r="15">
          <cell r="A15" t="str">
            <v>MOV-2</v>
          </cell>
          <cell r="B15" t="str">
            <v>TRACTOR D8K CAT 300 HP</v>
          </cell>
          <cell r="C15">
            <v>1</v>
          </cell>
          <cell r="D15" t="str">
            <v>HR</v>
          </cell>
          <cell r="E15">
            <v>5152.43</v>
          </cell>
        </row>
        <row r="21">
          <cell r="A21" t="str">
            <v>MOV-3</v>
          </cell>
          <cell r="B21" t="str">
            <v>TRACTOR D6D CAT 140HP</v>
          </cell>
          <cell r="C21">
            <v>1</v>
          </cell>
          <cell r="D21" t="str">
            <v>HR</v>
          </cell>
          <cell r="E21">
            <v>2585.7400000000002</v>
          </cell>
        </row>
        <row r="27">
          <cell r="A27" t="str">
            <v>MOV-4</v>
          </cell>
          <cell r="B27" t="str">
            <v>MOTONIVELADORA 12G 135HP</v>
          </cell>
          <cell r="C27">
            <v>1</v>
          </cell>
          <cell r="D27" t="str">
            <v>HR</v>
          </cell>
          <cell r="E27">
            <v>2416.6999999999998</v>
          </cell>
        </row>
        <row r="33">
          <cell r="A33" t="str">
            <v>MOV-5</v>
          </cell>
          <cell r="B33" t="str">
            <v>RODILLO VIBRADOR DYNAPAC CA-25, 125HP</v>
          </cell>
          <cell r="C33">
            <v>1</v>
          </cell>
          <cell r="D33" t="str">
            <v>HR</v>
          </cell>
          <cell r="E33">
            <v>2233.1</v>
          </cell>
        </row>
        <row r="39">
          <cell r="A39" t="str">
            <v>MOV-6</v>
          </cell>
          <cell r="B39" t="str">
            <v>RODILLO ESTATICO LISO GALION, 125HP</v>
          </cell>
          <cell r="C39">
            <v>1</v>
          </cell>
          <cell r="D39" t="str">
            <v>HR</v>
          </cell>
          <cell r="E39">
            <v>2258.1</v>
          </cell>
        </row>
        <row r="51">
          <cell r="A51" t="str">
            <v>MOV-8</v>
          </cell>
          <cell r="B51" t="str">
            <v>REGADO DE AGUA EN RELLENO COMPACTADO</v>
          </cell>
          <cell r="C51">
            <v>1</v>
          </cell>
          <cell r="D51" t="str">
            <v>M2</v>
          </cell>
          <cell r="E51">
            <v>0.75120500000000001</v>
          </cell>
        </row>
        <row r="61">
          <cell r="A61" t="str">
            <v>EXC-83</v>
          </cell>
          <cell r="B61" t="str">
            <v>LIMPIEZA, DESMONTE Y DESYERBE TRACTOR D8K (1HECT)</v>
          </cell>
          <cell r="C61">
            <v>1</v>
          </cell>
          <cell r="D61" t="str">
            <v>HECT</v>
          </cell>
          <cell r="E61">
            <v>21203.279935999999</v>
          </cell>
        </row>
        <row r="65">
          <cell r="A65" t="str">
            <v>EXC-84</v>
          </cell>
          <cell r="B65" t="str">
            <v>ESCARIFICACION DE SUPERFICIE</v>
          </cell>
          <cell r="C65">
            <v>1</v>
          </cell>
          <cell r="D65" t="str">
            <v>M2</v>
          </cell>
          <cell r="E65">
            <v>9.6668000000000003</v>
          </cell>
        </row>
        <row r="69">
          <cell r="A69" t="str">
            <v>EXC-85</v>
          </cell>
          <cell r="B69" t="str">
            <v>CARGUIO MATERIAL NO CLASIFICADO (M3E)</v>
          </cell>
          <cell r="C69">
            <v>1</v>
          </cell>
          <cell r="D69" t="str">
            <v>M3E</v>
          </cell>
          <cell r="E69">
            <v>33.362742000000004</v>
          </cell>
        </row>
        <row r="73">
          <cell r="A73" t="str">
            <v>EXC-86</v>
          </cell>
          <cell r="B73" t="str">
            <v>EXCAVACION DE MATERIAL NO CLASIFICADO CON TRACTOR D-6-D CAT. Y 60 MTS. ACARREO LIBRE</v>
          </cell>
          <cell r="C73">
            <v>1</v>
          </cell>
          <cell r="D73" t="str">
            <v>M3N</v>
          </cell>
          <cell r="E73">
            <v>32.580324000000005</v>
          </cell>
        </row>
        <row r="76">
          <cell r="A76" t="str">
            <v>EXC-87</v>
          </cell>
          <cell r="B76" t="str">
            <v>EXCAVACION DE MATERIAL NO CLASIFICADO CON SOBRE ACARREO (M3N) TRACTOR D-60</v>
          </cell>
          <cell r="C76">
            <v>1</v>
          </cell>
          <cell r="D76" t="str">
            <v>M3N</v>
          </cell>
          <cell r="E76">
            <v>80.783751500000008</v>
          </cell>
        </row>
        <row r="82">
          <cell r="A82" t="str">
            <v>EXC-88</v>
          </cell>
          <cell r="B82" t="str">
            <v>EXCAVACION DE MATERIAL NO CLASIFICADO CON RETROEXCAVADORA 215 CAT. (HP=105) (M3N)</v>
          </cell>
          <cell r="C82">
            <v>1</v>
          </cell>
          <cell r="D82" t="str">
            <v>M3N</v>
          </cell>
          <cell r="E82">
            <v>57.095999999999997</v>
          </cell>
        </row>
        <row r="86">
          <cell r="A86" t="str">
            <v>EXC-89</v>
          </cell>
          <cell r="B86" t="str">
            <v>EXCAVACION DE MATERIAL NO CLASIFICADO CON MOTONIVELADORA 12 G. Y 50 MTS. ACARREO LIBRE</v>
          </cell>
          <cell r="C86">
            <v>1</v>
          </cell>
          <cell r="D86" t="str">
            <v>M3N</v>
          </cell>
          <cell r="E86">
            <v>84.584500000000006</v>
          </cell>
        </row>
        <row r="90">
          <cell r="A90" t="str">
            <v>EXC-90</v>
          </cell>
          <cell r="B90" t="str">
            <v>EXCAVACION DE MATERIAL NO CLASIFICADO CON MOTONIVELADORA CON SOBREACARREO</v>
          </cell>
          <cell r="C90">
            <v>1</v>
          </cell>
          <cell r="D90" t="str">
            <v>M3N</v>
          </cell>
          <cell r="E90">
            <v>132.78792750000002</v>
          </cell>
        </row>
        <row r="96">
          <cell r="A96" t="str">
            <v>EXC-91</v>
          </cell>
          <cell r="B96" t="str">
            <v>EXCAVACION DE MATERIAL NO CLASIFICADO CON MOTONIVELADORA CON SOBREACARREO</v>
          </cell>
          <cell r="C96">
            <v>1</v>
          </cell>
          <cell r="D96" t="str">
            <v>M3C</v>
          </cell>
          <cell r="E96">
            <v>37.458849999999998</v>
          </cell>
        </row>
        <row r="100">
          <cell r="A100" t="str">
            <v>EXC-92</v>
          </cell>
          <cell r="B100" t="str">
            <v>COMPACTACION CON RODILLO VIBRADOR (DYNAPAC) CA-25CAPA DE 15 CMS.</v>
          </cell>
          <cell r="C100">
            <v>1</v>
          </cell>
          <cell r="D100" t="str">
            <v>M3C</v>
          </cell>
          <cell r="E100">
            <v>15.85501</v>
          </cell>
        </row>
        <row r="104">
          <cell r="A104" t="str">
            <v>EXC-93</v>
          </cell>
          <cell r="B104" t="str">
            <v>COMPACTACION CON RODILLO VIBRADOR (DYNAPAC) CA-25CAPA DE 20 CMS.</v>
          </cell>
          <cell r="C104">
            <v>1</v>
          </cell>
          <cell r="D104" t="str">
            <v>M3N</v>
          </cell>
          <cell r="E104">
            <v>14.068529999999999</v>
          </cell>
        </row>
        <row r="108">
          <cell r="A108" t="str">
            <v>EXC-94</v>
          </cell>
          <cell r="B108" t="str">
            <v>REGADO, NIVELADO Y COMPACTADO (MATERIAL CLASIFICADO) (CAPA DE 20 CMS.)</v>
          </cell>
          <cell r="C108">
            <v>1</v>
          </cell>
          <cell r="D108" t="str">
            <v>M3C</v>
          </cell>
          <cell r="E108">
            <v>55.283404999999995</v>
          </cell>
        </row>
        <row r="114">
          <cell r="A114" t="str">
            <v>EXC-95</v>
          </cell>
          <cell r="B114" t="str">
            <v>REGADO, NIVELADO Y COMPACTADO (MATERIAL NO CLASIFICADO) (CAPA DE 20 CMS.)</v>
          </cell>
          <cell r="C114">
            <v>1</v>
          </cell>
          <cell r="D114" t="str">
            <v>M3C</v>
          </cell>
          <cell r="E114">
            <v>57.517804999999996</v>
          </cell>
        </row>
        <row r="119">
          <cell r="A119" t="str">
            <v>EXC-96</v>
          </cell>
          <cell r="B119" t="str">
            <v>REGADO, NIVELADO Y COMPACTADO (MATERIAL NO CLASIFICADO) (CAPA DE 15 CMS.)</v>
          </cell>
          <cell r="C119">
            <v>1</v>
          </cell>
          <cell r="D119" t="str">
            <v>M3C</v>
          </cell>
          <cell r="E119">
            <v>53.313859999999998</v>
          </cell>
        </row>
        <row r="125">
          <cell r="A125" t="str">
            <v>EXC-97</v>
          </cell>
          <cell r="B125" t="str">
            <v>REGADO, NIVELADO Y COMPACTADO (MATERIAL NO CLASIFICADO) (CAPA DE 15 CMS.)</v>
          </cell>
          <cell r="C125">
            <v>1</v>
          </cell>
          <cell r="D125" t="str">
            <v>M3C</v>
          </cell>
          <cell r="E125">
            <v>55.548259999999999</v>
          </cell>
        </row>
        <row r="130">
          <cell r="A130" t="str">
            <v>EXC-98</v>
          </cell>
          <cell r="B130" t="str">
            <v>EXCAVACION DE MATERIAL DE PRESTAMO (INCLUYE DESPERDICIO DE UN 10%) (M3N)</v>
          </cell>
          <cell r="C130">
            <v>1</v>
          </cell>
          <cell r="D130" t="str">
            <v>M3N</v>
          </cell>
          <cell r="E130">
            <v>114.68462665000003</v>
          </cell>
        </row>
        <row r="136">
          <cell r="A136" t="str">
            <v>EXC-99</v>
          </cell>
          <cell r="B136" t="str">
            <v>EXCAVACION DE MATERIAL DE PRESTAMO (INCLUYE DESPERDICIO DE UN 10%) (M3N)</v>
          </cell>
          <cell r="C136">
            <v>1</v>
          </cell>
          <cell r="D136" t="str">
            <v>M3E</v>
          </cell>
          <cell r="E136">
            <v>99.98</v>
          </cell>
        </row>
        <row r="143">
          <cell r="A143" t="str">
            <v>EXC-100</v>
          </cell>
          <cell r="B143" t="str">
            <v>RECHEQUEO DE SUPERFICIE</v>
          </cell>
          <cell r="C143">
            <v>1</v>
          </cell>
          <cell r="D143" t="str">
            <v>M2</v>
          </cell>
          <cell r="E143">
            <v>8.7492020000000004</v>
          </cell>
        </row>
        <row r="149">
          <cell r="A149" t="str">
            <v>EXC-101</v>
          </cell>
          <cell r="B149" t="str">
            <v>CONSTRUCCION DE CUNETAS</v>
          </cell>
          <cell r="C149">
            <v>1</v>
          </cell>
          <cell r="D149" t="str">
            <v>ML</v>
          </cell>
          <cell r="E149">
            <v>14.355198</v>
          </cell>
        </row>
        <row r="153">
          <cell r="A153" t="str">
            <v>EXC-102</v>
          </cell>
          <cell r="B153" t="str">
            <v>EXCAVACION EN ROCA CON 60.00 MTS. CON ACARREO LIBRE</v>
          </cell>
          <cell r="C153">
            <v>1</v>
          </cell>
          <cell r="D153" t="str">
            <v>M3N</v>
          </cell>
          <cell r="E153">
            <v>128.81075000000001</v>
          </cell>
        </row>
        <row r="157">
          <cell r="A157" t="str">
            <v>EXC-103</v>
          </cell>
          <cell r="B157" t="str">
            <v>EXCAVACION EN ROCA CON SOBREACARREO</v>
          </cell>
          <cell r="C157">
            <v>1</v>
          </cell>
          <cell r="D157" t="str">
            <v>M3N</v>
          </cell>
          <cell r="E157">
            <v>190.89058880000005</v>
          </cell>
        </row>
        <row r="164">
          <cell r="A164" t="str">
            <v>EXC-104</v>
          </cell>
          <cell r="B164" t="str">
            <v>EXCAVACION PARA ESTRUCTURA CON RETROEXCAVADORA CASO 1</v>
          </cell>
          <cell r="C164">
            <v>1</v>
          </cell>
          <cell r="D164" t="str">
            <v>M3N</v>
          </cell>
          <cell r="E164">
            <v>63.595999999999997</v>
          </cell>
        </row>
        <row r="169">
          <cell r="A169" t="str">
            <v>EXC-105</v>
          </cell>
          <cell r="B169" t="str">
            <v>EXCAVACION EN ROCA CON SOBREACARREO</v>
          </cell>
          <cell r="C169">
            <v>1</v>
          </cell>
          <cell r="D169" t="str">
            <v>M3N</v>
          </cell>
          <cell r="E169">
            <v>105.29942750000001</v>
          </cell>
        </row>
        <row r="174">
          <cell r="A174" t="str">
            <v>EXC-106</v>
          </cell>
          <cell r="B174" t="str">
            <v>RIEGO DE IMPRIMACION 0.5 GLS./M2</v>
          </cell>
          <cell r="C174">
            <v>1</v>
          </cell>
          <cell r="D174" t="str">
            <v>M2</v>
          </cell>
          <cell r="E174">
            <v>105.54524918999999</v>
          </cell>
        </row>
        <row r="189">
          <cell r="A189" t="str">
            <v>EXC-107</v>
          </cell>
          <cell r="B189" t="str">
            <v>RIEGO IMPRIMACION DE 0.3 GLS./M2</v>
          </cell>
          <cell r="C189">
            <v>1</v>
          </cell>
          <cell r="D189" t="str">
            <v>M2</v>
          </cell>
          <cell r="E189">
            <v>74.445249190000013</v>
          </cell>
        </row>
        <row r="204">
          <cell r="A204" t="str">
            <v>EXC-108</v>
          </cell>
          <cell r="B204" t="str">
            <v>DOBLE RIEGO DE IMPRIMACION (0.8 GLS./M2)</v>
          </cell>
          <cell r="C204">
            <v>1</v>
          </cell>
          <cell r="D204" t="str">
            <v>M2</v>
          </cell>
          <cell r="E204">
            <v>179.99049838000002</v>
          </cell>
        </row>
      </sheetData>
      <sheetData sheetId="2">
        <row r="13">
          <cell r="A13" t="str">
            <v>ALB-007</v>
          </cell>
        </row>
      </sheetData>
      <sheetData sheetId="3"/>
      <sheetData sheetId="4">
        <row r="1146">
          <cell r="C1146" t="str">
            <v>Hormigón 180 KG/cms2 (1:2:4)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 adicional no.1"/>
      <sheetName val="analisis actual "/>
      <sheetName val="Incremento Precios"/>
      <sheetName val="INCREMENTO DE CANTIDAD"/>
      <sheetName val="PARTIDAS NUEVAS"/>
      <sheetName val="Presupuesto viejo"/>
      <sheetName val="analisis viejo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LISTA PRECIO"/>
      <sheetName val="caseta transformador"/>
      <sheetName val="ANALISIS STO DGO"/>
      <sheetName val="Incremento Precios"/>
      <sheetName val="PARTIDAS NUEV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D12">
            <v>0.3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Ac. M"/>
      <sheetName val="LOSA 27"/>
      <sheetName val="resum.ac "/>
      <sheetName val="Insumos"/>
      <sheetName val="Mezcla"/>
      <sheetName val="Analisis Civil"/>
      <sheetName val="Análisis "/>
      <sheetName val="Presup."/>
      <sheetName val="V.Tierras A"/>
      <sheetName val="V H.A y Muros A"/>
      <sheetName val="Term 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D14">
            <v>1.4</v>
          </cell>
        </row>
        <row r="16">
          <cell r="D16">
            <v>0.3</v>
          </cell>
        </row>
      </sheetData>
      <sheetData sheetId="12"/>
      <sheetData sheetId="13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Análisis entregado"/>
      <sheetName val="Insumos"/>
      <sheetName val="Análisis"/>
      <sheetName val="Presupuesto"/>
      <sheetName val="analisis metalico"/>
      <sheetName val="Sheet13"/>
      <sheetName val="Sheet14"/>
      <sheetName val="Sheet15"/>
      <sheetName val="Sheet16"/>
    </sheetNames>
    <sheetDataSet>
      <sheetData sheetId="0"/>
      <sheetData sheetId="1"/>
      <sheetData sheetId="2">
        <row r="15">
          <cell r="C15" t="str">
            <v>Alambre No.12</v>
          </cell>
        </row>
      </sheetData>
      <sheetData sheetId="3">
        <row r="5">
          <cell r="Q5">
            <v>1</v>
          </cell>
        </row>
        <row r="116">
          <cell r="H116">
            <v>7.5876842105263149</v>
          </cell>
        </row>
        <row r="126">
          <cell r="H126" t="e">
            <v>#REF!</v>
          </cell>
        </row>
        <row r="139">
          <cell r="H139">
            <v>3124.1050000112532</v>
          </cell>
        </row>
        <row r="151">
          <cell r="H151">
            <v>49.12</v>
          </cell>
        </row>
        <row r="164">
          <cell r="H164">
            <v>2.4586812352499998</v>
          </cell>
        </row>
        <row r="226">
          <cell r="C226" t="str">
            <v>Obra:  Puente Sobre Rio Licey, carretera La Vega-Moca</v>
          </cell>
        </row>
        <row r="431">
          <cell r="D431" t="str">
            <v>Fecha:  Octubre 2005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ción"/>
      <sheetName val="Formulario"/>
      <sheetName val="Gestión"/>
      <sheetName val="Documento"/>
      <sheetName val="Hoja1"/>
    </sheetNames>
    <sheetDataSet>
      <sheetData sheetId="0">
        <row r="26">
          <cell r="L26">
            <v>40282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>
        <row r="7">
          <cell r="C7" t="str">
            <v>Cant.</v>
          </cell>
        </row>
      </sheetData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(2)"/>
      <sheetName val="Cronograma"/>
      <sheetName val="Pres. Term."/>
      <sheetName val="Cub.#1"/>
      <sheetName val="Cub. #2"/>
      <sheetName val="Cub. #3"/>
      <sheetName val="Cub. #sanchez elect"/>
      <sheetName val="Cub. #4"/>
      <sheetName val="Analisis"/>
      <sheetName val="Pres. Adic.Y"/>
      <sheetName val="Cronograma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6">
          <cell r="E26">
            <v>714.20529999999997</v>
          </cell>
        </row>
        <row r="33">
          <cell r="E33">
            <v>424.74</v>
          </cell>
        </row>
        <row r="43">
          <cell r="E43">
            <v>1067.5</v>
          </cell>
        </row>
        <row r="44">
          <cell r="E44">
            <v>2509.8000000000002</v>
          </cell>
        </row>
        <row r="76">
          <cell r="E76">
            <v>150</v>
          </cell>
        </row>
        <row r="79">
          <cell r="E79">
            <v>225</v>
          </cell>
        </row>
        <row r="202">
          <cell r="E202">
            <v>607.82475230769228</v>
          </cell>
        </row>
      </sheetData>
      <sheetData sheetId="10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</sheetNames>
    <sheetDataSet>
      <sheetData sheetId="0"/>
      <sheetData sheetId="1"/>
      <sheetData sheetId="2">
        <row r="2">
          <cell r="J2">
            <v>0.01</v>
          </cell>
        </row>
      </sheetData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v. "/>
      <sheetName val="Presupuesto"/>
      <sheetName val="planta trata"/>
      <sheetName val="Volumenes"/>
      <sheetName val="Pu-Sanit."/>
      <sheetName val="peso-cuantia"/>
      <sheetName val="Hoja5"/>
      <sheetName val="Jornal"/>
      <sheetName val="M. O. exc."/>
      <sheetName val="Anal. horm."/>
      <sheetName val="Hoja3"/>
      <sheetName val="cuantias "/>
      <sheetName val="anal term"/>
      <sheetName val="Ana-Sanit."/>
      <sheetName val="Ana-Elect"/>
      <sheetName val="Ana-elect."/>
      <sheetName val="subida materiales"/>
      <sheetName val="Mat"/>
      <sheetName val="PU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Incremento Precios"/>
      <sheetName val="PARTIDAS NUEVAS"/>
    </sheetNames>
    <sheetDataSet>
      <sheetData sheetId="0" refreshError="1"/>
      <sheetData sheetId="1" refreshError="1"/>
      <sheetData sheetId="2" refreshError="1"/>
      <sheetData sheetId="3" refreshError="1">
        <row r="1839">
          <cell r="D1839">
            <v>52.397999999999989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58">
          <cell r="F1058">
            <v>25494.54</v>
          </cell>
        </row>
        <row r="1100">
          <cell r="F1100">
            <v>14999.769999999999</v>
          </cell>
        </row>
        <row r="1511">
          <cell r="F1511">
            <v>17457.800000000003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analisis de soporte"/>
      <sheetName val="Costo horario equipos"/>
      <sheetName val="Movimiento de tierra"/>
      <sheetName val="tarifa equipos"/>
      <sheetName val="Km12 a Km150"/>
      <sheetName val="TARIFA EQUIPO"/>
      <sheetName val="Trabajos Generales"/>
      <sheetName val="Fresado"/>
      <sheetName val="Capa de Rodadura"/>
      <sheetName val="Bcheo Tecnico"/>
      <sheetName val="Base granular"/>
      <sheetName val="Obras Complementarias"/>
      <sheetName val="Drenajes"/>
      <sheetName val="Muro Gaviones"/>
      <sheetName val="Canalizacion"/>
      <sheetName val="Limpieza canaleta lateral"/>
      <sheetName val="Señalización"/>
      <sheetName val="Relevamiento de fallas"/>
      <sheetName val="Limpieza Final"/>
      <sheetName val="Limpieza material fres"/>
      <sheetName val="costo real asfalto"/>
      <sheetName val="MEMO CUB-1VOL. FRESADO"/>
      <sheetName val="MEMO CUB-1 AREA FRESADA"/>
      <sheetName val="MEMO CUB-1 AREA CHAPEO"/>
      <sheetName val="CUBICACION No 1"/>
      <sheetName val="plan para cubicar por mes"/>
      <sheetName val="MEMO CUB-2VOL. FRESADO"/>
      <sheetName val="MEMO CUB-2 AREA FRESADA"/>
      <sheetName val="CUBICACION No 2"/>
      <sheetName val="Codigo de Colores"/>
      <sheetName val="ESTABIL. CON CEMENTO"/>
      <sheetName val="Ext. Cemento"/>
      <sheetName val="IMPRIMACION"/>
      <sheetName val="ESTABILIZADO CAL"/>
      <sheetName val="Ext. Cal"/>
      <sheetName val="TER-SUP. ADIC. 3 "/>
      <sheetName val="LIMP-DESM-DEST"/>
      <sheetName val="Cortes con Equipos subdrenes"/>
      <sheetName val="Relleno Subdrenes"/>
      <sheetName val="Excav. con Equipo Sub-dren "/>
      <sheetName val="Excav. Magueyal"/>
      <sheetName val="Relleno Ampliación Magueyal"/>
      <sheetName val="Extraccion de piedras"/>
      <sheetName val="Comp. fundacion paseo SJM"/>
      <sheetName val="Relleno paseos San Juan"/>
      <sheetName val="Acarreo Relleno Paseos San Juan"/>
      <sheetName val="C y R Paseos San Juan Contenes"/>
      <sheetName val="Acarreo Relleno Paseos SJ Conte"/>
      <sheetName val="Cortes paseos SJM Equipos"/>
      <sheetName val="TER-Sub-Rasante adic. 3"/>
      <sheetName val="R-POSTES ADIC.1"/>
      <sheetName val="R-POSTES ADIC.2"/>
      <sheetName val="Relleno p-Cemento Var 1"/>
      <sheetName val="Acarreo Relleno p-Cemento Var 1"/>
      <sheetName val="Empuje y Carguio Mat Depositos"/>
      <sheetName val="EXC-ZANJA"/>
      <sheetName val="EXC-ZANJA ROCA"/>
      <sheetName val="Relleno Paseos"/>
      <sheetName val="Acarreo Relleno Paseos"/>
      <sheetName val="Demolicion Alc."/>
      <sheetName val="Exc. Cuneta con Martillo"/>
      <sheetName val="Exc. Cuneta con Compresores"/>
      <sheetName val="Corte de Rampas"/>
      <sheetName val="ESCARIF ADIC.3"/>
      <sheetName val="ACARR-M-INSERV-5KMS ORIG."/>
      <sheetName val="ACOND-BOTE ADIC. 1"/>
      <sheetName val="Asiento Arena sifones"/>
      <sheetName val="Relleno  Arena sifones"/>
      <sheetName val="Relleno de sifones"/>
      <sheetName val="SUMN. Y Col tubos  sifones"/>
      <sheetName val="SUMN. Y Col tubos  sifones 16&quot;"/>
      <sheetName val="Piezas especiales y cemento"/>
      <sheetName val="SUM. COL. TUB. AGUA P."/>
      <sheetName val="Acueducto"/>
      <sheetName val="Sifones"/>
      <sheetName val="ANALISIS STO DGO"/>
      <sheetName val="PRES. BOCA NUEVA"/>
      <sheetName val="M.O."/>
      <sheetName val="Materiales"/>
      <sheetName val="Analisis"/>
      <sheetName val="o.c.  zapata "/>
      <sheetName val="adicional de zapata "/>
      <sheetName val="pres. def.con zapata"/>
      <sheetName val="pres. def.con platea ADICIONAL"/>
      <sheetName val="pres. def.con platea O.C."/>
      <sheetName val="pres. def.con platea"/>
      <sheetName val="pres. def.con platea (2)"/>
      <sheetName val="pres. limpio con planos ult "/>
      <sheetName val="Mano de obra"/>
      <sheetName val="Mezcla"/>
      <sheetName val="volumetria muros,terminacion"/>
      <sheetName val="VOLUMEN PORTICOS Y COLUMNAS"/>
      <sheetName val="volumetria muros,terminacio (2"/>
      <sheetName val="Hoja1"/>
      <sheetName val="analisis de costos"/>
      <sheetName val="ANALISIS DE BOVEDILLA"/>
      <sheetName val="Presupuesto gartin"/>
      <sheetName val="Obra 1904-07 (2)"/>
      <sheetName val="cant y peso 1904-07 "/>
      <sheetName val="peso 1837"/>
      <sheetName val="peso 1904-07"/>
      <sheetName val="ANALISIS "/>
      <sheetName val="Obra 1837-07"/>
      <sheetName val="Obra 1904-07"/>
      <sheetName val="Propuesta en KG RD$"/>
      <sheetName val="Propuesta en KG US$"/>
      <sheetName val="Peso Maritza-Dilenia"/>
      <sheetName val="Pres.No.02 New pintura-anclaje"/>
      <sheetName val="Analisis Cortinas"/>
      <sheetName val="Peso Revision"/>
      <sheetName val="Placas Empot. y Adheridas"/>
      <sheetName val=" Materiales Maritza-2"/>
      <sheetName val=" Materiales Tubos +Placas"/>
      <sheetName val="Resumen Analisis"/>
      <sheetName val="Tabla de Tubos 10-8-07"/>
      <sheetName val="Tabla de Tubos"/>
      <sheetName val=" Materiales Mirna-1"/>
      <sheetName val="Solicitud de  Materiales"/>
      <sheetName val="Tabla de pesos "/>
      <sheetName val="PRESUPUESTO"/>
      <sheetName val="NO USAR Cubierta de Techo"/>
      <sheetName val="NO USAR Aluzinc "/>
      <sheetName val="Lista Planchas Cubiertas"/>
      <sheetName val="Analisis Cubiertas y Aislantes "/>
      <sheetName val="New Peso Materiales Pricemart"/>
      <sheetName val="Procedimiento de Pintura "/>
      <sheetName val="Analisis de Costo Metálica "/>
      <sheetName val="Presup. Pricemart Con Cubierta"/>
      <sheetName val="Presupuesto S+F+M"/>
      <sheetName val="Peso "/>
      <sheetName val="Analisis General-A"/>
      <sheetName val="Analisis Montaje Chavon-A"/>
      <sheetName val="Analisis Costos Suministro-A"/>
      <sheetName val="Analisis Fabrication -A"/>
      <sheetName val="NOAnalisis Fabricacion-1"/>
      <sheetName val="Analisis Montaje Chavon (2)"/>
      <sheetName val="Analisis Montaje Ferro"/>
      <sheetName val="Corte+ Biselado+Soldadura"/>
      <sheetName val="Resumen peso por Tramos"/>
      <sheetName val="TIEMPO TRAMOS PROC 5"/>
      <sheetName val="Biseladoxmediciones"/>
      <sheetName val="long. corte total  y biselado"/>
      <sheetName val="SOLD PILA 8"/>
      <sheetName val="tramos 2-8"/>
      <sheetName val="Pila 8"/>
      <sheetName val="Analisis tramo 9 y 1 "/>
      <sheetName val="Cortesxmediciones"/>
      <sheetName val="PRESENTACION"/>
      <sheetName val="118-009- Hidraulica"/>
      <sheetName val="CERRAMIENTO"/>
      <sheetName val="Varios"/>
      <sheetName val="Herr+Equip"/>
      <sheetName val="M.O instalacion"/>
      <sheetName val="M.O Fabricacion"/>
      <sheetName val=" pintura"/>
      <sheetName val="Corte+Sold"/>
      <sheetName val="Comparacion"/>
      <sheetName val="EDIF. P. TERMINADO"/>
      <sheetName val="EDIF. MATERIA PRIMA"/>
      <sheetName val="Desglose Edif."/>
      <sheetName val="Peso y Materiales V Centenario "/>
      <sheetName val="Peso y Materiales Entrada)"/>
      <sheetName val="Propuesta Entrada"/>
      <sheetName val="expansiones entrada"/>
      <sheetName val="Propuesta V Centenario"/>
      <sheetName val="Analisis Costo Opret-V Centen"/>
      <sheetName val="Analisis Pintura"/>
      <sheetName val="Analisis de Costo Cubierta"/>
      <sheetName val="Peso Fachada"/>
      <sheetName val="Presupuesto "/>
      <sheetName val="Analisis Tranzado Aluzinc"/>
      <sheetName val="Analisis de Costo Tipo A"/>
      <sheetName val="Analisis de Costo Tipo B"/>
      <sheetName val="Analisis Pintura "/>
      <sheetName val="analisis anclajes-Hormigon"/>
      <sheetName val="OBS"/>
      <sheetName val="F.M."/>
      <sheetName val="CostosUnit"/>
      <sheetName val="Asigna"/>
      <sheetName val="CostosTotales"/>
      <sheetName val="ANALISIS (2)"/>
      <sheetName val="Acarreos "/>
      <sheetName val="COMPRESOR "/>
      <sheetName val="EQUIPOS"/>
      <sheetName val="MATERIALES "/>
      <sheetName val="ingenieria"/>
      <sheetName val="MANT.TRANSITO"/>
      <sheetName val="CAMPAMEN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F4" t="str">
            <v>FECHA: SEPTIEMBRE DEL 2004</v>
          </cell>
        </row>
        <row r="8">
          <cell r="C8" t="str">
            <v>: SANTO DOMINGO - SANTIAGO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 INDIRECTO"/>
      <sheetName val="PERSONAL ADMINISTRATIVO"/>
      <sheetName val="PERSONAL TECNICO"/>
      <sheetName val="OPERADORES EQUIPOS"/>
      <sheetName val="COSTO_INDIRECTO"/>
      <sheetName val="PERSONAL_ADMINISTRATIVO"/>
      <sheetName val="PERSONAL_TECNICO"/>
      <sheetName val="OPERADORES_EQUIPOS"/>
    </sheetNames>
    <sheetDataSet>
      <sheetData sheetId="0" refreshError="1">
        <row r="35">
          <cell r="D35">
            <v>16</v>
          </cell>
        </row>
      </sheetData>
      <sheetData sheetId="1" refreshError="1"/>
      <sheetData sheetId="2" refreshError="1"/>
      <sheetData sheetId="3" refreshError="1">
        <row r="3">
          <cell r="I3">
            <v>26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de Precios"/>
      <sheetName val="Analisis"/>
      <sheetName val="Hoja2"/>
      <sheetName val="Hoja3"/>
    </sheetNames>
    <sheetDataSet>
      <sheetData sheetId="0"/>
      <sheetData sheetId="1">
        <row r="1872">
          <cell r="F1872">
            <v>4652.12</v>
          </cell>
        </row>
      </sheetData>
      <sheetData sheetId="2"/>
      <sheetData sheetId="3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"/>
      <sheetName val="SEG, POL Y FIANZ "/>
      <sheetName val="1.01"/>
      <sheetName val="1.02"/>
      <sheetName val="1.03"/>
      <sheetName val="2.01"/>
      <sheetName val="2.02"/>
      <sheetName val="2.03"/>
      <sheetName val="3.01"/>
      <sheetName val="9.20.01"/>
      <sheetName val="9.20.02"/>
      <sheetName val="9.20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 CAMBIO"/>
      <sheetName val="NO EJECUTABLES "/>
      <sheetName val="R.A.U."/>
      <sheetName val="A.U."/>
      <sheetName val="A.U.Sanit."/>
      <sheetName val="A.U.Elec."/>
      <sheetName val="A.U.Mec."/>
      <sheetName val="A.U.Metal."/>
      <sheetName val="A.U.GasesM."/>
      <sheetName val="A.U.Ascensor"/>
      <sheetName val="Eq.Med."/>
      <sheetName val="SubCon"/>
      <sheetName val="Insumos"/>
      <sheetName val="M.O."/>
      <sheetName val="Equipos "/>
      <sheetName val="lista de materiales"/>
      <sheetName val="tarifa equipo"/>
      <sheetName val="analisis"/>
      <sheetName val="alcantarilla"/>
      <sheetName val="imbornal"/>
      <sheetName val="Cam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G102">
            <v>41.5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Analisis (2)"/>
      <sheetName val="1"/>
    </sheetNames>
    <sheetDataSet>
      <sheetData sheetId="0"/>
      <sheetData sheetId="1"/>
      <sheetData sheetId="2"/>
      <sheetData sheetId="3">
        <row r="10">
          <cell r="C10">
            <v>578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 instalados"/>
      <sheetName val="Resumen"/>
      <sheetName val="Analisis"/>
      <sheetName val="Hoja2"/>
      <sheetName val="evaluacion del pres. electrico"/>
      <sheetName val="Hoja3"/>
      <sheetName val="Presupuesto (2)"/>
      <sheetName val="crono"/>
      <sheetName val="Presupuesto"/>
      <sheetName val="Cub. #1 OK"/>
      <sheetName val="Cub. #1 (2)"/>
      <sheetName val="Cub. #2 "/>
      <sheetName val="Hoja1"/>
      <sheetName val="Hoja4"/>
    </sheetNames>
    <sheetDataSet>
      <sheetData sheetId="0" refreshError="1"/>
      <sheetData sheetId="1" refreshError="1"/>
      <sheetData sheetId="2" refreshError="1">
        <row r="11">
          <cell r="F11">
            <v>1047.07</v>
          </cell>
        </row>
        <row r="510">
          <cell r="F510">
            <v>4471.88</v>
          </cell>
        </row>
        <row r="549">
          <cell r="F549">
            <v>3281.94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2)"/>
      <sheetName val="PASARELA 96 m"/>
      <sheetName val="PASARELA 70 m"/>
      <sheetName val="TUNEL MARG-NORTE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ANALISIS MUROS Y ZAPATAS "/>
      <sheetName val="PANEL PAMPP1"/>
      <sheetName val="PANEL PAMPP2"/>
      <sheetName val="VIGA POSTENSADA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7">
          <cell r="H27">
            <v>803336.16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DE TERMINACION(SS)"/>
      <sheetName val="PRESUPUESTO DE TERMINACION(SDP)"/>
      <sheetName val="PRESUPUESTO DE TERMINACION"/>
      <sheetName val="Santa cruz (2)"/>
      <sheetName val="Santa cruz"/>
      <sheetName val="TERMINACION REVISION ELECTRICA"/>
      <sheetName val="DIFERENCIA  Precio "/>
      <sheetName val="adicional por partidas nuevas"/>
      <sheetName val="NO EJECUTABLE"/>
      <sheetName val="ORDEN DE CAMBIO PART NUEVAS "/>
      <sheetName val="Dif Precio"/>
      <sheetName val="PRESUPUESTO DE TERMINACION (2)"/>
      <sheetName val="Hoja1"/>
      <sheetName val="Ord. de Camb. No. 1"/>
      <sheetName val="gases"/>
      <sheetName val="Cotizacion Gases Ciprian"/>
    </sheetNames>
    <sheetDataSet>
      <sheetData sheetId="0" refreshError="1"/>
      <sheetData sheetId="1" refreshError="1"/>
      <sheetData sheetId="2">
        <row r="85">
          <cell r="G85">
            <v>2544.1657077100126</v>
          </cell>
        </row>
        <row r="123">
          <cell r="G123">
            <v>6909.53</v>
          </cell>
        </row>
        <row r="124">
          <cell r="G124">
            <v>5226.95</v>
          </cell>
        </row>
        <row r="125">
          <cell r="G125">
            <v>1177</v>
          </cell>
        </row>
        <row r="810">
          <cell r="G810">
            <v>19170.975999999999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 CAMBIO"/>
      <sheetName val="NO EJECUTABLES "/>
      <sheetName val="R.A.U."/>
      <sheetName val="A.U."/>
      <sheetName val="A.U.Sanit."/>
      <sheetName val="A.U.Elec."/>
      <sheetName val="A.U.Mec."/>
      <sheetName val="A.U.Metal."/>
      <sheetName val="A.U.GasesM."/>
      <sheetName val="A.U.Ascensor"/>
      <sheetName val="Eq.Med."/>
      <sheetName val="SubCon"/>
      <sheetName val="Insumos"/>
      <sheetName val="M.O."/>
      <sheetName val="Equipos "/>
      <sheetName val="lista de materiales"/>
      <sheetName val="tarifa equipo"/>
      <sheetName val="analisis"/>
      <sheetName val="alcantarilla"/>
      <sheetName val="imbornal"/>
      <sheetName val="Cam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27">
          <cell r="I327">
            <v>162.50649999999999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Equi"/>
      <sheetName val="Herram"/>
      <sheetName val="Rndmto"/>
      <sheetName val="MOCuadrillas"/>
      <sheetName val="MOJornal"/>
      <sheetName val="AnaEdif"/>
      <sheetName val="Indice"/>
      <sheetName val="Presup"/>
      <sheetName val="FA INS"/>
      <sheetName val="FA HERR"/>
      <sheetName val="AnaVIAL NoOk"/>
      <sheetName val="DatosPROY"/>
      <sheetName val="Cotiz OTROS"/>
      <sheetName val="AnaPRE"/>
      <sheetName val="Ana EMERG JPP"/>
      <sheetName val="Presup EMERG JPP"/>
      <sheetName val="PLOM"/>
      <sheetName val="MOPlom"/>
      <sheetName val="AnaCONTRA"/>
      <sheetName val="Cortes"/>
      <sheetName val="PreOsvaldo"/>
      <sheetName val="Simo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MANO DE OBRA JORNALES DIARIO (Sin ITBIS)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Terminaciones"/>
      <sheetName val="Muros de Block"/>
      <sheetName val="mov. de tierra"/>
      <sheetName val="Demoliciones"/>
      <sheetName val="Mezclas"/>
      <sheetName val="Hormigones"/>
      <sheetName val="Sanitaria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.t C"/>
      <sheetName val="m y h.a. C"/>
      <sheetName val="term.C"/>
      <sheetName val="v. exterior"/>
      <sheetName val="LOSA 9N"/>
      <sheetName val="Insumos"/>
      <sheetName val="Hormigon Armado"/>
      <sheetName val="Analisis "/>
      <sheetName val="Mezcla"/>
      <sheetName val="Res. Cuantia"/>
    </sheetNames>
    <sheetDataSet>
      <sheetData sheetId="0" refreshError="1"/>
      <sheetData sheetId="1" refreshError="1">
        <row r="18">
          <cell r="I18">
            <v>0.1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"/>
      <sheetName val="ORDEN DE CAMBIO"/>
      <sheetName val="SEG, POL Y FIANZ "/>
      <sheetName val="1.01"/>
      <sheetName val="1.02"/>
      <sheetName val="1.03"/>
      <sheetName val="1.04"/>
      <sheetName val="1.05"/>
      <sheetName val="1.06"/>
      <sheetName val="2.01.01"/>
      <sheetName val="2.01.02"/>
      <sheetName val="2.02.01"/>
      <sheetName val="2.02.02"/>
      <sheetName val="2.02.03"/>
      <sheetName val="2.03.01"/>
      <sheetName val="2.03.02"/>
      <sheetName val="2.03.03"/>
      <sheetName val="2.03.04"/>
      <sheetName val="2.03.06"/>
      <sheetName val="13.01"/>
      <sheetName val="13.02"/>
      <sheetName val="14.01"/>
      <sheetName val="14.02"/>
    </sheetNames>
    <sheetDataSet>
      <sheetData sheetId="0">
        <row r="9">
          <cell r="A9">
            <v>1</v>
          </cell>
          <cell r="B9" t="str">
            <v>TRABAJOS GENERALES</v>
          </cell>
        </row>
        <row r="10">
          <cell r="A10">
            <v>1.01</v>
          </cell>
          <cell r="B10" t="str">
            <v>Ingeniería</v>
          </cell>
        </row>
        <row r="11">
          <cell r="A11">
            <v>1.02</v>
          </cell>
          <cell r="B11" t="str">
            <v>Campamento</v>
          </cell>
        </row>
        <row r="12">
          <cell r="A12">
            <v>1.03</v>
          </cell>
          <cell r="B12" t="str">
            <v>Mantenimiento de Tránsito y construcción de desvíos temporales</v>
          </cell>
        </row>
        <row r="13">
          <cell r="A13">
            <v>1.04</v>
          </cell>
          <cell r="B13" t="str">
            <v>Seguridad e Higiene</v>
          </cell>
        </row>
        <row r="14">
          <cell r="A14">
            <v>1.05</v>
          </cell>
          <cell r="B14" t="str">
            <v xml:space="preserve">Iluminación </v>
          </cell>
        </row>
        <row r="15">
          <cell r="A15">
            <v>1.06</v>
          </cell>
          <cell r="B15" t="str">
            <v>Limpieza final</v>
          </cell>
        </row>
        <row r="16">
          <cell r="B16" t="str">
            <v>SUB-TOTAL TRABAJOS GENERALES</v>
          </cell>
        </row>
        <row r="17">
          <cell r="B17" t="str">
            <v>FASE I (0+000 @ 12+500)</v>
          </cell>
        </row>
        <row r="18">
          <cell r="A18">
            <v>2</v>
          </cell>
          <cell r="B18" t="str">
            <v>MOVIMIENTO DE TIERRAS Y DEMOLICIONES</v>
          </cell>
        </row>
        <row r="19">
          <cell r="A19">
            <v>2.0099999999999998</v>
          </cell>
          <cell r="B19" t="str">
            <v>Remoción de Vegetación y Limpieza.</v>
          </cell>
        </row>
        <row r="20">
          <cell r="A20" t="str">
            <v>2.01.01</v>
          </cell>
          <cell r="B20" t="str">
            <v>Remoción de vegetación y limpieza en áreas tipo "A"</v>
          </cell>
        </row>
        <row r="21">
          <cell r="A21" t="str">
            <v>2.01.02</v>
          </cell>
          <cell r="B21" t="str">
            <v>Remoción de vegetación y limpieza en áreas tipo "B"</v>
          </cell>
        </row>
        <row r="22">
          <cell r="A22">
            <v>2.02</v>
          </cell>
          <cell r="B22" t="str">
            <v>Excavación.</v>
          </cell>
        </row>
        <row r="23">
          <cell r="A23" t="str">
            <v>2.02.01</v>
          </cell>
          <cell r="B23" t="str">
            <v xml:space="preserve">Excavación en roca </v>
          </cell>
        </row>
        <row r="24">
          <cell r="A24" t="str">
            <v>2.02.02</v>
          </cell>
          <cell r="B24" t="str">
            <v>Excavación en suelo</v>
          </cell>
        </row>
        <row r="25">
          <cell r="A25" t="str">
            <v>2.02.03</v>
          </cell>
          <cell r="B25" t="str">
            <v>Excavación de saneo</v>
          </cell>
        </row>
        <row r="26">
          <cell r="A26">
            <v>2.0299999999999998</v>
          </cell>
          <cell r="B26" t="str">
            <v>Relleno y Conformación de Terraplen.</v>
          </cell>
        </row>
        <row r="27">
          <cell r="A27" t="str">
            <v>2.03.01</v>
          </cell>
          <cell r="B27" t="str">
            <v>Regado, nivelado y compactado material de relleno</v>
          </cell>
        </row>
        <row r="28">
          <cell r="A28" t="str">
            <v>2.03.02</v>
          </cell>
          <cell r="B28" t="str">
            <v>Acarreo material de relleno (0.00 @ 5.0 km)</v>
          </cell>
        </row>
        <row r="29">
          <cell r="A29" t="str">
            <v>2.03.03</v>
          </cell>
          <cell r="B29" t="str">
            <v>Bote material (0.00 @ 5.0 km)</v>
          </cell>
        </row>
        <row r="30">
          <cell r="A30" t="str">
            <v>2.03.04</v>
          </cell>
          <cell r="B30" t="str">
            <v>Bote material (5.00 @ 10.0 km)</v>
          </cell>
        </row>
        <row r="31">
          <cell r="A31" t="str">
            <v>2.03.05</v>
          </cell>
          <cell r="B31" t="str">
            <v>Estabilización de Fundación con 3.0% Cal</v>
          </cell>
        </row>
        <row r="32">
          <cell r="A32" t="str">
            <v>2.03.06</v>
          </cell>
          <cell r="B32" t="str">
            <v>Perfilado talud</v>
          </cell>
        </row>
        <row r="33">
          <cell r="A33" t="str">
            <v>2.03.07</v>
          </cell>
          <cell r="B33" t="str">
            <v>Terminación de la Subrasante de la Carretera</v>
          </cell>
        </row>
        <row r="34">
          <cell r="A34">
            <v>3</v>
          </cell>
          <cell r="B34" t="str">
            <v>ALCANTARILLAS Y DRENAJES</v>
          </cell>
        </row>
        <row r="35">
          <cell r="A35">
            <v>3.01</v>
          </cell>
          <cell r="B35" t="str">
            <v>Excavación Común de Cunetas</v>
          </cell>
        </row>
        <row r="36">
          <cell r="A36">
            <v>3.02</v>
          </cell>
          <cell r="B36" t="str">
            <v>Suministro y colocación tubería tubular tipo A  (1 tuberías ø36")</v>
          </cell>
        </row>
        <row r="37">
          <cell r="A37">
            <v>3.03</v>
          </cell>
          <cell r="B37" t="str">
            <v>Suministro y colocación tubería tubular tipo B  (2 tuberías ø36")</v>
          </cell>
        </row>
        <row r="38">
          <cell r="A38">
            <v>3.04</v>
          </cell>
          <cell r="B38" t="str">
            <v>Hormigonado cunetas</v>
          </cell>
        </row>
        <row r="39">
          <cell r="A39">
            <v>4</v>
          </cell>
          <cell r="B39" t="str">
            <v>ESTRUCTURAS</v>
          </cell>
        </row>
        <row r="40">
          <cell r="A40">
            <v>4.01</v>
          </cell>
          <cell r="B40" t="str">
            <v>Puentes</v>
          </cell>
        </row>
        <row r="41">
          <cell r="A41">
            <v>4.0199999999999996</v>
          </cell>
          <cell r="B41" t="str">
            <v>Rehabilitación de Puentes</v>
          </cell>
        </row>
        <row r="42">
          <cell r="A42">
            <v>5</v>
          </cell>
          <cell r="B42" t="str">
            <v>CAPA DE RODADURA</v>
          </cell>
        </row>
        <row r="43">
          <cell r="A43">
            <v>5.01</v>
          </cell>
          <cell r="B43" t="str">
            <v>Escarificación, tratamiento y nivelación de superficie</v>
          </cell>
        </row>
        <row r="44">
          <cell r="A44">
            <v>5.0199999999999996</v>
          </cell>
          <cell r="B44" t="str">
            <v>Suministro material de sub-base granular</v>
          </cell>
        </row>
        <row r="45">
          <cell r="A45">
            <v>5.03</v>
          </cell>
          <cell r="B45" t="str">
            <v>Regado, nivelado y compactado material de sub-base</v>
          </cell>
        </row>
        <row r="46">
          <cell r="A46">
            <v>5.04</v>
          </cell>
          <cell r="B46" t="str">
            <v>Acarreo material de subbase (0.0 @ 5.00 km)</v>
          </cell>
        </row>
        <row r="47">
          <cell r="A47">
            <v>5.05</v>
          </cell>
          <cell r="B47" t="str">
            <v>Acarreo material de subbase (5.00 @ 10.00km)</v>
          </cell>
        </row>
        <row r="48">
          <cell r="A48">
            <v>5.0599999999999996</v>
          </cell>
          <cell r="B48" t="str">
            <v>Acarreo material de subbase (10.00 @ 15.00 km)</v>
          </cell>
        </row>
        <row r="49">
          <cell r="A49">
            <v>5.07</v>
          </cell>
          <cell r="B49" t="str">
            <v>Pavimento de Hormigón Hidráulico MR45 (e=0.12 m)</v>
          </cell>
        </row>
        <row r="50">
          <cell r="A50">
            <v>5.08</v>
          </cell>
          <cell r="B50" t="str">
            <v>Estabilización de Material de Sub Base 15 cm a un 3% con Cemento</v>
          </cell>
        </row>
        <row r="51">
          <cell r="A51">
            <v>6</v>
          </cell>
          <cell r="B51" t="str">
            <v>TERMINACIONES</v>
          </cell>
        </row>
        <row r="52">
          <cell r="A52">
            <v>6.01</v>
          </cell>
          <cell r="B52" t="str">
            <v>Señalizacion Horizontal</v>
          </cell>
        </row>
        <row r="53">
          <cell r="A53" t="str">
            <v>6.01.01</v>
          </cell>
          <cell r="B53" t="str">
            <v>Línea Amarilla Segmentada Continua Centro</v>
          </cell>
        </row>
        <row r="54">
          <cell r="A54" t="str">
            <v>6.01.02</v>
          </cell>
          <cell r="B54" t="str">
            <v>Línea Blanca Continua (Laterales)</v>
          </cell>
        </row>
        <row r="55">
          <cell r="A55" t="str">
            <v>6.01.03</v>
          </cell>
          <cell r="B55" t="str">
            <v>Suministro E Instalación de Toperoles Reflectantes Blancos</v>
          </cell>
        </row>
        <row r="56">
          <cell r="A56">
            <v>6.02</v>
          </cell>
          <cell r="B56" t="str">
            <v>Señalizacion Vertical</v>
          </cell>
        </row>
        <row r="57">
          <cell r="A57" t="str">
            <v>6.02.01</v>
          </cell>
          <cell r="B57" t="str">
            <v>Señales Informativas de Destino</v>
          </cell>
        </row>
        <row r="58">
          <cell r="A58" t="str">
            <v>6.02.02</v>
          </cell>
          <cell r="B58" t="str">
            <v>Señales Restrictivas</v>
          </cell>
        </row>
        <row r="59">
          <cell r="A59" t="str">
            <v>6.02.03</v>
          </cell>
          <cell r="B59" t="str">
            <v>Señales Preventivas</v>
          </cell>
        </row>
        <row r="60">
          <cell r="B60" t="str">
            <v>SUB-TOTAL FASE I</v>
          </cell>
        </row>
        <row r="61">
          <cell r="B61" t="str">
            <v>FASE 2 (12+500 @ 28+224)</v>
          </cell>
        </row>
        <row r="62">
          <cell r="A62">
            <v>7</v>
          </cell>
          <cell r="B62" t="str">
            <v>MOVIMIENTO DE TIERRAS Y DEMOLICIONES</v>
          </cell>
        </row>
        <row r="63">
          <cell r="A63">
            <v>7.01</v>
          </cell>
          <cell r="B63" t="str">
            <v>Remoción de Vegetación y Limpieza.</v>
          </cell>
        </row>
        <row r="64">
          <cell r="A64" t="str">
            <v>7.01.01</v>
          </cell>
          <cell r="B64" t="str">
            <v>Remoción de vegetación y limpieza en áreas tipo "A"</v>
          </cell>
        </row>
        <row r="65">
          <cell r="A65" t="str">
            <v>7.01.02</v>
          </cell>
          <cell r="B65" t="str">
            <v>Remoción de vegetación y limpieza en áreas tipo "B"</v>
          </cell>
        </row>
        <row r="66">
          <cell r="A66">
            <v>7.02</v>
          </cell>
          <cell r="B66" t="str">
            <v>Excavación.</v>
          </cell>
        </row>
        <row r="67">
          <cell r="A67" t="str">
            <v>7.02.01</v>
          </cell>
          <cell r="B67" t="str">
            <v xml:space="preserve">Excavación en roca </v>
          </cell>
        </row>
        <row r="68">
          <cell r="A68" t="str">
            <v>7.02.02</v>
          </cell>
          <cell r="B68" t="str">
            <v>Excavación en suelo</v>
          </cell>
        </row>
        <row r="69">
          <cell r="A69" t="str">
            <v>7.02.03</v>
          </cell>
          <cell r="B69" t="str">
            <v>Excavación de saneo</v>
          </cell>
        </row>
        <row r="70">
          <cell r="A70">
            <v>7.03</v>
          </cell>
          <cell r="B70" t="str">
            <v>Relleno y Conformación de Terraplen.</v>
          </cell>
        </row>
        <row r="71">
          <cell r="A71" t="str">
            <v>7.03.01</v>
          </cell>
          <cell r="B71" t="str">
            <v>Regado, nivelado y compactado material de relleno</v>
          </cell>
        </row>
        <row r="72">
          <cell r="A72" t="str">
            <v>7.03.02</v>
          </cell>
          <cell r="B72" t="str">
            <v>Acarreo material de relleno (0.00 @ 5.0 km)</v>
          </cell>
        </row>
        <row r="73">
          <cell r="A73" t="str">
            <v>7.03.03</v>
          </cell>
          <cell r="B73" t="str">
            <v>Bote material (0.00 @ 5.0 km)</v>
          </cell>
        </row>
        <row r="74">
          <cell r="A74" t="str">
            <v>7.03.04</v>
          </cell>
          <cell r="B74" t="str">
            <v>Bote material (5.00 @ 10.0 km)</v>
          </cell>
        </row>
        <row r="75">
          <cell r="A75" t="str">
            <v>7.03.05</v>
          </cell>
          <cell r="B75" t="str">
            <v>Estabilización de Fundación con 3.0% Cal</v>
          </cell>
        </row>
        <row r="76">
          <cell r="A76" t="str">
            <v>7.03.06</v>
          </cell>
          <cell r="B76" t="str">
            <v>Perfilado talud</v>
          </cell>
        </row>
        <row r="77">
          <cell r="A77" t="str">
            <v>7.03.07</v>
          </cell>
          <cell r="B77" t="str">
            <v>Terminación de la Subrasante de la Carretera</v>
          </cell>
        </row>
        <row r="78">
          <cell r="A78">
            <v>8</v>
          </cell>
          <cell r="B78" t="str">
            <v>ALCANTARILLAS Y DRENAJES</v>
          </cell>
        </row>
        <row r="79">
          <cell r="A79">
            <v>8.01</v>
          </cell>
          <cell r="B79" t="str">
            <v>Excavación Común de Cunetas</v>
          </cell>
        </row>
        <row r="80">
          <cell r="A80">
            <v>8.02</v>
          </cell>
          <cell r="B80" t="str">
            <v>Suministro y colocación tubería tubular tipo A  (1 tuberías ø36")</v>
          </cell>
        </row>
        <row r="81">
          <cell r="A81">
            <v>8.0299999999999994</v>
          </cell>
          <cell r="B81" t="str">
            <v>Suministro y colocación tubería tubular tipo B  (2 tuberías ø36")</v>
          </cell>
        </row>
        <row r="82">
          <cell r="A82">
            <v>8.0399999999999991</v>
          </cell>
          <cell r="B82" t="str">
            <v>Hormigonado cunetas</v>
          </cell>
        </row>
        <row r="83">
          <cell r="A83">
            <v>9</v>
          </cell>
          <cell r="B83" t="str">
            <v>ESTRUCTURAS</v>
          </cell>
        </row>
        <row r="84">
          <cell r="A84">
            <v>9.01</v>
          </cell>
          <cell r="B84" t="str">
            <v>Puentes</v>
          </cell>
        </row>
        <row r="85">
          <cell r="A85">
            <v>9.02</v>
          </cell>
          <cell r="B85" t="str">
            <v>Baden</v>
          </cell>
        </row>
        <row r="86">
          <cell r="A86">
            <v>9.0299999999999994</v>
          </cell>
          <cell r="B86" t="str">
            <v>Rehabilitación de Puentes</v>
          </cell>
        </row>
        <row r="87">
          <cell r="A87">
            <v>10</v>
          </cell>
          <cell r="B87" t="str">
            <v>CAPA DE RODADURA</v>
          </cell>
        </row>
        <row r="88">
          <cell r="A88">
            <v>10.01</v>
          </cell>
          <cell r="B88" t="str">
            <v>Escarificación, tratamiento y nivelación de superficie</v>
          </cell>
        </row>
        <row r="89">
          <cell r="A89">
            <v>10.02</v>
          </cell>
          <cell r="B89" t="str">
            <v>Suministro  material de sub-base granular</v>
          </cell>
        </row>
        <row r="90">
          <cell r="A90">
            <v>10.029999999999999</v>
          </cell>
          <cell r="B90" t="str">
            <v>Regado, nivelado y compactado material de sub-base</v>
          </cell>
        </row>
        <row r="91">
          <cell r="A91">
            <v>10.039999999999999</v>
          </cell>
          <cell r="B91" t="str">
            <v>Acarreo material de subbase (0.0 @ 5.00 km)</v>
          </cell>
        </row>
        <row r="92">
          <cell r="A92">
            <v>10.050000000000001</v>
          </cell>
          <cell r="B92" t="str">
            <v>Acarreo material de subbase (5.00 @ 10.00km)</v>
          </cell>
        </row>
        <row r="93">
          <cell r="A93">
            <v>10.06</v>
          </cell>
          <cell r="B93" t="str">
            <v>Acarreo material de subbase (10.00 @ 15.00 km)</v>
          </cell>
        </row>
        <row r="94">
          <cell r="A94">
            <v>10.07</v>
          </cell>
          <cell r="B94" t="str">
            <v>Pavimento de Hormigón Hidráulico MR45 (e=0.12 m)</v>
          </cell>
        </row>
        <row r="95">
          <cell r="A95">
            <v>10.08</v>
          </cell>
          <cell r="B95" t="str">
            <v>Estabilización de Material de Sub Base 15 cm a un 3% con Cemento</v>
          </cell>
        </row>
        <row r="96">
          <cell r="A96">
            <v>11</v>
          </cell>
          <cell r="B96" t="str">
            <v>TERMINACIONES</v>
          </cell>
        </row>
        <row r="97">
          <cell r="A97">
            <v>11.01</v>
          </cell>
          <cell r="B97" t="str">
            <v>Señalizacion Horizontal</v>
          </cell>
        </row>
        <row r="98">
          <cell r="A98" t="str">
            <v>11.01.01</v>
          </cell>
          <cell r="B98" t="str">
            <v>Línea Amarilla Segmentada Continua Centro</v>
          </cell>
        </row>
        <row r="99">
          <cell r="A99" t="str">
            <v>11.01.02</v>
          </cell>
          <cell r="B99" t="str">
            <v>Línea Blanca Continua (Laterales)</v>
          </cell>
        </row>
        <row r="100">
          <cell r="A100" t="str">
            <v>11.01.03</v>
          </cell>
          <cell r="B100" t="str">
            <v>Suministro E Instalación de Toperoles Reflectantes Blancos</v>
          </cell>
        </row>
        <row r="101">
          <cell r="A101">
            <v>11.02</v>
          </cell>
          <cell r="B101" t="str">
            <v>Señalizacion Vertical</v>
          </cell>
        </row>
        <row r="102">
          <cell r="A102" t="str">
            <v>11.02.01</v>
          </cell>
          <cell r="B102" t="str">
            <v>Señales Informativas de Destino</v>
          </cell>
        </row>
        <row r="103">
          <cell r="A103" t="str">
            <v>11.02.02</v>
          </cell>
          <cell r="B103" t="str">
            <v>Señales Restrictivas</v>
          </cell>
        </row>
        <row r="104">
          <cell r="A104" t="str">
            <v>11.02.03</v>
          </cell>
          <cell r="B104" t="str">
            <v>Señales Preventivas</v>
          </cell>
        </row>
        <row r="105">
          <cell r="B105" t="str">
            <v>SUB-TOTAL FASE II</v>
          </cell>
        </row>
        <row r="106">
          <cell r="B106" t="str">
            <v xml:space="preserve">TOTAL COSTO DIRECTO </v>
          </cell>
        </row>
        <row r="107">
          <cell r="B107" t="str">
            <v xml:space="preserve">COSTOS INDIRECTOS </v>
          </cell>
        </row>
        <row r="108">
          <cell r="B108" t="str">
            <v>Dirección Técnica</v>
          </cell>
        </row>
        <row r="109">
          <cell r="B109" t="str">
            <v>Gastos Administrativos</v>
          </cell>
        </row>
        <row r="110">
          <cell r="B110" t="str">
            <v>Seguros y Fianzas</v>
          </cell>
        </row>
        <row r="111">
          <cell r="B111" t="str">
            <v>Liquidación y Prestaciones</v>
          </cell>
        </row>
        <row r="112">
          <cell r="B112" t="str">
            <v>Transporte</v>
          </cell>
        </row>
        <row r="113">
          <cell r="B113" t="str">
            <v>Supervisión e Inspección de Obras</v>
          </cell>
        </row>
        <row r="114">
          <cell r="B114" t="str">
            <v>Estudios y Diseños</v>
          </cell>
        </row>
        <row r="115">
          <cell r="B115" t="str">
            <v>Publicidad</v>
          </cell>
        </row>
        <row r="116">
          <cell r="B116" t="str">
            <v>Imprevistos</v>
          </cell>
        </row>
        <row r="117">
          <cell r="B117" t="str">
            <v>SUBTOTAL COSTOS INDIRECTOS</v>
          </cell>
        </row>
        <row r="118">
          <cell r="B118" t="str">
            <v xml:space="preserve">TOTAL GENERAL </v>
          </cell>
        </row>
        <row r="119">
          <cell r="B119" t="str">
            <v>SUB-TOTAL GENERAL A CUBICAR EN RD$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 refreshError="1"/>
      <sheetData sheetId="1">
        <row r="11">
          <cell r="D11">
            <v>33.5</v>
          </cell>
        </row>
      </sheetData>
      <sheetData sheetId="2">
        <row r="1">
          <cell r="B1">
            <v>42.05</v>
          </cell>
        </row>
      </sheetData>
      <sheetData sheetId="3" refreshError="1"/>
      <sheetData sheetId="4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7">
          <cell r="D567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Obra de Mano"/>
      <sheetName val="Precios Unitarios"/>
      <sheetName val="Presupuesto flia.Collado Gomez"/>
      <sheetName val="MATERIALES"/>
      <sheetName val="equipos"/>
      <sheetName val="Resespecialidades"/>
      <sheetName val="Palapa"/>
      <sheetName val="Comoct 01"/>
    </sheetNames>
    <sheetDataSet>
      <sheetData sheetId="0"/>
      <sheetData sheetId="1">
        <row r="40">
          <cell r="D40">
            <v>20</v>
          </cell>
        </row>
        <row r="126">
          <cell r="D126">
            <v>125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emento"/>
      <sheetName val="Análisis"/>
      <sheetName val="Materiales"/>
      <sheetName val="M.Obra"/>
      <sheetName val="Cotiz. Materiales"/>
      <sheetName val="Presup BI"/>
      <sheetName val="Presup BI - Cant"/>
      <sheetName val="Presup BII"/>
      <sheetName val="Presup BII - Cant"/>
      <sheetName val="Presup BIII"/>
      <sheetName val="Presup BIII - Cant"/>
      <sheetName val="MO"/>
    </sheetNames>
    <sheetDataSet>
      <sheetData sheetId="0" refreshError="1"/>
      <sheetData sheetId="1" refreshError="1"/>
      <sheetData sheetId="2" refreshError="1">
        <row r="44">
          <cell r="G44">
            <v>135.84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emento"/>
      <sheetName val="Análisis"/>
      <sheetName val="Materiales"/>
      <sheetName val="M.Obra"/>
      <sheetName val="Cotiz. Materiales"/>
      <sheetName val="Presup BI"/>
      <sheetName val="Presup BI - Cant"/>
      <sheetName val="Presup BII"/>
      <sheetName val="Presup BII - Cant"/>
      <sheetName val="Presup BIII"/>
      <sheetName val="Presup BIII - Cant"/>
    </sheetNames>
    <sheetDataSet>
      <sheetData sheetId="0"/>
      <sheetData sheetId="1"/>
      <sheetData sheetId="2" refreshError="1">
        <row r="44">
          <cell r="G44">
            <v>135.84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iscin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C35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2013 (ok)"/>
      <sheetName val="Pres.2012"/>
      <sheetName val="Pres.2013"/>
      <sheetName val="Analisis Reclamados"/>
    </sheetNames>
    <sheetDataSet>
      <sheetData sheetId="0"/>
      <sheetData sheetId="1" refreshError="1"/>
      <sheetData sheetId="2" refreshError="1"/>
      <sheetData sheetId="3">
        <row r="10">
          <cell r="F10">
            <v>140.66999999999999</v>
          </cell>
        </row>
        <row r="94">
          <cell r="F94">
            <v>657.33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umos"/>
      <sheetName val="Salón Ejecutivo"/>
      <sheetName val="Remodelación Piscina A"/>
      <sheetName val="Remodelación Piscina B"/>
      <sheetName val="Remodelación Piscina B.2"/>
      <sheetName val="Remodelación Piscina B.3"/>
      <sheetName val="Pasarela"/>
      <sheetName val="Anális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CLINICA RURAL"/>
      <sheetName val="LISTADO EQUIPOS"/>
      <sheetName val="ANALISIS DE COSTOS"/>
      <sheetName val="Materiales"/>
      <sheetName val="MdeObra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>
        <row r="7">
          <cell r="C7" t="str">
            <v>Cant.</v>
          </cell>
        </row>
      </sheetData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 GALVAN"/>
      <sheetName val="Galvan"/>
      <sheetName val="BACHEO"/>
      <sheetName val="CONTEN "/>
      <sheetName val="ACERA "/>
      <sheetName val="EXCAVACION"/>
      <sheetName val="RELLENO"/>
      <sheetName val="BASE"/>
      <sheetName val="ESCARIFICACION"/>
      <sheetName val="IMPRIMACION"/>
      <sheetName val="ASFALTO"/>
      <sheetName val="Analisis Definitivo (2)"/>
      <sheetName val="Asfalto (2)"/>
      <sheetName val="Precios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MO"/>
      <sheetName val="Trabajos Generales"/>
      <sheetName val="ANALPRECIO"/>
      <sheetName val="Labor FD1"/>
      <sheetName val="Meses"/>
      <sheetName val="Salarios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AZAR"/>
      <sheetName val="13.000.00"/>
      <sheetName val="04.000.00"/>
      <sheetName val="14.000.00"/>
      <sheetName val="INSUMOS"/>
      <sheetName val="09.000.00"/>
      <sheetName val="HORMIGON"/>
      <sheetName val="A.HORMIGON"/>
      <sheetName val="I.HORMIGON"/>
      <sheetName val="A.HOR.2"/>
      <sheetName val="05.000.00"/>
      <sheetName val="007.000.00"/>
      <sheetName val="08.000.00"/>
      <sheetName val="02.000.00"/>
      <sheetName val="NSUMOS MOV DE TIERRAS"/>
      <sheetName val="ANAL MOV. DE TIERR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6">
          <cell r="J16">
            <v>104.4</v>
          </cell>
        </row>
        <row r="81">
          <cell r="J81">
            <v>69.599999999999994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>
        <row r="1485">
          <cell r="G1485">
            <v>33.456233498804927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obra civil"/>
      <sheetName val="analisis metalico"/>
      <sheetName val="Presupuesto"/>
    </sheetNames>
    <sheetDataSet>
      <sheetData sheetId="0"/>
      <sheetData sheetId="1"/>
      <sheetData sheetId="2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  <sheetName val="Hoja1"/>
    </sheetNames>
    <sheetDataSet>
      <sheetData sheetId="0" refreshError="1"/>
      <sheetData sheetId="1" refreshError="1">
        <row r="424">
          <cell r="E424">
            <v>14.16</v>
          </cell>
        </row>
        <row r="1011">
          <cell r="E1011">
            <v>193.5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 (actualizado)"/>
      <sheetName val="Lab."/>
      <sheetName val="Pres."/>
      <sheetName val="Pres. (2)"/>
      <sheetName val="crono"/>
    </sheetNames>
    <sheetDataSet>
      <sheetData sheetId="0"/>
      <sheetData sheetId="1"/>
      <sheetData sheetId="2">
        <row r="56">
          <cell r="B56" t="str">
            <v>Subtotal</v>
          </cell>
        </row>
      </sheetData>
      <sheetData sheetId="3"/>
      <sheetData sheetId="4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rel(OBINSA)"/>
    </sheetNames>
    <sheetDataSet>
      <sheetData sheetId="0">
        <row r="107">
          <cell r="H107">
            <v>8351734.1800199989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6">
          <cell r="C126">
            <v>55</v>
          </cell>
        </row>
        <row r="194">
          <cell r="C194">
            <v>18.22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"/>
      <sheetName val="SEG, POL Y FIANZ "/>
      <sheetName val="1.10"/>
      <sheetName val="1.20"/>
      <sheetName val="1.30"/>
      <sheetName val="3.01"/>
      <sheetName val="3.02"/>
      <sheetName val="3.03"/>
      <sheetName val="3.04"/>
      <sheetName val="3.05"/>
      <sheetName val="4.01"/>
      <sheetName val="4.02"/>
      <sheetName val="4.03"/>
      <sheetName val="4.04"/>
      <sheetName val="4.05"/>
      <sheetName val="4.06"/>
      <sheetName val="4.07"/>
      <sheetName val="5.1.01"/>
      <sheetName val="5.1.02"/>
      <sheetName val="5.2.01"/>
      <sheetName val="5.2.02"/>
      <sheetName val="5.2.03"/>
      <sheetName val="5.3.04"/>
      <sheetName val="5.3.01"/>
      <sheetName val="5.4.01"/>
      <sheetName val="5.4.02"/>
      <sheetName val="5.5.01"/>
      <sheetName val="6.01"/>
      <sheetName val="7.01"/>
      <sheetName val="7.02"/>
      <sheetName val="8.00"/>
      <sheetName val="9.01"/>
      <sheetName val="9.02"/>
      <sheetName val="9.03"/>
      <sheetName val="10.00"/>
      <sheetName val="11.00"/>
      <sheetName val="12.00"/>
      <sheetName val="13.01"/>
      <sheetName val="13.02"/>
      <sheetName val="14.00"/>
      <sheetName val="15.00"/>
      <sheetName val="16.00"/>
      <sheetName val="17.00"/>
      <sheetName val="19.01"/>
      <sheetName val="19.02"/>
      <sheetName val="19.03"/>
      <sheetName val="24.02.01"/>
      <sheetName val="24.02.02"/>
      <sheetName val="24.02.03"/>
      <sheetName val="24.02.04"/>
      <sheetName val="24.02.05"/>
      <sheetName val="24.02.06"/>
      <sheetName val="24.02.07"/>
      <sheetName val="24.02.08"/>
      <sheetName val="24.02.09"/>
      <sheetName val="24.02.10"/>
      <sheetName val="24.02.11"/>
      <sheetName val="24.02.12"/>
      <sheetName val="24.02.13"/>
      <sheetName val="24.02.13-A"/>
      <sheetName val="24.02.14"/>
      <sheetName val="24.02.15"/>
      <sheetName val="24.02.16"/>
      <sheetName val="24.02.17"/>
      <sheetName val="24.02.18"/>
      <sheetName val="24.02.19"/>
      <sheetName val="24.02.20"/>
      <sheetName val="24.02.21"/>
      <sheetName val="24.02.22"/>
      <sheetName val="24.02.23"/>
      <sheetName val="24.02.24"/>
      <sheetName val="24.02.25"/>
      <sheetName val="24.02.26"/>
      <sheetName val="24.02.27"/>
      <sheetName val="24.02.28"/>
      <sheetName val="24.02.29"/>
      <sheetName val="24.02.30"/>
      <sheetName val="24.02.31"/>
      <sheetName val="24.02.32"/>
      <sheetName val="24.02.33"/>
      <sheetName val="24.02.34"/>
    </sheetNames>
    <sheetDataSet>
      <sheetData sheetId="0">
        <row r="125">
          <cell r="A125" t="str">
            <v>24.02.01</v>
          </cell>
          <cell r="B125" t="str">
            <v>Uso de Retropala como apoyo para relleno con hormigón del cruce Av. Luperón</v>
          </cell>
          <cell r="C125" t="str">
            <v>Hrs</v>
          </cell>
          <cell r="D125">
            <v>0</v>
          </cell>
          <cell r="E125">
            <v>4</v>
          </cell>
          <cell r="F125">
            <v>0</v>
          </cell>
          <cell r="G125">
            <v>4</v>
          </cell>
        </row>
        <row r="126">
          <cell r="A126" t="str">
            <v>24.02.02</v>
          </cell>
          <cell r="B126" t="str">
            <v>Uso de Luminaria Motorizada Autónoma para trabajos Nocturnos</v>
          </cell>
          <cell r="C126" t="str">
            <v>Días</v>
          </cell>
          <cell r="D126">
            <v>0</v>
          </cell>
          <cell r="E126">
            <v>2</v>
          </cell>
          <cell r="F126">
            <v>0</v>
          </cell>
          <cell r="G126">
            <v>2</v>
          </cell>
        </row>
        <row r="127">
          <cell r="A127" t="str">
            <v>24.02.03</v>
          </cell>
          <cell r="B127" t="str">
            <v>Codo Ø8"x 98° Acero</v>
          </cell>
          <cell r="C127" t="str">
            <v>Ud.</v>
          </cell>
          <cell r="D127">
            <v>0</v>
          </cell>
          <cell r="E127">
            <v>1</v>
          </cell>
          <cell r="F127">
            <v>0</v>
          </cell>
          <cell r="G127">
            <v>1</v>
          </cell>
        </row>
        <row r="128">
          <cell r="A128" t="str">
            <v>24.02.04</v>
          </cell>
          <cell r="B128" t="str">
            <v>Codo Ø8"x 60° Acero</v>
          </cell>
          <cell r="C128" t="str">
            <v>Ud.</v>
          </cell>
          <cell r="D128">
            <v>0</v>
          </cell>
          <cell r="E128">
            <v>1</v>
          </cell>
          <cell r="F128">
            <v>0</v>
          </cell>
          <cell r="G128">
            <v>1</v>
          </cell>
        </row>
        <row r="129">
          <cell r="A129" t="str">
            <v>24.02.05</v>
          </cell>
          <cell r="B129" t="str">
            <v>Codo Ø8" x 22.5 Acero°</v>
          </cell>
          <cell r="C129" t="str">
            <v>Ud.</v>
          </cell>
          <cell r="D129">
            <v>0</v>
          </cell>
          <cell r="E129">
            <v>1</v>
          </cell>
          <cell r="F129">
            <v>0</v>
          </cell>
          <cell r="G129">
            <v>1</v>
          </cell>
        </row>
        <row r="130">
          <cell r="A130" t="str">
            <v>24.02.06</v>
          </cell>
          <cell r="B130" t="str">
            <v>Corrección de Avería en Tubería Ø 6" en ampliación de carril en la Av. Luperón para desvío del transito (10 y 11/12/2009)</v>
          </cell>
          <cell r="C130" t="str">
            <v>Ud.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</row>
        <row r="131">
          <cell r="A131" t="str">
            <v>24.02.07</v>
          </cell>
          <cell r="B131" t="str">
            <v>Corrección 2da Avería en Tubería Ø 6" en ampliación de carril en la Av. Luperón para desvío del transito (12/12/2009)</v>
          </cell>
          <cell r="C131" t="str">
            <v>Ud.</v>
          </cell>
          <cell r="D131">
            <v>0</v>
          </cell>
          <cell r="E131">
            <v>1</v>
          </cell>
          <cell r="F131">
            <v>0</v>
          </cell>
          <cell r="G131">
            <v>1</v>
          </cell>
        </row>
        <row r="132">
          <cell r="A132" t="str">
            <v>24.02.08</v>
          </cell>
          <cell r="B132" t="str">
            <v>Corrección de  Avería en tubería Ø 6" en Av. Luperón (15/12/09)</v>
          </cell>
          <cell r="C132" t="str">
            <v>Ud.</v>
          </cell>
          <cell r="D132">
            <v>0</v>
          </cell>
          <cell r="E132">
            <v>1</v>
          </cell>
          <cell r="F132">
            <v>0</v>
          </cell>
          <cell r="G132">
            <v>1</v>
          </cell>
        </row>
        <row r="133">
          <cell r="A133" t="str">
            <v>24.02.09</v>
          </cell>
          <cell r="B133" t="str">
            <v>Interconexión Primer imbornal construido con el filtrante No 1</v>
          </cell>
          <cell r="C133" t="str">
            <v>Ud.</v>
          </cell>
          <cell r="D133">
            <v>0</v>
          </cell>
          <cell r="E133">
            <v>1</v>
          </cell>
          <cell r="F133">
            <v>0</v>
          </cell>
          <cell r="G133">
            <v>1</v>
          </cell>
        </row>
        <row r="134">
          <cell r="A134" t="str">
            <v>24.02.10</v>
          </cell>
          <cell r="B134" t="str">
            <v>Rechequeo de Zanja que cruza la Av. Luperón con Relleno Compactado</v>
          </cell>
          <cell r="C134" t="str">
            <v>Ud.</v>
          </cell>
          <cell r="D134">
            <v>0</v>
          </cell>
          <cell r="E134">
            <v>1</v>
          </cell>
          <cell r="F134">
            <v>0</v>
          </cell>
          <cell r="G134">
            <v>1</v>
          </cell>
        </row>
        <row r="135">
          <cell r="A135" t="str">
            <v>24.02.11</v>
          </cell>
          <cell r="B135" t="str">
            <v>Disminución de nivel a dos imbornales en la Autopista Duarte para nuevo desvío del transito</v>
          </cell>
          <cell r="C135" t="str">
            <v>Ud.</v>
          </cell>
          <cell r="D135">
            <v>0</v>
          </cell>
          <cell r="E135">
            <v>1</v>
          </cell>
          <cell r="F135">
            <v>0</v>
          </cell>
          <cell r="G135">
            <v>1</v>
          </cell>
        </row>
        <row r="136">
          <cell r="A136" t="str">
            <v>24.02.12</v>
          </cell>
          <cell r="B136" t="str">
            <v>Corrección de Avería en Tubería Ø 8" Acero en la Autopista Duarte frente a los Tanques de la CAASD</v>
          </cell>
          <cell r="C136" t="str">
            <v>Ud.</v>
          </cell>
          <cell r="D136">
            <v>0</v>
          </cell>
          <cell r="E136">
            <v>1</v>
          </cell>
          <cell r="F136">
            <v>0</v>
          </cell>
          <cell r="G136">
            <v>1</v>
          </cell>
        </row>
        <row r="137">
          <cell r="A137" t="str">
            <v>24.02.13</v>
          </cell>
          <cell r="B137" t="str">
            <v>Perforación Filtrante (175'/ud) de Ø 14" para encamizar en Ø 12"PVC.</v>
          </cell>
          <cell r="C137" t="str">
            <v>Ud.</v>
          </cell>
          <cell r="D137">
            <v>0</v>
          </cell>
          <cell r="E137">
            <v>6</v>
          </cell>
          <cell r="F137">
            <v>0</v>
          </cell>
          <cell r="G137">
            <v>6</v>
          </cell>
        </row>
        <row r="138">
          <cell r="A138" t="str">
            <v>24.02.13-A</v>
          </cell>
          <cell r="B138" t="str">
            <v xml:space="preserve">Construccion de Registro Ciego Para Reparar Tub. Ø36" </v>
          </cell>
          <cell r="C138" t="str">
            <v>Ud.</v>
          </cell>
          <cell r="D138">
            <v>0</v>
          </cell>
          <cell r="E138">
            <v>1</v>
          </cell>
          <cell r="F138">
            <v>0</v>
          </cell>
          <cell r="G138">
            <v>1</v>
          </cell>
        </row>
        <row r="139">
          <cell r="A139" t="str">
            <v>24.02.14</v>
          </cell>
          <cell r="B139" t="str">
            <v>Reposicion de Hormigon Por Asfalto Frente al Imbornal No. 3 (3.10 x 0.50)</v>
          </cell>
          <cell r="C139" t="str">
            <v>M2</v>
          </cell>
          <cell r="D139">
            <v>0</v>
          </cell>
          <cell r="E139">
            <v>1.55</v>
          </cell>
          <cell r="F139">
            <v>0</v>
          </cell>
          <cell r="G139">
            <v>1.55</v>
          </cell>
        </row>
        <row r="140">
          <cell r="A140" t="str">
            <v>24.02.15</v>
          </cell>
          <cell r="B140" t="str">
            <v>Reposicion de Contenes</v>
          </cell>
          <cell r="C140" t="str">
            <v>ML</v>
          </cell>
          <cell r="D140">
            <v>0</v>
          </cell>
          <cell r="E140">
            <v>3.6</v>
          </cell>
          <cell r="F140">
            <v>0</v>
          </cell>
          <cell r="G140">
            <v>3.6</v>
          </cell>
        </row>
        <row r="141">
          <cell r="A141" t="str">
            <v>24.02.16</v>
          </cell>
          <cell r="B141" t="str">
            <v>Interconexion del Imbornal No. 7 Construido con el Filtrante No. 7</v>
          </cell>
          <cell r="C141" t="str">
            <v>Ud.</v>
          </cell>
          <cell r="D141">
            <v>0</v>
          </cell>
          <cell r="E141">
            <v>1</v>
          </cell>
          <cell r="F141">
            <v>0</v>
          </cell>
          <cell r="G141">
            <v>1</v>
          </cell>
        </row>
        <row r="142">
          <cell r="A142" t="str">
            <v>24.02.17</v>
          </cell>
          <cell r="B142" t="str">
            <v>Correccion de Averia en Tuberia Ø6" Frente a los Tanques de Particion de la CAASD (30-01-10)</v>
          </cell>
          <cell r="C142" t="str">
            <v>Ud.</v>
          </cell>
          <cell r="D142">
            <v>0</v>
          </cell>
          <cell r="E142">
            <v>1</v>
          </cell>
          <cell r="F142">
            <v>0</v>
          </cell>
          <cell r="G142">
            <v>1</v>
          </cell>
        </row>
        <row r="143">
          <cell r="A143" t="str">
            <v>24.02.18</v>
          </cell>
          <cell r="B143" t="str">
            <v>Remocion y Recolocacion de Tapas a Registros Por Aumento de la Rasante en Desvio del Transito</v>
          </cell>
          <cell r="C143" t="str">
            <v>Ud.</v>
          </cell>
          <cell r="D143">
            <v>0</v>
          </cell>
          <cell r="E143">
            <v>1</v>
          </cell>
          <cell r="F143">
            <v>0</v>
          </cell>
          <cell r="G143">
            <v>1</v>
          </cell>
        </row>
        <row r="144">
          <cell r="A144" t="str">
            <v>24.02.19</v>
          </cell>
          <cell r="B144" t="str">
            <v>Correccion de Averia en Tuberia Ø6" en el Talud Sur Lado Este del Puente Seco Producida Por la Excavacion Para Los Letreros de Desvio</v>
          </cell>
          <cell r="C144" t="str">
            <v>Ud.</v>
          </cell>
          <cell r="D144">
            <v>0</v>
          </cell>
          <cell r="E144">
            <v>1</v>
          </cell>
          <cell r="F144">
            <v>0</v>
          </cell>
          <cell r="G144">
            <v>1</v>
          </cell>
        </row>
        <row r="145">
          <cell r="A145" t="str">
            <v>24.02.20</v>
          </cell>
          <cell r="B145" t="str">
            <v>Desvio Elevado de Tuberia Ø6" en la Av. Luperon Para Desvio Norte  Sur</v>
          </cell>
          <cell r="C145" t="str">
            <v>Ud.</v>
          </cell>
          <cell r="D145">
            <v>0</v>
          </cell>
          <cell r="E145">
            <v>1</v>
          </cell>
          <cell r="F145">
            <v>0</v>
          </cell>
          <cell r="G145">
            <v>1</v>
          </cell>
        </row>
        <row r="146">
          <cell r="A146" t="str">
            <v>24.02.21</v>
          </cell>
          <cell r="B146" t="str">
            <v>Construccion de Cajuela Para Colocacion de Parrillas Adicionales al Lado del Filtrante No. 8</v>
          </cell>
          <cell r="C146" t="str">
            <v>Ud.</v>
          </cell>
          <cell r="D146">
            <v>0</v>
          </cell>
          <cell r="E146">
            <v>1</v>
          </cell>
          <cell r="F146">
            <v>0</v>
          </cell>
          <cell r="G146">
            <v>1</v>
          </cell>
        </row>
        <row r="147">
          <cell r="A147" t="str">
            <v>24.02.22</v>
          </cell>
          <cell r="B147" t="str">
            <v>Limpieza de Alcantarilla Cajon y Cuneta Proximo al Filtrante No. 8</v>
          </cell>
          <cell r="C147" t="str">
            <v>Ud.</v>
          </cell>
          <cell r="D147">
            <v>0</v>
          </cell>
          <cell r="E147">
            <v>1</v>
          </cell>
          <cell r="F147">
            <v>0</v>
          </cell>
          <cell r="G147">
            <v>1</v>
          </cell>
        </row>
        <row r="148">
          <cell r="A148" t="str">
            <v>24.02.23</v>
          </cell>
          <cell r="B148" t="str">
            <v>Construccion de Losa de Proteccion a Tuberia Ø6" en el Desvio Provisional de la Av. Luperon</v>
          </cell>
          <cell r="C148" t="str">
            <v>Ud.</v>
          </cell>
          <cell r="D148">
            <v>0</v>
          </cell>
          <cell r="E148">
            <v>1</v>
          </cell>
          <cell r="F148">
            <v>0</v>
          </cell>
          <cell r="G148">
            <v>1</v>
          </cell>
        </row>
        <row r="149">
          <cell r="A149" t="str">
            <v>24.02.24</v>
          </cell>
          <cell r="B149" t="str">
            <v>Disminucion de Nivel a Parrillas Colocadas Debajo del Puente</v>
          </cell>
          <cell r="C149" t="str">
            <v>Ud.</v>
          </cell>
          <cell r="D149">
            <v>0</v>
          </cell>
          <cell r="E149">
            <v>1</v>
          </cell>
          <cell r="F149">
            <v>0</v>
          </cell>
          <cell r="G149">
            <v>1</v>
          </cell>
        </row>
        <row r="150">
          <cell r="A150" t="str">
            <v>24.02.25</v>
          </cell>
          <cell r="B150" t="str">
            <v>Correccion de Averia en Tuberia Ø6" en la Construccion del Imbornal No. 10</v>
          </cell>
          <cell r="C150" t="str">
            <v>Ud.</v>
          </cell>
          <cell r="D150">
            <v>0</v>
          </cell>
          <cell r="E150">
            <v>1</v>
          </cell>
          <cell r="F150">
            <v>0</v>
          </cell>
          <cell r="G150">
            <v>1</v>
          </cell>
        </row>
        <row r="151">
          <cell r="A151" t="str">
            <v>24.02.26</v>
          </cell>
          <cell r="B151" t="str">
            <v>Construccion de Imbornal No. 10 de 8 Parrillas</v>
          </cell>
          <cell r="C151" t="str">
            <v>Ud.</v>
          </cell>
          <cell r="D151">
            <v>0</v>
          </cell>
          <cell r="E151">
            <v>1</v>
          </cell>
          <cell r="F151">
            <v>0</v>
          </cell>
          <cell r="G151">
            <v>1</v>
          </cell>
        </row>
        <row r="152">
          <cell r="A152" t="str">
            <v>24.02.27</v>
          </cell>
          <cell r="B152" t="str">
            <v>Adecuacion del Area Para la Construccion del Imbornal No. 11</v>
          </cell>
          <cell r="C152" t="str">
            <v>Ud.</v>
          </cell>
          <cell r="D152">
            <v>0</v>
          </cell>
          <cell r="E152">
            <v>1</v>
          </cell>
          <cell r="F152">
            <v>0</v>
          </cell>
          <cell r="G152">
            <v>1</v>
          </cell>
        </row>
        <row r="153">
          <cell r="A153" t="str">
            <v>24.02.28</v>
          </cell>
          <cell r="B153" t="str">
            <v>Construccion de Imbornal No. 11 de 6 Parrillas</v>
          </cell>
          <cell r="C153" t="str">
            <v>Ud.</v>
          </cell>
          <cell r="D153">
            <v>0</v>
          </cell>
          <cell r="E153">
            <v>1</v>
          </cell>
          <cell r="F153">
            <v>0</v>
          </cell>
          <cell r="G153">
            <v>1</v>
          </cell>
        </row>
        <row r="154">
          <cell r="A154" t="str">
            <v>24.02.29</v>
          </cell>
          <cell r="B154" t="str">
            <v>Interconexion del Imbornal No. 11 Construido con el Filtrante No. 10</v>
          </cell>
          <cell r="C154" t="str">
            <v>Ud.</v>
          </cell>
          <cell r="D154">
            <v>0</v>
          </cell>
          <cell r="E154">
            <v>1</v>
          </cell>
          <cell r="F154">
            <v>0</v>
          </cell>
          <cell r="G154">
            <v>1</v>
          </cell>
        </row>
        <row r="155">
          <cell r="A155" t="str">
            <v>24.02.30</v>
          </cell>
          <cell r="B155" t="str">
            <v>Limpieza del Imbornal No. 2 el Dia 23-04-10</v>
          </cell>
          <cell r="C155" t="str">
            <v>Ud.</v>
          </cell>
          <cell r="D155">
            <v>0</v>
          </cell>
          <cell r="E155">
            <v>1</v>
          </cell>
          <cell r="F155">
            <v>0</v>
          </cell>
          <cell r="G155">
            <v>1</v>
          </cell>
        </row>
        <row r="156">
          <cell r="A156" t="str">
            <v>24.02.31</v>
          </cell>
          <cell r="B156" t="str">
            <v>Reparacion de Imbornal Existente con Viga de H.A. Cerca del Filtrante No. 11</v>
          </cell>
          <cell r="C156" t="str">
            <v>Ud.</v>
          </cell>
          <cell r="D156">
            <v>0</v>
          </cell>
          <cell r="E156">
            <v>1</v>
          </cell>
          <cell r="F156">
            <v>0</v>
          </cell>
          <cell r="G156">
            <v>1</v>
          </cell>
        </row>
        <row r="157">
          <cell r="A157" t="str">
            <v>24.02.32</v>
          </cell>
          <cell r="B157" t="str">
            <v>Interconexion de Imbornal Existente con Filtrante No. 11</v>
          </cell>
          <cell r="C157" t="str">
            <v>Ud.</v>
          </cell>
          <cell r="D157">
            <v>0</v>
          </cell>
          <cell r="E157">
            <v>1</v>
          </cell>
          <cell r="F157">
            <v>0</v>
          </cell>
          <cell r="G157">
            <v>1</v>
          </cell>
        </row>
        <row r="158">
          <cell r="A158" t="str">
            <v>24.02.33</v>
          </cell>
          <cell r="B158" t="str">
            <v>Interconexion de Imbornal Existente con Filtrante No. 12</v>
          </cell>
          <cell r="C158" t="str">
            <v>Ud.</v>
          </cell>
          <cell r="D158">
            <v>0</v>
          </cell>
          <cell r="E158">
            <v>1</v>
          </cell>
          <cell r="F158">
            <v>0</v>
          </cell>
          <cell r="G158">
            <v>1</v>
          </cell>
        </row>
        <row r="159">
          <cell r="A159" t="str">
            <v>24.02.34</v>
          </cell>
          <cell r="B159" t="str">
            <v>Reparacion de Imbornal Existente Interconectado Con Filtrante No. 12</v>
          </cell>
          <cell r="C159" t="str">
            <v>Ud.</v>
          </cell>
          <cell r="D159">
            <v>0</v>
          </cell>
          <cell r="E159">
            <v>1</v>
          </cell>
          <cell r="F159">
            <v>0</v>
          </cell>
          <cell r="G159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  <sheetName val="Precios"/>
    </sheetNames>
    <sheetDataSet>
      <sheetData sheetId="0">
        <row r="2">
          <cell r="H2">
            <v>34</v>
          </cell>
        </row>
      </sheetData>
      <sheetData sheetId="1"/>
      <sheetData sheetId="2" refreshError="1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TRIA CCPPS LOS COCOS"/>
      <sheetName val="MUROS"/>
      <sheetName val="VENTANAS"/>
      <sheetName val="PUERTAS"/>
      <sheetName val="PAÑETE,PISOS &amp; REVESTIMIENTOS"/>
      <sheetName val="ESTRUCTURALES"/>
      <sheetName val="ANALISIS DE COSTOS"/>
      <sheetName val="INSUMOS"/>
      <sheetName val="MANO DE OBRA"/>
      <sheetName val="ANALISIS ELECTR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4">
          <cell r="D44">
            <v>474</v>
          </cell>
        </row>
        <row r="51">
          <cell r="D51">
            <v>433</v>
          </cell>
        </row>
      </sheetData>
      <sheetData sheetId="9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lisis Pres."/>
      <sheetName val="Analisis"/>
      <sheetName val="Sub-partidas"/>
      <sheetName val="Ins"/>
      <sheetName val="Herram"/>
      <sheetName val="Rndmto"/>
      <sheetName val="MOCuadrillas"/>
      <sheetName val="MOJornal"/>
      <sheetName val="Ana"/>
      <sheetName val="Ana-Param"/>
      <sheetName val="Indice"/>
      <sheetName val="Alquileres"/>
      <sheetName val="Hoja1"/>
      <sheetName val="Hoja2"/>
      <sheetName val="____Presupuesto La Roman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3">
          <cell r="D73">
            <v>600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PRE Desvio Alcant.  Potable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materiales"/>
      <sheetName val="tarifa equipo"/>
      <sheetName val="analisis"/>
      <sheetName val="Pres. exterior"/>
      <sheetName val="Análisis Civil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H3">
            <v>35.9</v>
          </cell>
        </row>
      </sheetData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401">
          <cell r="P401">
            <v>66039.507599999997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998">
          <cell r="P998">
            <v>73941.508800000011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690">
          <cell r="P1690">
            <v>74255.358400000012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  <row r="2150">
          <cell r="P2150">
            <v>137598.35320000001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bautista"/>
      <sheetName val="Car"/>
      <sheetName val="Ins"/>
      <sheetName val="Herram"/>
      <sheetName val="Rndmto"/>
      <sheetName val="MOCuadrillas"/>
      <sheetName val="MOJornal"/>
      <sheetName val="Ana"/>
      <sheetName val="Indice"/>
      <sheetName val="Aluzinc"/>
    </sheetNames>
    <sheetDataSet>
      <sheetData sheetId="0"/>
      <sheetData sheetId="1"/>
      <sheetData sheetId="2">
        <row r="55">
          <cell r="E55">
            <v>233.99</v>
          </cell>
        </row>
        <row r="1354">
          <cell r="E1354">
            <v>3839.94</v>
          </cell>
        </row>
      </sheetData>
      <sheetData sheetId="3">
        <row r="26">
          <cell r="E26">
            <v>133421.38</v>
          </cell>
        </row>
      </sheetData>
      <sheetData sheetId="4"/>
      <sheetData sheetId="5">
        <row r="87">
          <cell r="D87">
            <v>35.69</v>
          </cell>
        </row>
      </sheetData>
      <sheetData sheetId="6">
        <row r="10">
          <cell r="D10">
            <v>557</v>
          </cell>
        </row>
      </sheetData>
      <sheetData sheetId="7">
        <row r="73">
          <cell r="M73">
            <v>702.68</v>
          </cell>
        </row>
      </sheetData>
      <sheetData sheetId="8"/>
      <sheetData sheetId="9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NO"/>
      <sheetName val="Pres. no"/>
      <sheetName val="Analisis"/>
      <sheetName val="Pres no1"/>
      <sheetName val="Pres  ok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lanta trata"/>
      <sheetName val="Anal. horm."/>
      <sheetName val="cuantias "/>
      <sheetName val="anal term"/>
      <sheetName val="Ana-Sanit."/>
      <sheetName val="Ana-Elect"/>
      <sheetName val="Ana-elect."/>
      <sheetName val="Volumenes"/>
      <sheetName val="M. O. exc."/>
      <sheetName val="subida materiales"/>
      <sheetName val="Mat"/>
      <sheetName val="Jornal"/>
      <sheetName val="Pu-Sanit."/>
      <sheetName val="PU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/>
      <sheetData sheetId="1"/>
      <sheetData sheetId="2">
        <row r="222">
          <cell r="F222">
            <v>6762.8600000000006</v>
          </cell>
        </row>
        <row r="229">
          <cell r="F229">
            <v>10047.64</v>
          </cell>
        </row>
      </sheetData>
      <sheetData sheetId="3"/>
      <sheetData sheetId="4"/>
      <sheetData sheetId="5"/>
      <sheetData sheetId="6"/>
      <sheetData sheetId="7"/>
      <sheetData sheetId="8">
        <row r="137">
          <cell r="J137">
            <v>203.6515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</sheetNames>
    <sheetDataSet>
      <sheetData sheetId="0">
        <row r="80">
          <cell r="E80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5">
          <cell r="D55">
            <v>8</v>
          </cell>
        </row>
        <row r="116">
          <cell r="D116">
            <v>400</v>
          </cell>
        </row>
      </sheetData>
      <sheetData sheetId="13" refreshError="1"/>
      <sheetData sheetId="14" refreshError="1">
        <row r="126">
          <cell r="C126">
            <v>55</v>
          </cell>
        </row>
        <row r="130">
          <cell r="C130">
            <v>240</v>
          </cell>
        </row>
        <row r="208">
          <cell r="C208">
            <v>2.7</v>
          </cell>
        </row>
        <row r="220">
          <cell r="C220">
            <v>80</v>
          </cell>
        </row>
        <row r="229">
          <cell r="C229">
            <v>30</v>
          </cell>
        </row>
        <row r="249">
          <cell r="C249">
            <v>922.5</v>
          </cell>
        </row>
      </sheetData>
      <sheetData sheetId="15" refreshError="1"/>
      <sheetData sheetId="16" refreshError="1"/>
      <sheetData sheetId="17" refreshError="1">
        <row r="451">
          <cell r="F451">
            <v>9641.9090502879881</v>
          </cell>
        </row>
      </sheetData>
      <sheetData sheetId="18" refreshError="1">
        <row r="237">
          <cell r="F237">
            <v>3684.95</v>
          </cell>
        </row>
        <row r="265">
          <cell r="F265">
            <v>2494.8049999999998</v>
          </cell>
        </row>
      </sheetData>
      <sheetData sheetId="19" refreshError="1">
        <row r="54">
          <cell r="D54">
            <v>510</v>
          </cell>
        </row>
        <row r="161">
          <cell r="D161">
            <v>5800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centro Plaza"/>
      <sheetName val="Precios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Adic. No. 1"/>
      <sheetName val="Adic. No. 2"/>
      <sheetName val="Adic. No. 3"/>
      <sheetName val="Part. No Ejecutables"/>
      <sheetName val="Orden de Cambio"/>
      <sheetName val="Aum. de Cant."/>
      <sheetName val="FB-162-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. Grales. 07"/>
      <sheetName val="PU-B-GS"/>
    </sheetNames>
    <sheetDataSet>
      <sheetData sheetId="0" refreshError="1"/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ja Metalica y Paragomas"/>
      <sheetName val="Cotización Metalesa"/>
      <sheetName val="Cotizaciones Sub-Contratistas"/>
      <sheetName val="Roberto Cruz"/>
      <sheetName val="ANALISIS COSTOS"/>
      <sheetName val="MATERIALES"/>
      <sheetName val="M-O"/>
      <sheetName val="EQUIPOS"/>
      <sheetName val="Sheet6"/>
    </sheetNames>
    <sheetDataSet>
      <sheetData sheetId="0"/>
      <sheetData sheetId="1">
        <row r="21">
          <cell r="K21">
            <v>3570</v>
          </cell>
        </row>
        <row r="52">
          <cell r="D52">
            <v>2</v>
          </cell>
          <cell r="L52">
            <v>330626.15999999997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6">
          <cell r="C126">
            <v>55</v>
          </cell>
        </row>
        <row r="134">
          <cell r="C134">
            <v>3.82</v>
          </cell>
        </row>
        <row r="138">
          <cell r="C138">
            <v>2.97</v>
          </cell>
        </row>
        <row r="148">
          <cell r="C148">
            <v>21.88</v>
          </cell>
        </row>
        <row r="168">
          <cell r="C168">
            <v>74</v>
          </cell>
        </row>
        <row r="194">
          <cell r="C194">
            <v>18.22</v>
          </cell>
        </row>
        <row r="203">
          <cell r="C203">
            <v>5.6</v>
          </cell>
        </row>
        <row r="217">
          <cell r="C217">
            <v>6.58</v>
          </cell>
        </row>
        <row r="224">
          <cell r="C224">
            <v>7.5</v>
          </cell>
        </row>
        <row r="246">
          <cell r="C246">
            <v>207.5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>
        <row r="54">
          <cell r="D54">
            <v>510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D"/>
      <sheetName val="MODULO .C"/>
      <sheetName val="OTROS"/>
      <sheetName val="TOTAL"/>
      <sheetName val="Precio"/>
      <sheetName val="Hormigon"/>
      <sheetName val="muros"/>
      <sheetName val="Pisos"/>
      <sheetName val="Sanitaria"/>
      <sheetName val="Electric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F9">
            <v>300</v>
          </cell>
        </row>
        <row r="23">
          <cell r="F23">
            <v>550</v>
          </cell>
        </row>
        <row r="24">
          <cell r="F24">
            <v>900</v>
          </cell>
        </row>
        <row r="25">
          <cell r="F25">
            <v>800</v>
          </cell>
        </row>
        <row r="137">
          <cell r="F137">
            <v>24</v>
          </cell>
        </row>
        <row r="143">
          <cell r="F143">
            <v>9.5</v>
          </cell>
        </row>
        <row r="149">
          <cell r="F149">
            <v>12</v>
          </cell>
        </row>
        <row r="151">
          <cell r="F151">
            <v>100</v>
          </cell>
        </row>
        <row r="154">
          <cell r="F154">
            <v>30</v>
          </cell>
        </row>
        <row r="155">
          <cell r="F155">
            <v>30</v>
          </cell>
        </row>
        <row r="160">
          <cell r="F160">
            <v>160</v>
          </cell>
        </row>
        <row r="170">
          <cell r="F170">
            <v>37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"/>
      <sheetName val="Pres. "/>
      <sheetName val="Pres.  (2)"/>
    </sheetNames>
    <sheetDataSet>
      <sheetData sheetId="0"/>
      <sheetData sheetId="1">
        <row r="17">
          <cell r="E17">
            <v>30</v>
          </cell>
        </row>
        <row r="19">
          <cell r="E19">
            <v>298.98</v>
          </cell>
        </row>
        <row r="20">
          <cell r="E20">
            <v>66.19</v>
          </cell>
        </row>
        <row r="21">
          <cell r="E21">
            <v>107</v>
          </cell>
        </row>
        <row r="30">
          <cell r="E30">
            <v>34.11</v>
          </cell>
        </row>
        <row r="57">
          <cell r="E57">
            <v>40</v>
          </cell>
        </row>
        <row r="60">
          <cell r="E60">
            <v>2300</v>
          </cell>
        </row>
      </sheetData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Resumen (2)"/>
      <sheetName val="Pres. "/>
      <sheetName val="Resumen"/>
      <sheetName val="Analisis"/>
      <sheetName val="Materiales"/>
      <sheetName val="M.O."/>
      <sheetName val="MANO DE OBRA"/>
      <sheetName val="Estructurales SALON"/>
      <sheetName val="EST. ALM"/>
    </sheetNames>
    <sheetDataSet>
      <sheetData sheetId="0">
        <row r="4">
          <cell r="C4">
            <v>6800</v>
          </cell>
        </row>
      </sheetData>
      <sheetData sheetId="1">
        <row r="56">
          <cell r="C56">
            <v>350</v>
          </cell>
        </row>
      </sheetData>
      <sheetData sheetId="2">
        <row r="6">
          <cell r="E6">
            <v>725</v>
          </cell>
        </row>
      </sheetData>
      <sheetData sheetId="3">
        <row r="4">
          <cell r="B4" t="str">
            <v>REVESTIMIENTOS</v>
          </cell>
        </row>
      </sheetData>
      <sheetData sheetId="4">
        <row r="4">
          <cell r="B4" t="str">
            <v>REVESTIMIENTOS</v>
          </cell>
        </row>
        <row r="722">
          <cell r="F722">
            <v>259.61</v>
          </cell>
        </row>
      </sheetData>
      <sheetData sheetId="5">
        <row r="4">
          <cell r="C4">
            <v>6800</v>
          </cell>
        </row>
        <row r="6">
          <cell r="E6">
            <v>725</v>
          </cell>
        </row>
        <row r="9">
          <cell r="E9">
            <v>1029</v>
          </cell>
        </row>
        <row r="15">
          <cell r="E15">
            <v>310</v>
          </cell>
        </row>
        <row r="28">
          <cell r="E28">
            <v>457.75739999999996</v>
          </cell>
        </row>
        <row r="36">
          <cell r="E36">
            <v>736.32</v>
          </cell>
        </row>
        <row r="37">
          <cell r="E37">
            <v>483.8</v>
          </cell>
        </row>
        <row r="38">
          <cell r="E38">
            <v>847</v>
          </cell>
        </row>
        <row r="39">
          <cell r="E39">
            <v>1883.66</v>
          </cell>
        </row>
        <row r="42">
          <cell r="E42">
            <v>1014.8</v>
          </cell>
        </row>
        <row r="45">
          <cell r="E45">
            <v>1232</v>
          </cell>
        </row>
        <row r="46">
          <cell r="E46">
            <v>336.3</v>
          </cell>
        </row>
        <row r="55">
          <cell r="E55">
            <v>360.1</v>
          </cell>
        </row>
        <row r="56">
          <cell r="E56">
            <v>474.03</v>
          </cell>
        </row>
        <row r="57">
          <cell r="E57">
            <v>2236.1</v>
          </cell>
        </row>
        <row r="58">
          <cell r="E58">
            <v>4018.1</v>
          </cell>
        </row>
        <row r="59">
          <cell r="E59">
            <v>3555.26</v>
          </cell>
        </row>
        <row r="60">
          <cell r="E60">
            <v>2329.91</v>
          </cell>
        </row>
        <row r="63">
          <cell r="E63">
            <v>3321.7</v>
          </cell>
        </row>
        <row r="69">
          <cell r="E69">
            <v>984.01</v>
          </cell>
        </row>
        <row r="72">
          <cell r="E72">
            <v>86.15</v>
          </cell>
        </row>
        <row r="73">
          <cell r="E73">
            <v>61.8</v>
          </cell>
        </row>
        <row r="78">
          <cell r="F78">
            <v>171.78</v>
          </cell>
        </row>
        <row r="80">
          <cell r="F80">
            <v>336.60700000000003</v>
          </cell>
        </row>
        <row r="81">
          <cell r="F81">
            <v>433.53999999999996</v>
          </cell>
        </row>
        <row r="96">
          <cell r="F96">
            <v>281.80099999999999</v>
          </cell>
        </row>
        <row r="97">
          <cell r="F97">
            <v>606.95600000000002</v>
          </cell>
        </row>
        <row r="98">
          <cell r="F98">
            <v>987.32600000000002</v>
          </cell>
        </row>
        <row r="123">
          <cell r="F123">
            <v>67.484999999999999</v>
          </cell>
        </row>
        <row r="127">
          <cell r="F127">
            <v>431.08599999999996</v>
          </cell>
        </row>
        <row r="213">
          <cell r="F213">
            <v>6.9530000000000003</v>
          </cell>
        </row>
        <row r="214">
          <cell r="F214">
            <v>12.679</v>
          </cell>
        </row>
        <row r="218">
          <cell r="F218">
            <v>173.82499999999999</v>
          </cell>
        </row>
        <row r="258">
          <cell r="F258">
            <v>53.17</v>
          </cell>
        </row>
        <row r="262">
          <cell r="F262">
            <v>39.263999999999996</v>
          </cell>
        </row>
        <row r="295">
          <cell r="F295">
            <v>103.068</v>
          </cell>
        </row>
        <row r="296">
          <cell r="F296">
            <v>103.068</v>
          </cell>
        </row>
        <row r="433">
          <cell r="E433">
            <v>7.51</v>
          </cell>
        </row>
        <row r="464">
          <cell r="E464">
            <v>12.5</v>
          </cell>
        </row>
        <row r="473">
          <cell r="E473">
            <v>473.28</v>
          </cell>
        </row>
        <row r="482">
          <cell r="E482">
            <v>25.98</v>
          </cell>
        </row>
        <row r="540">
          <cell r="E540">
            <v>121.8</v>
          </cell>
        </row>
        <row r="541">
          <cell r="E541">
            <v>1209.5</v>
          </cell>
        </row>
        <row r="544">
          <cell r="E544">
            <v>1736.25</v>
          </cell>
        </row>
        <row r="566">
          <cell r="E566">
            <v>2832</v>
          </cell>
        </row>
        <row r="568">
          <cell r="E568">
            <v>1378</v>
          </cell>
        </row>
        <row r="572">
          <cell r="E572">
            <v>174</v>
          </cell>
        </row>
        <row r="573">
          <cell r="E573">
            <v>336.4</v>
          </cell>
        </row>
        <row r="582">
          <cell r="E582">
            <v>1500</v>
          </cell>
        </row>
        <row r="585">
          <cell r="E585">
            <v>550</v>
          </cell>
        </row>
        <row r="606">
          <cell r="E606">
            <v>117</v>
          </cell>
        </row>
        <row r="613">
          <cell r="E613">
            <v>163.44</v>
          </cell>
        </row>
        <row r="640">
          <cell r="E640">
            <v>198.14</v>
          </cell>
        </row>
        <row r="651">
          <cell r="E651">
            <v>25.18</v>
          </cell>
        </row>
        <row r="652">
          <cell r="E652">
            <v>29.24</v>
          </cell>
        </row>
        <row r="660">
          <cell r="E660">
            <v>2300</v>
          </cell>
        </row>
        <row r="661">
          <cell r="E661">
            <v>45</v>
          </cell>
        </row>
        <row r="708">
          <cell r="D708">
            <v>9078.8799999999992</v>
          </cell>
        </row>
        <row r="709">
          <cell r="D709">
            <v>13626</v>
          </cell>
        </row>
        <row r="746">
          <cell r="E746">
            <v>133.87</v>
          </cell>
        </row>
        <row r="755">
          <cell r="E755">
            <v>7.85</v>
          </cell>
        </row>
        <row r="758">
          <cell r="E758">
            <v>31.18</v>
          </cell>
        </row>
        <row r="766">
          <cell r="E766">
            <v>35.4</v>
          </cell>
        </row>
        <row r="767">
          <cell r="E767">
            <v>35.4</v>
          </cell>
        </row>
        <row r="817">
          <cell r="E817">
            <v>209.39</v>
          </cell>
        </row>
        <row r="822">
          <cell r="E822">
            <v>36.340000000000003</v>
          </cell>
        </row>
        <row r="823">
          <cell r="E823">
            <v>85.41</v>
          </cell>
        </row>
        <row r="881">
          <cell r="E881">
            <v>3487.52</v>
          </cell>
        </row>
      </sheetData>
      <sheetData sheetId="6">
        <row r="4">
          <cell r="C4">
            <v>433</v>
          </cell>
        </row>
        <row r="21">
          <cell r="C21">
            <v>15</v>
          </cell>
        </row>
        <row r="23">
          <cell r="C23">
            <v>12.5</v>
          </cell>
        </row>
        <row r="25">
          <cell r="C25">
            <v>13.89</v>
          </cell>
        </row>
        <row r="41">
          <cell r="C41">
            <v>1231.71</v>
          </cell>
        </row>
        <row r="51">
          <cell r="C51">
            <v>43.33</v>
          </cell>
        </row>
        <row r="53">
          <cell r="C53">
            <v>23.64</v>
          </cell>
        </row>
        <row r="55">
          <cell r="C55">
            <v>141.06</v>
          </cell>
        </row>
        <row r="58">
          <cell r="C58">
            <v>100</v>
          </cell>
        </row>
        <row r="61">
          <cell r="C61">
            <v>172.92</v>
          </cell>
        </row>
        <row r="63">
          <cell r="C63">
            <v>130</v>
          </cell>
        </row>
        <row r="66">
          <cell r="C66">
            <v>81.25</v>
          </cell>
        </row>
        <row r="67">
          <cell r="C67">
            <v>15.22</v>
          </cell>
        </row>
        <row r="68">
          <cell r="C68">
            <v>100</v>
          </cell>
        </row>
        <row r="69">
          <cell r="C69">
            <v>86.67</v>
          </cell>
        </row>
        <row r="73">
          <cell r="C73">
            <v>57.69</v>
          </cell>
        </row>
        <row r="78">
          <cell r="C78">
            <v>36.06</v>
          </cell>
        </row>
        <row r="110">
          <cell r="C110">
            <v>1.66</v>
          </cell>
        </row>
        <row r="111">
          <cell r="C111">
            <v>1.1100000000000001</v>
          </cell>
        </row>
        <row r="113">
          <cell r="C113">
            <v>0.55000000000000004</v>
          </cell>
        </row>
        <row r="114">
          <cell r="C114">
            <v>4.13</v>
          </cell>
        </row>
        <row r="115">
          <cell r="C115">
            <v>2.2200000000000002</v>
          </cell>
        </row>
        <row r="117">
          <cell r="C117">
            <v>1.1100000000000001</v>
          </cell>
        </row>
        <row r="134">
          <cell r="C134">
            <v>250</v>
          </cell>
        </row>
        <row r="144">
          <cell r="C144">
            <v>159.62</v>
          </cell>
        </row>
        <row r="163">
          <cell r="C163">
            <v>96.88</v>
          </cell>
        </row>
        <row r="164">
          <cell r="C164">
            <v>129.16999999999999</v>
          </cell>
        </row>
        <row r="165">
          <cell r="C165">
            <v>136.76</v>
          </cell>
        </row>
        <row r="175">
          <cell r="C175">
            <v>68.180000000000007</v>
          </cell>
        </row>
        <row r="189">
          <cell r="C189">
            <v>285.70999999999998</v>
          </cell>
        </row>
        <row r="276">
          <cell r="C276">
            <v>87.5</v>
          </cell>
        </row>
        <row r="277">
          <cell r="C277">
            <v>53.85</v>
          </cell>
        </row>
        <row r="279">
          <cell r="C279">
            <v>46.67</v>
          </cell>
        </row>
        <row r="489">
          <cell r="C489">
            <v>99.91</v>
          </cell>
        </row>
        <row r="505">
          <cell r="C505">
            <v>441.18</v>
          </cell>
        </row>
        <row r="506">
          <cell r="C506">
            <v>534.48</v>
          </cell>
        </row>
        <row r="507">
          <cell r="C507">
            <v>596.15</v>
          </cell>
        </row>
        <row r="508">
          <cell r="C508">
            <v>534.48</v>
          </cell>
        </row>
        <row r="509">
          <cell r="C509">
            <v>654.92999999999995</v>
          </cell>
        </row>
        <row r="513">
          <cell r="C513">
            <v>441.18</v>
          </cell>
        </row>
        <row r="514">
          <cell r="C514">
            <v>618.35</v>
          </cell>
        </row>
        <row r="516">
          <cell r="C516">
            <v>441.18</v>
          </cell>
        </row>
        <row r="517">
          <cell r="C517">
            <v>502.16</v>
          </cell>
        </row>
        <row r="522">
          <cell r="C522">
            <v>505.62</v>
          </cell>
        </row>
        <row r="528">
          <cell r="C528">
            <v>893.31</v>
          </cell>
        </row>
        <row r="538">
          <cell r="C538">
            <v>316.89999999999998</v>
          </cell>
        </row>
        <row r="551">
          <cell r="C551">
            <v>44.44</v>
          </cell>
        </row>
        <row r="557">
          <cell r="C557">
            <v>36.06</v>
          </cell>
        </row>
        <row r="563">
          <cell r="C563">
            <v>43.06</v>
          </cell>
        </row>
        <row r="566">
          <cell r="C566">
            <v>44.64</v>
          </cell>
        </row>
        <row r="570">
          <cell r="C570">
            <v>7.19</v>
          </cell>
        </row>
        <row r="594">
          <cell r="C594">
            <v>684.72</v>
          </cell>
        </row>
        <row r="595">
          <cell r="C595">
            <v>770.83</v>
          </cell>
        </row>
        <row r="603">
          <cell r="C603">
            <v>2343.75</v>
          </cell>
        </row>
        <row r="630">
          <cell r="C630">
            <v>598.61</v>
          </cell>
        </row>
        <row r="631">
          <cell r="C631">
            <v>684.72</v>
          </cell>
        </row>
        <row r="646">
          <cell r="C646">
            <v>598.61</v>
          </cell>
        </row>
        <row r="647">
          <cell r="C647">
            <v>770.83</v>
          </cell>
        </row>
        <row r="649">
          <cell r="C649">
            <v>684.72</v>
          </cell>
        </row>
        <row r="803">
          <cell r="C803">
            <v>341.67</v>
          </cell>
        </row>
        <row r="804">
          <cell r="C804">
            <v>341.67</v>
          </cell>
        </row>
        <row r="809">
          <cell r="C809">
            <v>856.95</v>
          </cell>
        </row>
        <row r="810">
          <cell r="C810">
            <v>1097.22</v>
          </cell>
        </row>
        <row r="820">
          <cell r="C820">
            <v>684.72</v>
          </cell>
        </row>
        <row r="834">
          <cell r="C834">
            <v>937.5</v>
          </cell>
        </row>
        <row r="838">
          <cell r="C838">
            <v>770.83</v>
          </cell>
        </row>
        <row r="852">
          <cell r="C852">
            <v>598.61</v>
          </cell>
        </row>
        <row r="856">
          <cell r="C856">
            <v>770.83</v>
          </cell>
        </row>
        <row r="866">
          <cell r="C866">
            <v>940.27</v>
          </cell>
        </row>
        <row r="868">
          <cell r="C868">
            <v>940.27</v>
          </cell>
        </row>
        <row r="953">
          <cell r="C953">
            <v>597.87</v>
          </cell>
        </row>
        <row r="954">
          <cell r="C954">
            <v>408.85</v>
          </cell>
        </row>
        <row r="959">
          <cell r="C959">
            <v>81.739999999999995</v>
          </cell>
        </row>
        <row r="961">
          <cell r="C961">
            <v>81.739999999999995</v>
          </cell>
        </row>
        <row r="965">
          <cell r="C965">
            <v>245.23</v>
          </cell>
        </row>
        <row r="967">
          <cell r="C967">
            <v>82.39</v>
          </cell>
        </row>
        <row r="969">
          <cell r="C969">
            <v>81.739999999999995</v>
          </cell>
        </row>
      </sheetData>
      <sheetData sheetId="7">
        <row r="4">
          <cell r="C4">
            <v>433</v>
          </cell>
        </row>
        <row r="8">
          <cell r="C8">
            <v>825</v>
          </cell>
        </row>
        <row r="9">
          <cell r="C9">
            <v>1032</v>
          </cell>
        </row>
      </sheetData>
      <sheetData sheetId="8"/>
      <sheetData sheetId="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Cotización"/>
      <sheetName val="Macros"/>
      <sheetName val="ATW"/>
      <sheetName val="Lock"/>
      <sheetName val="TemplateInformation"/>
    </sheetNames>
    <sheetDataSet>
      <sheetData sheetId="0"/>
      <sheetData sheetId="1">
        <row r="24">
          <cell r="D24" t="b">
            <v>0</v>
          </cell>
        </row>
        <row r="28">
          <cell r="D28" t="b">
            <v>0</v>
          </cell>
        </row>
        <row r="30">
          <cell r="D30" t="b">
            <v>0</v>
          </cell>
        </row>
      </sheetData>
      <sheetData sheetId="2"/>
      <sheetData sheetId="3" refreshError="1"/>
      <sheetData sheetId="4"/>
      <sheetData sheetId="5"/>
      <sheetData sheetId="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Hoja1"/>
      <sheetName val="Factura"/>
      <sheetName val="Factura (593)"/>
      <sheetName val="Hoja2"/>
      <sheetName val="Factura (594)"/>
      <sheetName val="Factura (595)"/>
      <sheetName val="Factura (596)"/>
      <sheetName val="Macros"/>
      <sheetName val="ATW"/>
      <sheetName val="Lock"/>
      <sheetName val="TemplateInformation"/>
      <sheetName val="COTIZA~2"/>
    </sheetNames>
    <sheetDataSet>
      <sheetData sheetId="0" refreshError="1"/>
      <sheetData sheetId="1">
        <row r="22">
          <cell r="G22" t="str">
            <v>Tarjeta 1</v>
          </cell>
        </row>
        <row r="23">
          <cell r="G23" t="str">
            <v>Tarjeta 2</v>
          </cell>
        </row>
        <row r="24">
          <cell r="G24" t="str">
            <v>Tarjeta 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resupuesto (2)"/>
      <sheetName val="Presupuesto (3)"/>
      <sheetName val="Equipos"/>
      <sheetName val="Materiales"/>
      <sheetName val="ManodeObra"/>
      <sheetName val="Anal-Excavaciones"/>
      <sheetName val="Anal-Cimentaciones"/>
      <sheetName val="Analisis-Estructura"/>
      <sheetName val="Indirectos"/>
    </sheetNames>
    <sheetDataSet>
      <sheetData sheetId="0" refreshError="1"/>
      <sheetData sheetId="1" refreshError="1"/>
      <sheetData sheetId="2" refreshError="1"/>
      <sheetData sheetId="3" refreshError="1">
        <row r="9">
          <cell r="E9">
            <v>700</v>
          </cell>
        </row>
        <row r="11">
          <cell r="E11">
            <v>900</v>
          </cell>
        </row>
        <row r="14">
          <cell r="E14">
            <v>375</v>
          </cell>
        </row>
        <row r="15">
          <cell r="E15">
            <v>125</v>
          </cell>
        </row>
      </sheetData>
      <sheetData sheetId="4" refreshError="1"/>
      <sheetData sheetId="5" refreshError="1">
        <row r="11">
          <cell r="E11">
            <v>60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Plafond Sheetrock "/>
      <sheetName val="Plafond Sheetrock2"/>
      <sheetName val="Plafond Sheetrock suspendido"/>
      <sheetName val="Plafond Sheetrock susp. Antihum"/>
      <sheetName val="VILLA BPB FUNDACION B.N.P."/>
      <sheetName val="Resumen"/>
      <sheetName val="VILLA BPB 2 NIV. SIN MOD. 1 Y 2"/>
      <sheetName val="VILLA BPB 2 NIV. 5,3,y 19"/>
      <sheetName val="VILLA BPB 2 NIV. 4,23,22,21Y20"/>
      <sheetName val="VILLA BPB 3 NIV. 6, 27 Y 25"/>
      <sheetName val="VILLA BPB 3 NIV. 7,9,8,24Y26"/>
      <sheetName val="VILLA BPB 3 NIV. 10 A LA 18 Y28"/>
      <sheetName val="Análisis"/>
      <sheetName val="Insumos"/>
      <sheetName val="Hormigones Bavaro"/>
      <sheetName val="VILLA BPB PLASTBAU 3 ni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AP"/>
      <sheetName val="DS"/>
      <sheetName val="SPI"/>
      <sheetName val="GAS"/>
      <sheetName val="SR"/>
      <sheetName val="PS"/>
      <sheetName val="ANA"/>
      <sheetName val="PRE"/>
      <sheetName val="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3">
          <cell r="F23">
            <v>1410.898748844138</v>
          </cell>
        </row>
        <row r="31">
          <cell r="F31">
            <v>1227.220745809655</v>
          </cell>
        </row>
        <row r="47">
          <cell r="F47">
            <v>440.74290076551722</v>
          </cell>
        </row>
        <row r="55">
          <cell r="F55">
            <v>242.95387203310347</v>
          </cell>
        </row>
        <row r="63">
          <cell r="F63">
            <v>202.77272924689652</v>
          </cell>
        </row>
        <row r="71">
          <cell r="F71">
            <v>187.51543031586203</v>
          </cell>
        </row>
        <row r="79">
          <cell r="F79">
            <v>189.14171835103448</v>
          </cell>
        </row>
        <row r="86">
          <cell r="F86">
            <v>3635.9030649599999</v>
          </cell>
        </row>
        <row r="94">
          <cell r="F94">
            <v>618.59564639999996</v>
          </cell>
        </row>
        <row r="101">
          <cell r="F101">
            <v>417.42087300000003</v>
          </cell>
        </row>
        <row r="108">
          <cell r="F108">
            <v>223.72110431999999</v>
          </cell>
        </row>
        <row r="116">
          <cell r="F116">
            <v>199.71320112000001</v>
          </cell>
        </row>
        <row r="123">
          <cell r="F123">
            <v>154.86755471999999</v>
          </cell>
        </row>
        <row r="131">
          <cell r="F131">
            <v>138.22406172000001</v>
          </cell>
        </row>
        <row r="138">
          <cell r="F138">
            <v>107.55643571999998</v>
          </cell>
        </row>
        <row r="145">
          <cell r="F145">
            <v>2726.8876166400005</v>
          </cell>
        </row>
        <row r="152">
          <cell r="F152">
            <v>294.404742</v>
          </cell>
        </row>
        <row r="159">
          <cell r="F159">
            <v>155.92428288000002</v>
          </cell>
        </row>
        <row r="166">
          <cell r="F166">
            <v>107.16183648000001</v>
          </cell>
        </row>
        <row r="173">
          <cell r="F173">
            <v>69.333810479999997</v>
          </cell>
        </row>
        <row r="181">
          <cell r="F181">
            <v>204.93791243999996</v>
          </cell>
        </row>
        <row r="189">
          <cell r="F189">
            <v>188.09040923999999</v>
          </cell>
        </row>
        <row r="197">
          <cell r="F197">
            <v>123.36061968000001</v>
          </cell>
        </row>
        <row r="205">
          <cell r="F205">
            <v>86.68722348</v>
          </cell>
        </row>
        <row r="213">
          <cell r="F213">
            <v>78.793717860000001</v>
          </cell>
        </row>
        <row r="220">
          <cell r="F220">
            <v>103.83255648000001</v>
          </cell>
        </row>
        <row r="227">
          <cell r="F227">
            <v>219.23707824000002</v>
          </cell>
        </row>
        <row r="234">
          <cell r="F234">
            <v>127.67254524000001</v>
          </cell>
        </row>
        <row r="243">
          <cell r="F243">
            <v>2016.3287987999997</v>
          </cell>
        </row>
        <row r="253">
          <cell r="F253">
            <v>742.28838623999991</v>
          </cell>
        </row>
        <row r="262">
          <cell r="F262">
            <v>553.06074023999997</v>
          </cell>
        </row>
        <row r="271">
          <cell r="F271">
            <v>401.64257051999994</v>
          </cell>
        </row>
        <row r="283">
          <cell r="F283">
            <v>1426.8986258798468</v>
          </cell>
        </row>
        <row r="295">
          <cell r="F295">
            <v>657.86877369655178</v>
          </cell>
        </row>
        <row r="307">
          <cell r="F307">
            <v>445.88165835034488</v>
          </cell>
        </row>
        <row r="315">
          <cell r="F315">
            <v>6480.8095449600005</v>
          </cell>
        </row>
        <row r="323">
          <cell r="F323">
            <v>3422.1409020000001</v>
          </cell>
        </row>
        <row r="331">
          <cell r="F331">
            <v>1127.0965564800001</v>
          </cell>
        </row>
        <row r="339">
          <cell r="F339">
            <v>766.48749048000002</v>
          </cell>
        </row>
        <row r="350">
          <cell r="F350">
            <v>39097.911303187204</v>
          </cell>
        </row>
        <row r="361">
          <cell r="F361">
            <v>22202.431045965001</v>
          </cell>
        </row>
        <row r="369">
          <cell r="F369">
            <v>8843.9269564799997</v>
          </cell>
        </row>
        <row r="375">
          <cell r="F375">
            <v>35190</v>
          </cell>
        </row>
        <row r="381">
          <cell r="F381">
            <v>3519</v>
          </cell>
        </row>
        <row r="387">
          <cell r="F387">
            <v>52785</v>
          </cell>
        </row>
        <row r="393">
          <cell r="F393">
            <v>476578.17</v>
          </cell>
        </row>
        <row r="399">
          <cell r="F399">
            <v>728292.24</v>
          </cell>
        </row>
        <row r="405">
          <cell r="F405">
            <v>18228.419999999998</v>
          </cell>
        </row>
        <row r="417">
          <cell r="F417">
            <v>68153.857746724127</v>
          </cell>
        </row>
        <row r="435">
          <cell r="F435">
            <v>133707.19316706897</v>
          </cell>
        </row>
        <row r="446">
          <cell r="F446">
            <v>82680.289140000008</v>
          </cell>
        </row>
        <row r="456">
          <cell r="F456">
            <v>11699.130227586209</v>
          </cell>
        </row>
        <row r="462">
          <cell r="F462">
            <v>2111.4</v>
          </cell>
        </row>
        <row r="477">
          <cell r="F477">
            <v>6047.9969148</v>
          </cell>
        </row>
        <row r="491">
          <cell r="F491">
            <v>4683.0617400000001</v>
          </cell>
        </row>
        <row r="503">
          <cell r="F503">
            <v>6310.4134367999995</v>
          </cell>
        </row>
        <row r="510">
          <cell r="F510">
            <v>12027.445117200001</v>
          </cell>
        </row>
        <row r="517">
          <cell r="F517">
            <v>11276.166299999999</v>
          </cell>
        </row>
        <row r="528">
          <cell r="F528">
            <v>4609.2654947999999</v>
          </cell>
        </row>
        <row r="535">
          <cell r="F535">
            <v>2486.7600000000002</v>
          </cell>
        </row>
        <row r="542">
          <cell r="F542">
            <v>903.20999999999992</v>
          </cell>
        </row>
        <row r="549">
          <cell r="F549">
            <v>587.673</v>
          </cell>
        </row>
        <row r="556">
          <cell r="F556">
            <v>3870.9</v>
          </cell>
        </row>
        <row r="565">
          <cell r="F565">
            <v>254.08302090185677</v>
          </cell>
        </row>
        <row r="573">
          <cell r="F573">
            <v>190.27682395225463</v>
          </cell>
        </row>
        <row r="581">
          <cell r="F581">
            <v>124.78465409624859</v>
          </cell>
        </row>
        <row r="592">
          <cell r="F592">
            <v>1690.0711797071617</v>
          </cell>
        </row>
        <row r="603">
          <cell r="F603">
            <v>1083.6474009434485</v>
          </cell>
        </row>
        <row r="614">
          <cell r="F614">
            <v>621.72562094323598</v>
          </cell>
        </row>
        <row r="627">
          <cell r="F627">
            <v>1283.7080905986209</v>
          </cell>
        </row>
        <row r="634">
          <cell r="F634">
            <v>113.15626758620691</v>
          </cell>
        </row>
        <row r="642">
          <cell r="F642">
            <v>96.273508965517252</v>
          </cell>
        </row>
        <row r="649">
          <cell r="F649">
            <v>69.026424827586212</v>
          </cell>
        </row>
        <row r="656">
          <cell r="F656">
            <v>54.549459310344837</v>
          </cell>
        </row>
        <row r="663">
          <cell r="F663">
            <v>30.182995862068971</v>
          </cell>
        </row>
        <row r="670">
          <cell r="F670">
            <v>229.42022896551728</v>
          </cell>
        </row>
        <row r="677">
          <cell r="F677">
            <v>125.1852331034483</v>
          </cell>
        </row>
        <row r="684">
          <cell r="F684">
            <v>120.07819862068968</v>
          </cell>
        </row>
        <row r="690">
          <cell r="F690">
            <v>77.618060689655181</v>
          </cell>
        </row>
        <row r="697">
          <cell r="F697">
            <v>62.350560000000002</v>
          </cell>
        </row>
        <row r="704">
          <cell r="F704">
            <v>53.797754482758627</v>
          </cell>
        </row>
        <row r="711">
          <cell r="F711">
            <v>135.67871172413794</v>
          </cell>
        </row>
        <row r="718">
          <cell r="F718">
            <v>75.191164137931054</v>
          </cell>
        </row>
        <row r="725">
          <cell r="F725">
            <v>48.197321379310345</v>
          </cell>
        </row>
        <row r="732">
          <cell r="F732">
            <v>21.287892413793106</v>
          </cell>
        </row>
        <row r="739">
          <cell r="F739">
            <v>105.19478068965519</v>
          </cell>
        </row>
        <row r="746">
          <cell r="F746">
            <v>58.930957241379311</v>
          </cell>
        </row>
        <row r="753">
          <cell r="F753">
            <v>38.806286896551732</v>
          </cell>
        </row>
        <row r="760">
          <cell r="F760">
            <v>19.581045517241378</v>
          </cell>
        </row>
        <row r="767">
          <cell r="F767">
            <v>54.053528275862078</v>
          </cell>
        </row>
        <row r="774">
          <cell r="F774">
            <v>32.654631724137936</v>
          </cell>
        </row>
        <row r="781">
          <cell r="F781">
            <v>80.298198620689647</v>
          </cell>
        </row>
        <row r="788">
          <cell r="F788">
            <v>19.209202758620687</v>
          </cell>
        </row>
        <row r="795">
          <cell r="F795">
            <v>101.68654344827587</v>
          </cell>
        </row>
        <row r="803">
          <cell r="F803">
            <v>71.833183448275861</v>
          </cell>
        </row>
        <row r="810">
          <cell r="F810">
            <v>68.131005517241391</v>
          </cell>
        </row>
        <row r="820">
          <cell r="F820">
            <v>332.30096785145884</v>
          </cell>
        </row>
        <row r="831">
          <cell r="F831">
            <v>380.80813114058355</v>
          </cell>
        </row>
        <row r="843">
          <cell r="F843">
            <v>976.4479804774536</v>
          </cell>
        </row>
        <row r="851">
          <cell r="F851">
            <v>1937.6865434482756</v>
          </cell>
        </row>
        <row r="859">
          <cell r="F859">
            <v>2304.8865434482755</v>
          </cell>
        </row>
        <row r="872">
          <cell r="F872">
            <v>381.56355511094273</v>
          </cell>
        </row>
        <row r="885">
          <cell r="F885">
            <v>296.1585441219317</v>
          </cell>
        </row>
        <row r="896">
          <cell r="F896">
            <v>333.50696358384909</v>
          </cell>
        </row>
        <row r="908">
          <cell r="F908">
            <v>367.26163283398603</v>
          </cell>
        </row>
        <row r="920">
          <cell r="F920">
            <v>304.36698379352447</v>
          </cell>
        </row>
        <row r="932">
          <cell r="F932">
            <v>8321.5985463793095</v>
          </cell>
        </row>
        <row r="953">
          <cell r="F953">
            <v>80441.688113793105</v>
          </cell>
        </row>
        <row r="971">
          <cell r="F971">
            <v>40886.648677068966</v>
          </cell>
        </row>
        <row r="988">
          <cell r="F988">
            <v>84178.481248275872</v>
          </cell>
        </row>
        <row r="1000">
          <cell r="F1000">
            <v>403345.20959999994</v>
          </cell>
        </row>
        <row r="1011">
          <cell r="F1011">
            <v>25349.333759999998</v>
          </cell>
        </row>
        <row r="1035">
          <cell r="F1035">
            <v>598832.45457431034</v>
          </cell>
        </row>
        <row r="1046">
          <cell r="F1046">
            <v>1060.7343448275865</v>
          </cell>
        </row>
        <row r="1056">
          <cell r="F1056">
            <v>514.00111330049265</v>
          </cell>
        </row>
        <row r="1066">
          <cell r="F1066">
            <v>397.10618896551716</v>
          </cell>
        </row>
        <row r="1076">
          <cell r="F1076">
            <v>250.20072413793102</v>
          </cell>
        </row>
        <row r="1083">
          <cell r="F1083">
            <v>1389.4088275862068</v>
          </cell>
        </row>
        <row r="1090">
          <cell r="F1090">
            <v>428.27337931034486</v>
          </cell>
        </row>
        <row r="1097">
          <cell r="F1097">
            <v>387.65303999999998</v>
          </cell>
        </row>
        <row r="1104">
          <cell r="F1104">
            <v>307.59120000000001</v>
          </cell>
        </row>
        <row r="1111">
          <cell r="F1111">
            <v>1431.6157241379312</v>
          </cell>
        </row>
        <row r="1118">
          <cell r="F1118">
            <v>422.99751724137934</v>
          </cell>
        </row>
        <row r="1125">
          <cell r="F1125">
            <v>179.8056</v>
          </cell>
        </row>
        <row r="1132">
          <cell r="F1132">
            <v>98.776800000000009</v>
          </cell>
        </row>
        <row r="1139">
          <cell r="F1139">
            <v>656.37</v>
          </cell>
        </row>
        <row r="1146">
          <cell r="F1146">
            <v>266.95439999999996</v>
          </cell>
        </row>
        <row r="1153">
          <cell r="F1153">
            <v>465.68303999999995</v>
          </cell>
        </row>
        <row r="1168">
          <cell r="F1168">
            <v>1512.2024980842914</v>
          </cell>
        </row>
        <row r="1183">
          <cell r="F1183">
            <v>1402.7415172413794</v>
          </cell>
        </row>
        <row r="1198">
          <cell r="F1198">
            <v>771.20441379310341</v>
          </cell>
        </row>
        <row r="1212">
          <cell r="F1212">
            <v>624.76714068965521</v>
          </cell>
        </row>
        <row r="1223">
          <cell r="F1223">
            <v>1897.3635165517239</v>
          </cell>
        </row>
        <row r="1230">
          <cell r="F1230">
            <v>18298.8</v>
          </cell>
        </row>
        <row r="1245">
          <cell r="F1245">
            <v>103929.65737405173</v>
          </cell>
        </row>
        <row r="1252">
          <cell r="F1252">
            <v>26040.6</v>
          </cell>
        </row>
        <row r="1259">
          <cell r="F1259">
            <v>11226.748320000001</v>
          </cell>
        </row>
        <row r="1266">
          <cell r="F1266">
            <v>4490.6968799999995</v>
          </cell>
        </row>
        <row r="1272">
          <cell r="F1272">
            <v>2307924.42</v>
          </cell>
        </row>
        <row r="1278">
          <cell r="F1278">
            <v>55324.545000000006</v>
          </cell>
        </row>
        <row r="1290">
          <cell r="F1290">
            <v>60077.700635862057</v>
          </cell>
        </row>
        <row r="1301">
          <cell r="F1301">
            <v>58335.252550344834</v>
          </cell>
        </row>
        <row r="1309">
          <cell r="F1309">
            <v>15139.192568275863</v>
          </cell>
        </row>
        <row r="1321">
          <cell r="F1321">
            <v>13387.701045517242</v>
          </cell>
        </row>
        <row r="1333">
          <cell r="F1333">
            <v>14654.54104551724</v>
          </cell>
        </row>
        <row r="1343">
          <cell r="F1343">
            <v>274.28906229848275</v>
          </cell>
        </row>
        <row r="1352">
          <cell r="F1352">
            <v>216.52755332413795</v>
          </cell>
        </row>
        <row r="1361">
          <cell r="F1361">
            <v>100.99474632165519</v>
          </cell>
        </row>
        <row r="1370">
          <cell r="F1370">
            <v>62.204560588965521</v>
          </cell>
        </row>
        <row r="1379">
          <cell r="F1379">
            <v>40.12538440606896</v>
          </cell>
        </row>
        <row r="1385">
          <cell r="F1385">
            <v>440.64</v>
          </cell>
        </row>
        <row r="1391">
          <cell r="F1391">
            <v>257.03999999999996</v>
          </cell>
        </row>
        <row r="1397">
          <cell r="F1397">
            <v>73.44</v>
          </cell>
        </row>
        <row r="1403">
          <cell r="F1403">
            <v>17.135999999999999</v>
          </cell>
        </row>
        <row r="1409">
          <cell r="F1409">
            <v>11.427517241379311</v>
          </cell>
        </row>
        <row r="1415">
          <cell r="F1415">
            <v>541.00800000000004</v>
          </cell>
        </row>
        <row r="1421">
          <cell r="F1421">
            <v>491.43599999999998</v>
          </cell>
        </row>
        <row r="1427">
          <cell r="F1427">
            <v>161.56799999999998</v>
          </cell>
        </row>
        <row r="1433">
          <cell r="F1433">
            <v>145.41331034482761</v>
          </cell>
        </row>
        <row r="1439">
          <cell r="F1439">
            <v>540.57537931034483</v>
          </cell>
        </row>
        <row r="1445">
          <cell r="F1445">
            <v>200.60937931034482</v>
          </cell>
        </row>
        <row r="1451">
          <cell r="F1451">
            <v>177.72268965517242</v>
          </cell>
        </row>
        <row r="1457">
          <cell r="F1457">
            <v>323.13599999999997</v>
          </cell>
        </row>
        <row r="1463">
          <cell r="F1463">
            <v>187.72572413793102</v>
          </cell>
        </row>
        <row r="1469">
          <cell r="F1469">
            <v>168.95420689655174</v>
          </cell>
        </row>
        <row r="1475">
          <cell r="F1475">
            <v>67.320000000000007</v>
          </cell>
        </row>
        <row r="1481">
          <cell r="F1481">
            <v>61.2</v>
          </cell>
        </row>
        <row r="1487">
          <cell r="F1487">
            <v>45.9</v>
          </cell>
        </row>
        <row r="1498">
          <cell r="F1498">
            <v>427.65732744827579</v>
          </cell>
        </row>
        <row r="1504">
          <cell r="F1504">
            <v>321.19448275862067</v>
          </cell>
        </row>
        <row r="1510">
          <cell r="F1510">
            <v>321.19448275862067</v>
          </cell>
        </row>
        <row r="1516">
          <cell r="F1516">
            <v>321.19448275862067</v>
          </cell>
        </row>
        <row r="1522">
          <cell r="F1522">
            <v>21504.959999999999</v>
          </cell>
        </row>
        <row r="1529">
          <cell r="F1529">
            <v>14942.23704</v>
          </cell>
        </row>
        <row r="1536">
          <cell r="F1536">
            <v>12327.356879999999</v>
          </cell>
        </row>
        <row r="1542">
          <cell r="F1542">
            <v>6545.854080000001</v>
          </cell>
        </row>
        <row r="1554">
          <cell r="F1554">
            <v>594.56793184912476</v>
          </cell>
        </row>
        <row r="1565">
          <cell r="F1565">
            <v>403.09862571649876</v>
          </cell>
        </row>
        <row r="1576">
          <cell r="F1576">
            <v>206.50758178758625</v>
          </cell>
        </row>
        <row r="1587">
          <cell r="F1587">
            <v>186.10758178758624</v>
          </cell>
        </row>
        <row r="1594">
          <cell r="F1594">
            <v>413.47943999999995</v>
          </cell>
        </row>
        <row r="1601">
          <cell r="F1601">
            <v>223.58807999999999</v>
          </cell>
        </row>
        <row r="1608">
          <cell r="F1608">
            <v>53.58672</v>
          </cell>
        </row>
        <row r="1615">
          <cell r="F1615">
            <v>35.906040000000004</v>
          </cell>
        </row>
        <row r="1622">
          <cell r="F1622">
            <v>95.068079999999995</v>
          </cell>
        </row>
        <row r="1629">
          <cell r="F1629">
            <v>45.018720000000002</v>
          </cell>
        </row>
        <row r="1636">
          <cell r="F1636">
            <v>28.56204</v>
          </cell>
        </row>
        <row r="1643">
          <cell r="F1643">
            <v>216.88056</v>
          </cell>
        </row>
        <row r="1650">
          <cell r="F1650">
            <v>176.32944000000001</v>
          </cell>
        </row>
        <row r="1657">
          <cell r="F1657">
            <v>143.89344</v>
          </cell>
        </row>
        <row r="1664">
          <cell r="F1664">
            <v>75.484080000000006</v>
          </cell>
        </row>
        <row r="1672">
          <cell r="F1672">
            <v>59.57208</v>
          </cell>
        </row>
        <row r="1679">
          <cell r="F1679">
            <v>21.762720000000002</v>
          </cell>
        </row>
        <row r="1686">
          <cell r="F1686">
            <v>126.83088000000001</v>
          </cell>
        </row>
        <row r="1693">
          <cell r="F1693">
            <v>58.727520000000005</v>
          </cell>
        </row>
        <row r="1700">
          <cell r="F1700">
            <v>43.250039999999998</v>
          </cell>
        </row>
        <row r="1707">
          <cell r="F1707">
            <v>211.55615999999998</v>
          </cell>
        </row>
        <row r="1714">
          <cell r="F1714">
            <v>158.66712000000001</v>
          </cell>
        </row>
        <row r="1721">
          <cell r="F1721">
            <v>105.77807999999999</v>
          </cell>
        </row>
        <row r="1728">
          <cell r="F1728">
            <v>54.657719999999998</v>
          </cell>
        </row>
        <row r="1735">
          <cell r="F1735">
            <v>148.31208000000001</v>
          </cell>
        </row>
        <row r="1742">
          <cell r="F1742">
            <v>51.206040000000002</v>
          </cell>
        </row>
      </sheetData>
      <sheetData sheetId="8">
        <row r="22">
          <cell r="F22">
            <v>657.84482758620697</v>
          </cell>
        </row>
        <row r="28">
          <cell r="F28">
            <v>508.82758620689657</v>
          </cell>
        </row>
        <row r="36">
          <cell r="F36">
            <v>415.55700000000002</v>
          </cell>
        </row>
        <row r="42">
          <cell r="F42">
            <v>82.03</v>
          </cell>
        </row>
        <row r="51">
          <cell r="F51">
            <v>2089.2241379310344</v>
          </cell>
        </row>
        <row r="58">
          <cell r="F58">
            <v>2547.6465517241381</v>
          </cell>
        </row>
        <row r="65">
          <cell r="F65">
            <v>2561.8551724137933</v>
          </cell>
        </row>
        <row r="71">
          <cell r="F71">
            <v>2982.2086206896552</v>
          </cell>
        </row>
        <row r="78">
          <cell r="F78">
            <v>5033.9086206896554</v>
          </cell>
        </row>
        <row r="90">
          <cell r="F90">
            <v>11014.941954022988</v>
          </cell>
        </row>
        <row r="102">
          <cell r="F102">
            <v>6669.4137931034493</v>
          </cell>
        </row>
        <row r="112">
          <cell r="F112">
            <v>649.28112068965515</v>
          </cell>
        </row>
        <row r="122">
          <cell r="F122">
            <v>770.53810344827593</v>
          </cell>
        </row>
        <row r="129">
          <cell r="F129">
            <v>133.32117241379311</v>
          </cell>
        </row>
        <row r="135">
          <cell r="F135">
            <v>118.67077586206896</v>
          </cell>
        </row>
        <row r="143">
          <cell r="F143">
            <v>104.9655172413793</v>
          </cell>
        </row>
        <row r="150">
          <cell r="F150">
            <v>93.715517241379317</v>
          </cell>
        </row>
        <row r="157">
          <cell r="F157">
            <v>72.387931034482762</v>
          </cell>
        </row>
        <row r="164">
          <cell r="F164">
            <v>57.913793103448278</v>
          </cell>
        </row>
        <row r="171">
          <cell r="F171">
            <v>57.068965517241381</v>
          </cell>
        </row>
        <row r="178">
          <cell r="F178">
            <v>55.594827586206897</v>
          </cell>
        </row>
        <row r="185">
          <cell r="F185">
            <v>53.344827586206897</v>
          </cell>
        </row>
        <row r="192">
          <cell r="F192">
            <v>222.5344827586207</v>
          </cell>
        </row>
        <row r="199">
          <cell r="F199">
            <v>218.39655172413794</v>
          </cell>
        </row>
        <row r="206">
          <cell r="F206">
            <v>198.39655172413794</v>
          </cell>
        </row>
        <row r="213">
          <cell r="F213">
            <v>193.24137931034483</v>
          </cell>
        </row>
        <row r="220">
          <cell r="F220">
            <v>188.39655172413794</v>
          </cell>
        </row>
        <row r="227">
          <cell r="F227">
            <v>402.16967999999997</v>
          </cell>
        </row>
        <row r="233">
          <cell r="F233">
            <v>266.70632999999998</v>
          </cell>
        </row>
        <row r="239">
          <cell r="F239">
            <v>119.19951999999999</v>
          </cell>
        </row>
        <row r="245">
          <cell r="F245">
            <v>83.403374999999997</v>
          </cell>
        </row>
        <row r="251">
          <cell r="F251">
            <v>50.599560000000004</v>
          </cell>
        </row>
        <row r="257">
          <cell r="F257">
            <v>36.835260000000005</v>
          </cell>
        </row>
        <row r="263">
          <cell r="F263">
            <v>24.307634999999998</v>
          </cell>
        </row>
        <row r="269">
          <cell r="F269">
            <v>17.858692499999997</v>
          </cell>
        </row>
      </sheetData>
      <sheetData sheetId="9">
        <row r="17">
          <cell r="E17">
            <v>1235</v>
          </cell>
        </row>
        <row r="18">
          <cell r="E18">
            <v>344.82758620689657</v>
          </cell>
        </row>
        <row r="19">
          <cell r="E19">
            <v>474.13793103448279</v>
          </cell>
        </row>
        <row r="20">
          <cell r="E20">
            <v>431.0344827586207</v>
          </cell>
        </row>
        <row r="21">
          <cell r="E21">
            <v>0.43103448275862072</v>
          </cell>
        </row>
        <row r="22">
          <cell r="E22">
            <v>118.10344827586208</v>
          </cell>
        </row>
        <row r="23">
          <cell r="E23">
            <v>768.62068965517244</v>
          </cell>
        </row>
        <row r="24">
          <cell r="E24">
            <v>12.715517241379311</v>
          </cell>
        </row>
        <row r="25">
          <cell r="E25">
            <v>16.163793103448278</v>
          </cell>
        </row>
        <row r="26">
          <cell r="E26">
            <v>30.172413793103452</v>
          </cell>
        </row>
        <row r="27">
          <cell r="E27">
            <v>38.793103448275865</v>
          </cell>
        </row>
        <row r="28">
          <cell r="E28">
            <v>43.103448275862071</v>
          </cell>
        </row>
        <row r="29">
          <cell r="E29">
            <v>43.103448275862071</v>
          </cell>
        </row>
        <row r="30">
          <cell r="E30">
            <v>120.68965517241381</v>
          </cell>
        </row>
        <row r="31">
          <cell r="E31">
            <v>386</v>
          </cell>
        </row>
        <row r="32">
          <cell r="E32">
            <v>431.0344827586207</v>
          </cell>
        </row>
        <row r="35">
          <cell r="E35">
            <v>900</v>
          </cell>
        </row>
        <row r="36">
          <cell r="E36">
            <v>48.46551724137931</v>
          </cell>
        </row>
        <row r="37">
          <cell r="E37">
            <v>37.215517241379317</v>
          </cell>
        </row>
        <row r="38">
          <cell r="E38">
            <v>30.293103448275865</v>
          </cell>
        </row>
        <row r="39">
          <cell r="E39">
            <v>15.818965517241381</v>
          </cell>
        </row>
        <row r="40">
          <cell r="E40">
            <v>14.974137931034484</v>
          </cell>
        </row>
        <row r="41">
          <cell r="E41">
            <v>13.5</v>
          </cell>
        </row>
        <row r="42">
          <cell r="E42">
            <v>11.25</v>
          </cell>
        </row>
        <row r="43">
          <cell r="E43">
            <v>49.137931034482762</v>
          </cell>
        </row>
        <row r="44">
          <cell r="E44">
            <v>45</v>
          </cell>
        </row>
        <row r="45">
          <cell r="E45">
            <v>25</v>
          </cell>
        </row>
        <row r="46">
          <cell r="E46">
            <v>19.844827586206897</v>
          </cell>
        </row>
        <row r="47">
          <cell r="E47">
            <v>15</v>
          </cell>
        </row>
        <row r="48">
          <cell r="E48">
            <v>89</v>
          </cell>
        </row>
        <row r="49">
          <cell r="E49">
            <v>64.862068965517238</v>
          </cell>
        </row>
        <row r="50">
          <cell r="E50">
            <v>9</v>
          </cell>
        </row>
        <row r="51">
          <cell r="E51">
            <v>8.0344827586206904</v>
          </cell>
        </row>
        <row r="52">
          <cell r="E52">
            <v>3</v>
          </cell>
        </row>
        <row r="53">
          <cell r="E53">
            <v>1.6293103448275863</v>
          </cell>
        </row>
        <row r="54">
          <cell r="E54">
            <v>500</v>
          </cell>
        </row>
        <row r="55">
          <cell r="E55">
            <v>4.1982758620689662</v>
          </cell>
        </row>
        <row r="58">
          <cell r="E58">
            <v>211.04</v>
          </cell>
        </row>
        <row r="59">
          <cell r="E59">
            <v>206.51</v>
          </cell>
        </row>
        <row r="60">
          <cell r="E60">
            <v>108.82</v>
          </cell>
        </row>
        <row r="61">
          <cell r="E61">
            <v>69.64</v>
          </cell>
        </row>
        <row r="62">
          <cell r="E62">
            <v>27.69</v>
          </cell>
        </row>
        <row r="63">
          <cell r="E63">
            <v>18.09</v>
          </cell>
        </row>
        <row r="64">
          <cell r="E64">
            <v>12.19</v>
          </cell>
        </row>
        <row r="65">
          <cell r="E65">
            <v>9.14</v>
          </cell>
        </row>
        <row r="66">
          <cell r="E66">
            <v>1764</v>
          </cell>
        </row>
        <row r="67">
          <cell r="E67">
            <v>449.33</v>
          </cell>
        </row>
        <row r="68">
          <cell r="E68">
            <v>216.39</v>
          </cell>
        </row>
        <row r="69">
          <cell r="E69">
            <v>216.39</v>
          </cell>
        </row>
        <row r="70">
          <cell r="E70">
            <v>90.82</v>
          </cell>
        </row>
        <row r="71">
          <cell r="E71">
            <v>30.98</v>
          </cell>
        </row>
        <row r="72">
          <cell r="E72">
            <v>25.13</v>
          </cell>
        </row>
        <row r="73">
          <cell r="E73">
            <v>16.02</v>
          </cell>
        </row>
        <row r="74">
          <cell r="E74">
            <v>14.95</v>
          </cell>
        </row>
        <row r="75">
          <cell r="E75">
            <v>14.95</v>
          </cell>
        </row>
        <row r="76">
          <cell r="E76">
            <v>1423.51</v>
          </cell>
        </row>
        <row r="77">
          <cell r="E77">
            <v>377.74</v>
          </cell>
        </row>
        <row r="78">
          <cell r="E78">
            <v>134.12</v>
          </cell>
        </row>
        <row r="79">
          <cell r="E79">
            <v>73.72</v>
          </cell>
        </row>
        <row r="80">
          <cell r="E80">
            <v>26.19</v>
          </cell>
        </row>
        <row r="81">
          <cell r="E81">
            <v>13.88</v>
          </cell>
        </row>
        <row r="82">
          <cell r="E82">
            <v>8.0299999999999994</v>
          </cell>
        </row>
        <row r="83">
          <cell r="E83">
            <v>33.43</v>
          </cell>
        </row>
        <row r="84">
          <cell r="E84">
            <v>33.43</v>
          </cell>
        </row>
        <row r="85">
          <cell r="E85">
            <v>13.35</v>
          </cell>
        </row>
        <row r="86">
          <cell r="E86">
            <v>9.68</v>
          </cell>
        </row>
        <row r="87">
          <cell r="E87">
            <v>9.68</v>
          </cell>
        </row>
        <row r="89">
          <cell r="E89">
            <v>2296.38</v>
          </cell>
        </row>
        <row r="90">
          <cell r="E90">
            <v>1148.19</v>
          </cell>
        </row>
        <row r="91">
          <cell r="E91">
            <v>382.73</v>
          </cell>
        </row>
        <row r="92">
          <cell r="E92">
            <v>142.28</v>
          </cell>
        </row>
        <row r="93">
          <cell r="E93">
            <v>80</v>
          </cell>
        </row>
        <row r="94">
          <cell r="E94">
            <v>11.16</v>
          </cell>
        </row>
        <row r="95">
          <cell r="E95">
            <v>4058.79</v>
          </cell>
        </row>
        <row r="96">
          <cell r="E96">
            <v>5081.43</v>
          </cell>
        </row>
        <row r="97">
          <cell r="E97">
            <v>4023.22</v>
          </cell>
        </row>
        <row r="98">
          <cell r="E98">
            <v>1359.37</v>
          </cell>
        </row>
        <row r="99">
          <cell r="E99">
            <v>995.96</v>
          </cell>
        </row>
        <row r="100">
          <cell r="E100">
            <v>541.16999999999996</v>
          </cell>
        </row>
        <row r="101">
          <cell r="E101">
            <v>406.09</v>
          </cell>
        </row>
        <row r="102">
          <cell r="E102">
            <v>360.78</v>
          </cell>
        </row>
        <row r="103">
          <cell r="E103">
            <v>270.58999999999997</v>
          </cell>
        </row>
        <row r="104">
          <cell r="E104">
            <v>5175</v>
          </cell>
        </row>
        <row r="105">
          <cell r="E105">
            <v>2760</v>
          </cell>
        </row>
        <row r="106">
          <cell r="E106">
            <v>1863.6</v>
          </cell>
        </row>
        <row r="107">
          <cell r="E107">
            <v>562.6</v>
          </cell>
        </row>
        <row r="108">
          <cell r="E108">
            <v>417.6</v>
          </cell>
        </row>
        <row r="109">
          <cell r="E109">
            <v>34436.03</v>
          </cell>
        </row>
        <row r="110">
          <cell r="E110">
            <v>13774.41</v>
          </cell>
        </row>
        <row r="111">
          <cell r="E111">
            <v>9156.27</v>
          </cell>
        </row>
        <row r="112">
          <cell r="E112">
            <v>4140</v>
          </cell>
        </row>
        <row r="113">
          <cell r="E113">
            <v>5175</v>
          </cell>
        </row>
        <row r="114">
          <cell r="E114">
            <v>34336</v>
          </cell>
        </row>
        <row r="115">
          <cell r="E115">
            <v>6867.2</v>
          </cell>
        </row>
        <row r="116">
          <cell r="E116">
            <v>5500</v>
          </cell>
        </row>
        <row r="117">
          <cell r="E117">
            <v>30000</v>
          </cell>
        </row>
        <row r="118">
          <cell r="E118">
            <v>3000</v>
          </cell>
        </row>
        <row r="119">
          <cell r="E119">
            <v>135430</v>
          </cell>
        </row>
        <row r="120">
          <cell r="E120">
            <v>45000</v>
          </cell>
        </row>
        <row r="121">
          <cell r="E121">
            <v>206960</v>
          </cell>
        </row>
        <row r="122">
          <cell r="E122">
            <v>5180</v>
          </cell>
        </row>
        <row r="123">
          <cell r="E123">
            <v>600</v>
          </cell>
        </row>
        <row r="124">
          <cell r="E124">
            <v>1725</v>
          </cell>
        </row>
        <row r="127">
          <cell r="E127">
            <v>4725.9675999999999</v>
          </cell>
        </row>
        <row r="128">
          <cell r="E128">
            <v>3562.34</v>
          </cell>
        </row>
        <row r="129">
          <cell r="E129">
            <v>2398.7175999999999</v>
          </cell>
        </row>
        <row r="130">
          <cell r="E130">
            <v>8700</v>
          </cell>
        </row>
        <row r="131">
          <cell r="E131">
            <v>5425</v>
          </cell>
        </row>
        <row r="132">
          <cell r="E132">
            <v>2150</v>
          </cell>
        </row>
        <row r="133">
          <cell r="E133">
            <v>3000</v>
          </cell>
        </row>
        <row r="134">
          <cell r="E134">
            <v>975</v>
          </cell>
        </row>
        <row r="135">
          <cell r="E135">
            <v>1400.0039999999999</v>
          </cell>
        </row>
        <row r="136">
          <cell r="E136">
            <v>1553.5763999999999</v>
          </cell>
        </row>
        <row r="137">
          <cell r="E137">
            <v>1173.4675999999999</v>
          </cell>
        </row>
        <row r="138">
          <cell r="E138">
            <v>2000</v>
          </cell>
        </row>
        <row r="139">
          <cell r="E139">
            <v>650</v>
          </cell>
        </row>
        <row r="140">
          <cell r="E140">
            <v>55</v>
          </cell>
        </row>
        <row r="141">
          <cell r="E141">
            <v>10</v>
          </cell>
        </row>
        <row r="142">
          <cell r="E142">
            <v>11.6</v>
          </cell>
        </row>
        <row r="143">
          <cell r="E143">
            <v>45</v>
          </cell>
        </row>
        <row r="144">
          <cell r="E144">
            <v>126</v>
          </cell>
        </row>
        <row r="145">
          <cell r="E145">
            <v>120</v>
          </cell>
        </row>
        <row r="146">
          <cell r="E146">
            <v>47</v>
          </cell>
        </row>
        <row r="147">
          <cell r="E147">
            <v>375</v>
          </cell>
        </row>
        <row r="150">
          <cell r="E150">
            <v>2939.2241379310349</v>
          </cell>
        </row>
        <row r="151">
          <cell r="E151">
            <v>1731.4655172413795</v>
          </cell>
        </row>
        <row r="152">
          <cell r="E152">
            <v>805.60344827586209</v>
          </cell>
        </row>
        <row r="153">
          <cell r="E153">
            <v>499.13793103448279</v>
          </cell>
        </row>
        <row r="154">
          <cell r="E154">
            <v>226.29310344827587</v>
          </cell>
        </row>
        <row r="155">
          <cell r="E155">
            <v>80.887931034482762</v>
          </cell>
        </row>
        <row r="156">
          <cell r="E156">
            <v>67.094827586206904</v>
          </cell>
        </row>
        <row r="157">
          <cell r="E157">
            <v>47.724137931034484</v>
          </cell>
        </row>
        <row r="158">
          <cell r="E158">
            <v>35.896551724137936</v>
          </cell>
        </row>
        <row r="159">
          <cell r="E159">
            <v>18.879310344827587</v>
          </cell>
        </row>
        <row r="160">
          <cell r="E160">
            <v>170.09482758620692</v>
          </cell>
        </row>
        <row r="161">
          <cell r="E161">
            <v>90.715517241379317</v>
          </cell>
        </row>
        <row r="162">
          <cell r="E162">
            <v>86.543103448275872</v>
          </cell>
        </row>
        <row r="163">
          <cell r="E163">
            <v>51.853448275862071</v>
          </cell>
        </row>
        <row r="164">
          <cell r="E164">
            <v>54.767241379310349</v>
          </cell>
        </row>
        <row r="165">
          <cell r="E165">
            <v>42.27</v>
          </cell>
        </row>
        <row r="166">
          <cell r="E166">
            <v>38.172413793103452</v>
          </cell>
        </row>
        <row r="167">
          <cell r="E167">
            <v>68.603448275862078</v>
          </cell>
        </row>
        <row r="168">
          <cell r="E168">
            <v>36.586206896551722</v>
          </cell>
        </row>
        <row r="169">
          <cell r="E169">
            <v>23.03448275862069</v>
          </cell>
        </row>
        <row r="170">
          <cell r="E170">
            <v>7.3275862068965525</v>
          </cell>
        </row>
        <row r="171">
          <cell r="E171">
            <v>93.508620689655174</v>
          </cell>
        </row>
        <row r="172">
          <cell r="E172">
            <v>49.87068965517242</v>
          </cell>
        </row>
        <row r="173">
          <cell r="E173">
            <v>30.706896551724139</v>
          </cell>
        </row>
        <row r="174">
          <cell r="E174">
            <v>11.612068965517242</v>
          </cell>
        </row>
        <row r="175">
          <cell r="E175">
            <v>35.491379310344833</v>
          </cell>
        </row>
        <row r="176">
          <cell r="E176">
            <v>18.008620689655174</v>
          </cell>
        </row>
        <row r="177">
          <cell r="E177">
            <v>54.043103448275865</v>
          </cell>
        </row>
        <row r="178">
          <cell r="E178">
            <v>9.9137931034482758</v>
          </cell>
        </row>
        <row r="179">
          <cell r="E179">
            <v>71.517241379310349</v>
          </cell>
        </row>
        <row r="180">
          <cell r="E180">
            <v>50.017241379310349</v>
          </cell>
        </row>
        <row r="181">
          <cell r="E181">
            <v>68.431034482758619</v>
          </cell>
        </row>
        <row r="182">
          <cell r="E182">
            <v>51.327586206896555</v>
          </cell>
        </row>
        <row r="183">
          <cell r="E183">
            <v>536.4</v>
          </cell>
        </row>
        <row r="184">
          <cell r="E184">
            <v>1500</v>
          </cell>
        </row>
        <row r="185">
          <cell r="E185">
            <v>1800</v>
          </cell>
        </row>
        <row r="186">
          <cell r="E186">
            <v>2800</v>
          </cell>
        </row>
        <row r="187">
          <cell r="E187">
            <v>650</v>
          </cell>
        </row>
        <row r="188">
          <cell r="E188">
            <v>289</v>
          </cell>
        </row>
        <row r="189">
          <cell r="E189">
            <v>11795</v>
          </cell>
        </row>
        <row r="190">
          <cell r="E190">
            <v>158140</v>
          </cell>
        </row>
        <row r="193">
          <cell r="E193">
            <v>7517.2413793103451</v>
          </cell>
        </row>
        <row r="194">
          <cell r="E194">
            <v>3913.7931034482763</v>
          </cell>
        </row>
        <row r="195">
          <cell r="E195">
            <v>3068.9655172413795</v>
          </cell>
        </row>
        <row r="196">
          <cell r="E196">
            <v>1741.3793103448277</v>
          </cell>
        </row>
        <row r="197">
          <cell r="E197">
            <v>1306.03</v>
          </cell>
        </row>
        <row r="198">
          <cell r="E198">
            <v>779</v>
          </cell>
        </row>
        <row r="199">
          <cell r="E199">
            <v>2060.6799999999998</v>
          </cell>
        </row>
        <row r="200">
          <cell r="E200">
            <v>1099.1379310344828</v>
          </cell>
        </row>
        <row r="201">
          <cell r="E201">
            <v>943.96551724137942</v>
          </cell>
        </row>
        <row r="202">
          <cell r="E202">
            <v>331.89655172413796</v>
          </cell>
        </row>
        <row r="203">
          <cell r="E203">
            <v>298.70999999999998</v>
          </cell>
        </row>
        <row r="204">
          <cell r="E204">
            <v>237.8</v>
          </cell>
        </row>
        <row r="205">
          <cell r="E205">
            <v>2125.54</v>
          </cell>
        </row>
        <row r="206">
          <cell r="E206">
            <v>1133.6206896551726</v>
          </cell>
        </row>
        <row r="207">
          <cell r="E207">
            <v>732.75862068965523</v>
          </cell>
        </row>
        <row r="208">
          <cell r="E208">
            <v>327.58620689655174</v>
          </cell>
        </row>
        <row r="209">
          <cell r="E209">
            <v>133.4</v>
          </cell>
        </row>
        <row r="210">
          <cell r="E210">
            <v>73.95</v>
          </cell>
        </row>
        <row r="211">
          <cell r="E211">
            <v>1087.5</v>
          </cell>
        </row>
        <row r="212">
          <cell r="E212">
            <v>362.5</v>
          </cell>
        </row>
        <row r="213">
          <cell r="E213">
            <v>217.5</v>
          </cell>
        </row>
        <row r="214">
          <cell r="E214">
            <v>145</v>
          </cell>
        </row>
        <row r="215">
          <cell r="E215">
            <v>500.25</v>
          </cell>
        </row>
        <row r="216">
          <cell r="E216">
            <v>200.1</v>
          </cell>
        </row>
        <row r="217">
          <cell r="E217">
            <v>1223.2</v>
          </cell>
        </row>
        <row r="218">
          <cell r="E218">
            <v>366.96</v>
          </cell>
        </row>
        <row r="219">
          <cell r="E219">
            <v>14500</v>
          </cell>
        </row>
        <row r="220">
          <cell r="E220">
            <v>48140</v>
          </cell>
        </row>
        <row r="221">
          <cell r="E221">
            <v>21750</v>
          </cell>
        </row>
        <row r="222">
          <cell r="E222">
            <v>18366.28</v>
          </cell>
        </row>
        <row r="223">
          <cell r="E223">
            <v>8171.68</v>
          </cell>
        </row>
        <row r="224">
          <cell r="E224">
            <v>5720</v>
          </cell>
        </row>
        <row r="225">
          <cell r="E225">
            <v>3268.67</v>
          </cell>
        </row>
        <row r="226">
          <cell r="E226">
            <v>2451.5</v>
          </cell>
        </row>
        <row r="227">
          <cell r="E227">
            <v>1967540</v>
          </cell>
        </row>
        <row r="228">
          <cell r="E228">
            <v>47165</v>
          </cell>
        </row>
        <row r="231">
          <cell r="E231">
            <v>60.698275862068968</v>
          </cell>
        </row>
        <row r="232">
          <cell r="E232">
            <v>48.172413793103452</v>
          </cell>
        </row>
        <row r="233">
          <cell r="E233">
            <v>21.3448275862069</v>
          </cell>
        </row>
        <row r="234">
          <cell r="E234">
            <v>13.112068965517244</v>
          </cell>
        </row>
        <row r="235">
          <cell r="E235">
            <v>8.7241379310344822</v>
          </cell>
        </row>
        <row r="236">
          <cell r="E236">
            <v>360</v>
          </cell>
        </row>
        <row r="237">
          <cell r="E237">
            <v>210</v>
          </cell>
        </row>
        <row r="238">
          <cell r="E238">
            <v>60</v>
          </cell>
        </row>
        <row r="239">
          <cell r="E239">
            <v>14</v>
          </cell>
        </row>
        <row r="240">
          <cell r="E240">
            <v>9.3362068965517242</v>
          </cell>
        </row>
        <row r="241">
          <cell r="E241">
            <v>442</v>
          </cell>
        </row>
        <row r="242">
          <cell r="E242">
            <v>401.5</v>
          </cell>
        </row>
        <row r="243">
          <cell r="E243">
            <v>132</v>
          </cell>
        </row>
        <row r="244">
          <cell r="E244">
            <v>118.80172413793105</v>
          </cell>
        </row>
        <row r="245">
          <cell r="E245">
            <v>441.64655172413791</v>
          </cell>
        </row>
        <row r="246">
          <cell r="E246">
            <v>163.89655172413794</v>
          </cell>
        </row>
        <row r="247">
          <cell r="E247">
            <v>145.19827586206898</v>
          </cell>
        </row>
        <row r="248">
          <cell r="E248">
            <v>264</v>
          </cell>
        </row>
        <row r="249">
          <cell r="E249">
            <v>153.37068965517241</v>
          </cell>
        </row>
        <row r="250">
          <cell r="E250">
            <v>138.0344827586207</v>
          </cell>
        </row>
        <row r="251">
          <cell r="E251">
            <v>55</v>
          </cell>
        </row>
        <row r="252">
          <cell r="E252">
            <v>50</v>
          </cell>
        </row>
        <row r="253">
          <cell r="E253">
            <v>37.5</v>
          </cell>
        </row>
        <row r="254">
          <cell r="E254">
            <v>392.2</v>
          </cell>
        </row>
        <row r="255">
          <cell r="E255">
            <v>323.57</v>
          </cell>
        </row>
        <row r="256">
          <cell r="E256">
            <v>43.422413793103452</v>
          </cell>
        </row>
        <row r="257">
          <cell r="E257">
            <v>262.41379310344826</v>
          </cell>
        </row>
        <row r="258">
          <cell r="E258">
            <v>262.41379310344826</v>
          </cell>
        </row>
        <row r="259">
          <cell r="E259">
            <v>262.41379310344826</v>
          </cell>
        </row>
        <row r="260">
          <cell r="E260">
            <v>17569.411764705881</v>
          </cell>
        </row>
        <row r="261">
          <cell r="E261">
            <v>11423.31</v>
          </cell>
        </row>
        <row r="262">
          <cell r="E262">
            <v>9424.23</v>
          </cell>
        </row>
        <row r="263">
          <cell r="E263">
            <v>5347.92</v>
          </cell>
        </row>
        <row r="267">
          <cell r="E267">
            <v>1090</v>
          </cell>
        </row>
        <row r="268">
          <cell r="E268">
            <v>824</v>
          </cell>
        </row>
        <row r="269">
          <cell r="E269">
            <v>390</v>
          </cell>
        </row>
        <row r="270">
          <cell r="E270">
            <v>292.5</v>
          </cell>
        </row>
        <row r="271">
          <cell r="E271">
            <v>326.25</v>
          </cell>
        </row>
        <row r="272">
          <cell r="E272">
            <v>174</v>
          </cell>
        </row>
        <row r="273">
          <cell r="E273">
            <v>38</v>
          </cell>
        </row>
        <row r="274">
          <cell r="E274">
            <v>25</v>
          </cell>
        </row>
        <row r="275">
          <cell r="E275">
            <v>69</v>
          </cell>
        </row>
        <row r="276">
          <cell r="E276">
            <v>31</v>
          </cell>
        </row>
        <row r="277">
          <cell r="E277">
            <v>19</v>
          </cell>
        </row>
        <row r="278">
          <cell r="E278">
            <v>165.63</v>
          </cell>
        </row>
        <row r="279">
          <cell r="E279">
            <v>132.5</v>
          </cell>
        </row>
        <row r="280">
          <cell r="E280">
            <v>106</v>
          </cell>
        </row>
        <row r="281">
          <cell r="E281">
            <v>53</v>
          </cell>
        </row>
        <row r="282">
          <cell r="E282">
            <v>40</v>
          </cell>
        </row>
        <row r="283">
          <cell r="E283">
            <v>12</v>
          </cell>
        </row>
        <row r="284">
          <cell r="E284">
            <v>94.95</v>
          </cell>
        </row>
        <row r="285">
          <cell r="E285">
            <v>42.2</v>
          </cell>
        </row>
        <row r="286">
          <cell r="E286">
            <v>31</v>
          </cell>
        </row>
        <row r="287">
          <cell r="E287">
            <v>161.28</v>
          </cell>
        </row>
        <row r="288">
          <cell r="E288">
            <v>120.96</v>
          </cell>
        </row>
        <row r="289">
          <cell r="E289">
            <v>80.64</v>
          </cell>
        </row>
        <row r="290">
          <cell r="E290">
            <v>40.32</v>
          </cell>
        </row>
        <row r="291">
          <cell r="E291">
            <v>112.5</v>
          </cell>
        </row>
        <row r="292">
          <cell r="E292">
            <v>37.5</v>
          </cell>
        </row>
        <row r="293">
          <cell r="E293">
            <v>31033.77</v>
          </cell>
        </row>
        <row r="294">
          <cell r="E294">
            <v>280</v>
          </cell>
        </row>
        <row r="295">
          <cell r="E295">
            <v>2750.01</v>
          </cell>
        </row>
        <row r="296">
          <cell r="E296">
            <v>15186.54</v>
          </cell>
        </row>
        <row r="297">
          <cell r="E297">
            <v>2070.0300000000002</v>
          </cell>
        </row>
        <row r="298">
          <cell r="E298">
            <v>139.82</v>
          </cell>
        </row>
        <row r="299">
          <cell r="E299">
            <v>114.45</v>
          </cell>
        </row>
        <row r="300">
          <cell r="E300">
            <v>1100</v>
          </cell>
        </row>
        <row r="301">
          <cell r="E301">
            <v>780</v>
          </cell>
        </row>
        <row r="302">
          <cell r="E302">
            <v>125.84</v>
          </cell>
        </row>
        <row r="303">
          <cell r="E303">
            <v>1390</v>
          </cell>
        </row>
        <row r="304">
          <cell r="E304">
            <v>390</v>
          </cell>
        </row>
        <row r="305">
          <cell r="E305">
            <v>1590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(2)"/>
      <sheetName val="Pres. "/>
      <sheetName val="Resumen"/>
      <sheetName val="Analisis"/>
      <sheetName val="Materiales"/>
      <sheetName val="M.O."/>
      <sheetName val="MANO DE OBRA"/>
      <sheetName val="Estructurales SALON"/>
      <sheetName val="EST. ALM"/>
    </sheetNames>
    <sheetDataSet>
      <sheetData sheetId="0"/>
      <sheetData sheetId="1"/>
      <sheetData sheetId="2"/>
      <sheetData sheetId="3">
        <row r="13">
          <cell r="F13">
            <v>1047.07</v>
          </cell>
        </row>
        <row r="100">
          <cell r="F100">
            <v>174.03</v>
          </cell>
        </row>
        <row r="107">
          <cell r="F107">
            <v>101.31</v>
          </cell>
        </row>
        <row r="114">
          <cell r="F114">
            <v>182.92</v>
          </cell>
        </row>
        <row r="229">
          <cell r="F229">
            <v>1230.73</v>
          </cell>
        </row>
        <row r="241">
          <cell r="F241">
            <v>1515.22</v>
          </cell>
        </row>
        <row r="252">
          <cell r="F252">
            <v>1215.05</v>
          </cell>
        </row>
        <row r="263">
          <cell r="F263">
            <v>1661.28</v>
          </cell>
        </row>
        <row r="298">
          <cell r="F298">
            <v>2024.71</v>
          </cell>
        </row>
        <row r="310">
          <cell r="F310">
            <v>1027.54</v>
          </cell>
        </row>
        <row r="355">
          <cell r="F355">
            <v>759.38</v>
          </cell>
        </row>
        <row r="362">
          <cell r="F362">
            <v>1452.69</v>
          </cell>
        </row>
        <row r="369">
          <cell r="F369">
            <v>2084.0300000000002</v>
          </cell>
        </row>
        <row r="376">
          <cell r="F376">
            <v>2854.57</v>
          </cell>
        </row>
        <row r="383">
          <cell r="F383">
            <v>3712.11</v>
          </cell>
        </row>
        <row r="390">
          <cell r="F390">
            <v>5231.3900000000003</v>
          </cell>
        </row>
        <row r="404">
          <cell r="F404">
            <v>7975.43</v>
          </cell>
        </row>
        <row r="469">
          <cell r="F469">
            <v>3996.44</v>
          </cell>
        </row>
        <row r="474">
          <cell r="F474">
            <v>4756.18</v>
          </cell>
        </row>
        <row r="572">
          <cell r="F572">
            <v>5061.0600000000004</v>
          </cell>
        </row>
        <row r="622">
          <cell r="F622">
            <v>4526.9399999999996</v>
          </cell>
        </row>
        <row r="797">
          <cell r="F797">
            <v>5289.07</v>
          </cell>
        </row>
        <row r="829">
          <cell r="F829">
            <v>932.19</v>
          </cell>
        </row>
        <row r="862">
          <cell r="F862">
            <v>20</v>
          </cell>
        </row>
        <row r="872">
          <cell r="F872">
            <v>598.61</v>
          </cell>
        </row>
        <row r="962">
          <cell r="E962">
            <v>316.89999999999998</v>
          </cell>
        </row>
        <row r="1015">
          <cell r="F1015">
            <v>114.87</v>
          </cell>
        </row>
        <row r="1023">
          <cell r="F1023">
            <v>6.6</v>
          </cell>
        </row>
        <row r="1038">
          <cell r="F1038">
            <v>114.87</v>
          </cell>
        </row>
        <row r="1046">
          <cell r="F1046">
            <v>143.59</v>
          </cell>
        </row>
        <row r="1064">
          <cell r="F1064">
            <v>68.87</v>
          </cell>
        </row>
        <row r="1232">
          <cell r="F1232">
            <v>195</v>
          </cell>
        </row>
        <row r="1254">
          <cell r="F1254">
            <v>162.5</v>
          </cell>
        </row>
        <row r="1266">
          <cell r="F1266">
            <v>875.9</v>
          </cell>
        </row>
        <row r="1277">
          <cell r="F1277">
            <v>180.57</v>
          </cell>
        </row>
        <row r="1288">
          <cell r="F1288">
            <v>180.57</v>
          </cell>
        </row>
        <row r="1310">
          <cell r="F1310">
            <v>180.57</v>
          </cell>
        </row>
        <row r="1317">
          <cell r="F1317">
            <v>102.12</v>
          </cell>
        </row>
        <row r="1352">
          <cell r="F1352">
            <v>859.13</v>
          </cell>
        </row>
        <row r="1367">
          <cell r="F1367">
            <v>803.4</v>
          </cell>
        </row>
        <row r="1384">
          <cell r="F1384">
            <v>5.63</v>
          </cell>
        </row>
        <row r="1402">
          <cell r="F1402">
            <v>209.48</v>
          </cell>
        </row>
        <row r="1540">
          <cell r="F1540">
            <v>6108.22</v>
          </cell>
        </row>
        <row r="1645">
          <cell r="F1645">
            <v>25537.06</v>
          </cell>
        </row>
        <row r="1690">
          <cell r="F1690">
            <v>10000</v>
          </cell>
        </row>
        <row r="1728">
          <cell r="F1728">
            <v>29102.06</v>
          </cell>
        </row>
      </sheetData>
      <sheetData sheetId="4">
        <row r="6">
          <cell r="E6">
            <v>725</v>
          </cell>
        </row>
      </sheetData>
      <sheetData sheetId="5">
        <row r="4">
          <cell r="C4">
            <v>6800</v>
          </cell>
        </row>
      </sheetData>
      <sheetData sheetId="6">
        <row r="4">
          <cell r="C4">
            <v>433</v>
          </cell>
        </row>
      </sheetData>
      <sheetData sheetId="7"/>
      <sheetData sheetId="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 "/>
      <sheetName val="Analisis"/>
      <sheetName val="Materiales"/>
      <sheetName val="M.O."/>
      <sheetName val="MANO DE OBRA"/>
      <sheetName val="Estructurales SALON"/>
      <sheetName val="EST. ALM"/>
      <sheetName val="Sheet1"/>
      <sheetName val="Sheet2"/>
      <sheetName val="Sheet3"/>
      <sheetName val="Ins"/>
      <sheetName val="Ana"/>
    </sheetNames>
    <sheetDataSet>
      <sheetData sheetId="0">
        <row r="10">
          <cell r="E10">
            <v>0</v>
          </cell>
        </row>
      </sheetData>
      <sheetData sheetId="1">
        <row r="11">
          <cell r="F11">
            <v>1047.07</v>
          </cell>
        </row>
        <row r="67">
          <cell r="F67">
            <v>113.94199999999999</v>
          </cell>
        </row>
        <row r="135">
          <cell r="F135">
            <v>140.666</v>
          </cell>
        </row>
        <row r="161">
          <cell r="E161">
            <v>650</v>
          </cell>
        </row>
        <row r="176">
          <cell r="F176">
            <v>216.995</v>
          </cell>
        </row>
        <row r="193">
          <cell r="F193">
            <v>910.86</v>
          </cell>
        </row>
        <row r="205">
          <cell r="F205">
            <v>927.21</v>
          </cell>
        </row>
        <row r="272">
          <cell r="F272">
            <v>1081.6199999999999</v>
          </cell>
        </row>
        <row r="319">
          <cell r="F319">
            <v>657.33</v>
          </cell>
        </row>
        <row r="421">
          <cell r="F421">
            <v>2677.2799999999997</v>
          </cell>
        </row>
        <row r="436">
          <cell r="F436">
            <v>510.1</v>
          </cell>
        </row>
        <row r="441">
          <cell r="F441">
            <v>624.03</v>
          </cell>
        </row>
        <row r="446">
          <cell r="F446">
            <v>4459.28</v>
          </cell>
        </row>
        <row r="565">
          <cell r="F565">
            <v>2465.5</v>
          </cell>
        </row>
        <row r="648">
          <cell r="F648">
            <v>4673.08</v>
          </cell>
        </row>
        <row r="672">
          <cell r="F672">
            <v>1160.72</v>
          </cell>
        </row>
        <row r="679">
          <cell r="F679">
            <v>1622.3400000000001</v>
          </cell>
        </row>
        <row r="701">
          <cell r="F701">
            <v>7017.45</v>
          </cell>
        </row>
        <row r="744">
          <cell r="F744">
            <v>4064.76</v>
          </cell>
        </row>
        <row r="778">
          <cell r="E778">
            <v>2300</v>
          </cell>
        </row>
        <row r="826">
          <cell r="F826">
            <v>231.47</v>
          </cell>
        </row>
        <row r="850">
          <cell r="F850">
            <v>267.7</v>
          </cell>
        </row>
        <row r="889">
          <cell r="F889">
            <v>129.34</v>
          </cell>
        </row>
        <row r="1057">
          <cell r="F1057">
            <v>832.74</v>
          </cell>
        </row>
        <row r="1113">
          <cell r="F1113">
            <v>920.27</v>
          </cell>
        </row>
        <row r="1158">
          <cell r="F1158">
            <v>1006.06</v>
          </cell>
        </row>
        <row r="1173">
          <cell r="F1173">
            <v>1051.58</v>
          </cell>
        </row>
        <row r="1189">
          <cell r="F1189">
            <v>1022.23</v>
          </cell>
        </row>
        <row r="1204">
          <cell r="F1204">
            <v>209.48</v>
          </cell>
        </row>
        <row r="1317">
          <cell r="F1317">
            <v>7469.49</v>
          </cell>
        </row>
        <row r="1343">
          <cell r="F1343">
            <v>7007.72</v>
          </cell>
        </row>
        <row r="1448">
          <cell r="F1448">
            <v>585.8143262000001</v>
          </cell>
        </row>
        <row r="1466">
          <cell r="E1466">
            <v>150</v>
          </cell>
        </row>
        <row r="1467">
          <cell r="F1467">
            <v>1119.06</v>
          </cell>
        </row>
        <row r="1487">
          <cell r="F1487">
            <v>807.81</v>
          </cell>
        </row>
        <row r="1497">
          <cell r="F1497">
            <v>818.81</v>
          </cell>
        </row>
        <row r="1521">
          <cell r="F1521">
            <v>188.48</v>
          </cell>
        </row>
        <row r="1531">
          <cell r="F1531">
            <v>126.72</v>
          </cell>
        </row>
        <row r="1539">
          <cell r="F1539">
            <v>115.72</v>
          </cell>
        </row>
        <row r="1543">
          <cell r="F1543">
            <v>599.84922000000006</v>
          </cell>
        </row>
        <row r="1571">
          <cell r="F1571">
            <v>430.51</v>
          </cell>
        </row>
        <row r="1577">
          <cell r="F1577">
            <v>102.74</v>
          </cell>
        </row>
      </sheetData>
      <sheetData sheetId="2">
        <row r="6">
          <cell r="E6">
            <v>725</v>
          </cell>
        </row>
        <row r="17">
          <cell r="E17">
            <v>674.96</v>
          </cell>
        </row>
        <row r="24">
          <cell r="E24">
            <v>323.38</v>
          </cell>
        </row>
        <row r="257">
          <cell r="F257">
            <v>14.723999999999998</v>
          </cell>
        </row>
        <row r="258">
          <cell r="F258">
            <v>53.17</v>
          </cell>
        </row>
        <row r="259">
          <cell r="F259">
            <v>80.572999999999993</v>
          </cell>
        </row>
        <row r="261">
          <cell r="F261">
            <v>12.679</v>
          </cell>
        </row>
        <row r="263">
          <cell r="F263">
            <v>75.256</v>
          </cell>
        </row>
        <row r="300">
          <cell r="F300">
            <v>166.87199999999999</v>
          </cell>
        </row>
        <row r="392">
          <cell r="E392">
            <v>10</v>
          </cell>
        </row>
        <row r="418">
          <cell r="E418">
            <v>32.020000000000003</v>
          </cell>
        </row>
        <row r="496">
          <cell r="E496">
            <v>48.26</v>
          </cell>
        </row>
        <row r="535">
          <cell r="E535">
            <v>5.5</v>
          </cell>
        </row>
        <row r="586">
          <cell r="E586">
            <v>29.5</v>
          </cell>
        </row>
        <row r="598">
          <cell r="E598">
            <v>74.239999999999995</v>
          </cell>
        </row>
        <row r="600">
          <cell r="E600">
            <v>11.75</v>
          </cell>
        </row>
        <row r="605">
          <cell r="E605">
            <v>109.01</v>
          </cell>
        </row>
      </sheetData>
      <sheetData sheetId="3">
        <row r="8">
          <cell r="C8">
            <v>575</v>
          </cell>
        </row>
      </sheetData>
      <sheetData sheetId="4">
        <row r="4">
          <cell r="C4">
            <v>433</v>
          </cell>
        </row>
      </sheetData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39">
          <cell r="F1139">
            <v>14642.429999999998</v>
          </cell>
        </row>
        <row r="1325">
          <cell r="F1325">
            <v>586.05000000000007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 SFM-NAGUA2004"/>
      <sheetName val="SFM-NAGUA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</sheetNames>
    <sheetDataSet>
      <sheetData sheetId="0" refreshError="1"/>
      <sheetData sheetId="1" refreshError="1"/>
      <sheetData sheetId="2">
        <row r="401">
          <cell r="H401">
            <v>759.51</v>
          </cell>
        </row>
        <row r="416">
          <cell r="H416">
            <v>477.29</v>
          </cell>
        </row>
        <row r="441">
          <cell r="H441">
            <v>98.45</v>
          </cell>
        </row>
        <row r="455">
          <cell r="H455">
            <v>11.78</v>
          </cell>
        </row>
        <row r="722">
          <cell r="H722">
            <v>581.02299999999991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>
        <row r="21">
          <cell r="K21">
            <v>105458.51430283062</v>
          </cell>
        </row>
      </sheetData>
      <sheetData sheetId="9">
        <row r="27">
          <cell r="H27">
            <v>201019.62</v>
          </cell>
        </row>
      </sheetData>
      <sheetData sheetId="10">
        <row r="28">
          <cell r="G28">
            <v>137856.20000000001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Precios"/>
      <sheetName val="LISTADO MATERIALES"/>
      <sheetName val="Sheet4"/>
      <sheetName val="Sheet5"/>
      <sheetName val="Insumos"/>
      <sheetName val="Análisis de Precios"/>
      <sheetName val="caseta de plan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"/>
      <sheetName val="Detalle Acero"/>
      <sheetName val="Villas (Platea)"/>
      <sheetName val="Villa Zona 1"/>
      <sheetName val="Villa Zona 2"/>
      <sheetName val="Cocina "/>
      <sheetName val="Lavandería"/>
      <sheetName val="Comedor"/>
      <sheetName val="Area Noble"/>
      <sheetName val="Administración"/>
      <sheetName val="Espectáculos"/>
      <sheetName val="Exterior A. N."/>
      <sheetName val="Exteriores Gral."/>
      <sheetName val="Prelim.Fase I"/>
      <sheetName val="Prelim.A.N."/>
    </sheetNames>
    <sheetDataSet>
      <sheetData sheetId="0">
        <row r="16">
          <cell r="E16">
            <v>320</v>
          </cell>
        </row>
      </sheetData>
      <sheetData sheetId="1" refreshError="1"/>
      <sheetData sheetId="2">
        <row r="26">
          <cell r="D26">
            <v>177.75200000000001</v>
          </cell>
          <cell r="F26">
            <v>28.836999999999996</v>
          </cell>
          <cell r="H26">
            <v>0.55119999999999991</v>
          </cell>
          <cell r="L26">
            <v>1.5490799999999998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. horm."/>
      <sheetName val="Analisis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</sheetNames>
    <sheetDataSet>
      <sheetData sheetId="0" refreshError="1">
        <row r="16">
          <cell r="C16" t="str">
            <v>13/7 -</v>
          </cell>
        </row>
      </sheetData>
      <sheetData sheetId="1"/>
      <sheetData sheetId="2"/>
      <sheetData sheetId="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Tipo A"/>
      <sheetName val="Tipo C"/>
      <sheetName val="Analisis"/>
      <sheetName val="Materiales"/>
      <sheetName val="CAMPAMENTO2"/>
      <sheetName val="ingenie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C9">
            <v>1850</v>
          </cell>
        </row>
        <row r="10">
          <cell r="C10">
            <v>1850</v>
          </cell>
        </row>
        <row r="14">
          <cell r="C14">
            <v>900</v>
          </cell>
        </row>
      </sheetData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3">
          <cell r="G13">
            <v>250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 #1"/>
      <sheetName val="PRESUPUESTO"/>
      <sheetName val="CANTIDADES"/>
      <sheetName val="I.HORMIGON"/>
    </sheetNames>
    <sheetDataSet>
      <sheetData sheetId="0"/>
      <sheetData sheetId="1"/>
      <sheetData sheetId="2"/>
      <sheetData sheetId="3" refreshError="1">
        <row r="10">
          <cell r="G10">
            <v>1682</v>
          </cell>
        </row>
        <row r="11">
          <cell r="G11">
            <v>139.19999999999999</v>
          </cell>
        </row>
        <row r="12">
          <cell r="G12">
            <v>40.6</v>
          </cell>
        </row>
        <row r="14">
          <cell r="G14">
            <v>4408</v>
          </cell>
        </row>
        <row r="15">
          <cell r="G15">
            <v>4825.6000000000004</v>
          </cell>
        </row>
        <row r="19">
          <cell r="G19">
            <v>127.6</v>
          </cell>
        </row>
        <row r="22">
          <cell r="G22">
            <v>29</v>
          </cell>
        </row>
        <row r="24">
          <cell r="G24">
            <v>232</v>
          </cell>
        </row>
        <row r="27">
          <cell r="G27">
            <v>696</v>
          </cell>
        </row>
        <row r="28">
          <cell r="G28">
            <v>580</v>
          </cell>
        </row>
        <row r="30">
          <cell r="G30">
            <v>556.79999999999995</v>
          </cell>
        </row>
        <row r="33">
          <cell r="G33">
            <v>580</v>
          </cell>
        </row>
        <row r="37">
          <cell r="G37">
            <v>6380</v>
          </cell>
        </row>
        <row r="40">
          <cell r="G40">
            <v>493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6">
          <cell r="D16">
            <v>2200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"/>
      <sheetName val="SEG, POL Y FIANZ"/>
      <sheetName val="1.01"/>
      <sheetName val="1.02"/>
      <sheetName val="1.03"/>
      <sheetName val="2.01.01"/>
      <sheetName val="2.01.02"/>
      <sheetName val="2.01.03"/>
      <sheetName val="2.01.04"/>
      <sheetName val="2.01.05"/>
      <sheetName val="2.01.06"/>
      <sheetName val="2.01.07"/>
      <sheetName val="3.01"/>
      <sheetName val="3.02"/>
      <sheetName val="7.01.01"/>
      <sheetName val="7.01.02"/>
      <sheetName val="7.01.03"/>
      <sheetName val="7.01.04"/>
      <sheetName val="Sheet3"/>
    </sheetNames>
    <sheetDataSet>
      <sheetData sheetId="0">
        <row r="13">
          <cell r="A13">
            <v>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-Blasting"/>
      <sheetName val="QUOTE"/>
      <sheetName val="Pres. Quiebrasol"/>
      <sheetName val="Sold+Torn"/>
      <sheetName val="Insumos"/>
      <sheetName val=" Pintura+dECK"/>
      <sheetName val="Herr+Equip"/>
      <sheetName val="M.O instalacion"/>
      <sheetName val="M.O Fabricacion"/>
      <sheetName val="comparacion"/>
      <sheetName val="ANALISIS DE ACERO"/>
      <sheetName val="peso "/>
      <sheetName val="propuesta "/>
      <sheetName val="Pres__Quiebrasol"/>
      <sheetName val="_Pintura+dECK"/>
      <sheetName val="M_O_instalacion"/>
      <sheetName val="M_O_Fabricacion"/>
      <sheetName val="ANALISIS_DE_ACERO"/>
      <sheetName val="peso_"/>
      <sheetName val="propuesta_"/>
      <sheetName val="INS"/>
      <sheetName val="Pres__Quiebrasol1"/>
      <sheetName val="_Pintura+dECK1"/>
      <sheetName val="M_O_instalacion1"/>
      <sheetName val="M_O_Fabricacion1"/>
      <sheetName val="ANALISIS_DE_ACERO1"/>
      <sheetName val="peso_1"/>
      <sheetName val="propuesta_1"/>
      <sheetName val="M_O_insF-b_x0000__x0002__x0000__x0000__x0000_\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  <row r="450">
          <cell r="F450">
            <v>12092.714034231249</v>
          </cell>
        </row>
        <row r="1325">
          <cell r="F1325">
            <v>586.05000000000007</v>
          </cell>
        </row>
      </sheetData>
      <sheetData sheetId="8">
        <row r="14">
          <cell r="D14">
            <v>1240</v>
          </cell>
        </row>
        <row r="23">
          <cell r="D23">
            <v>550</v>
          </cell>
        </row>
        <row r="24">
          <cell r="D24">
            <v>550</v>
          </cell>
        </row>
        <row r="25">
          <cell r="D25">
            <v>600</v>
          </cell>
        </row>
        <row r="30">
          <cell r="D30">
            <v>520</v>
          </cell>
        </row>
        <row r="38">
          <cell r="D38">
            <v>16</v>
          </cell>
        </row>
        <row r="43">
          <cell r="D43">
            <v>35</v>
          </cell>
        </row>
        <row r="44">
          <cell r="D44">
            <v>60</v>
          </cell>
        </row>
        <row r="46">
          <cell r="D46">
            <v>35</v>
          </cell>
        </row>
        <row r="49">
          <cell r="D49">
            <v>1250</v>
          </cell>
        </row>
        <row r="55">
          <cell r="D55">
            <v>450</v>
          </cell>
        </row>
        <row r="56">
          <cell r="D56">
            <v>500</v>
          </cell>
        </row>
        <row r="57">
          <cell r="D57">
            <v>205</v>
          </cell>
        </row>
        <row r="65">
          <cell r="D65">
            <v>837.21</v>
          </cell>
        </row>
        <row r="66">
          <cell r="D66">
            <v>450</v>
          </cell>
        </row>
        <row r="77">
          <cell r="D77">
            <v>458</v>
          </cell>
        </row>
        <row r="81">
          <cell r="D81">
            <v>350</v>
          </cell>
        </row>
        <row r="95">
          <cell r="D95">
            <v>193.75038750077499</v>
          </cell>
        </row>
        <row r="127">
          <cell r="D127">
            <v>400</v>
          </cell>
        </row>
        <row r="142">
          <cell r="D142">
            <v>325</v>
          </cell>
        </row>
      </sheetData>
      <sheetData sheetId="9" refreshError="1">
        <row r="1512">
          <cell r="G1512">
            <v>3526.1216021874998</v>
          </cell>
        </row>
        <row r="1520">
          <cell r="G1520">
            <v>3801.1316021875</v>
          </cell>
        </row>
      </sheetData>
      <sheetData sheetId="10"/>
      <sheetData sheetId="11">
        <row r="126">
          <cell r="C126">
            <v>55</v>
          </cell>
        </row>
        <row r="194">
          <cell r="C194">
            <v>18.22</v>
          </cell>
        </row>
      </sheetData>
      <sheetData sheetId="12"/>
      <sheetData sheetId="13">
        <row r="39">
          <cell r="D39">
            <v>4.37</v>
          </cell>
        </row>
        <row r="184">
          <cell r="D184">
            <v>50</v>
          </cell>
        </row>
      </sheetData>
      <sheetData sheetId="14"/>
      <sheetData sheetId="15"/>
      <sheetData sheetId="16">
        <row r="14">
          <cell r="D14">
            <v>0.3</v>
          </cell>
        </row>
        <row r="134">
          <cell r="D134">
            <v>550</v>
          </cell>
        </row>
        <row r="178">
          <cell r="D178">
            <v>95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  <row r="3185">
          <cell r="F3185">
            <v>2329.8999999999996</v>
          </cell>
        </row>
        <row r="3215">
          <cell r="F3215">
            <v>1516.1</v>
          </cell>
        </row>
        <row r="3256">
          <cell r="F3256">
            <v>474.91037499999999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>
        <row r="4">
          <cell r="B4">
            <v>689.6</v>
          </cell>
        </row>
      </sheetData>
      <sheetData sheetId="1" refreshError="1">
        <row r="11">
          <cell r="C11">
            <v>268</v>
          </cell>
        </row>
        <row r="14">
          <cell r="C14">
            <v>830</v>
          </cell>
        </row>
      </sheetData>
      <sheetData sheetId="2" refreshError="1">
        <row r="4">
          <cell r="B4">
            <v>689.6</v>
          </cell>
        </row>
      </sheetData>
      <sheetData sheetId="3"/>
      <sheetData sheetId="4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Ca|culo"/>
    </sheetNames>
    <sheetDataSet>
      <sheetData sheetId="0" refreshError="1"/>
      <sheetData sheetId="1" refreshError="1"/>
      <sheetData sheetId="2">
        <row r="3">
          <cell r="B3">
            <v>135</v>
          </cell>
        </row>
        <row r="5">
          <cell r="B5">
            <v>550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</sheetNames>
    <sheetDataSet>
      <sheetData sheetId="0" refreshError="1"/>
      <sheetData sheetId="1" refreshError="1">
        <row r="21">
          <cell r="D21">
            <v>1314906.1857016287</v>
          </cell>
        </row>
        <row r="23">
          <cell r="D23">
            <v>2990883.649645336</v>
          </cell>
        </row>
        <row r="24">
          <cell r="D24">
            <v>1806093.8399999999</v>
          </cell>
        </row>
        <row r="25">
          <cell r="D25">
            <v>287006.09240701469</v>
          </cell>
        </row>
        <row r="26">
          <cell r="D26">
            <v>600000</v>
          </cell>
        </row>
        <row r="32">
          <cell r="F32">
            <v>59613800.43383681</v>
          </cell>
        </row>
      </sheetData>
      <sheetData sheetId="2" refreshError="1"/>
      <sheetData sheetId="3" refreshError="1"/>
      <sheetData sheetId="4" refreshError="1">
        <row r="106">
          <cell r="G106">
            <v>1452664.2717140752</v>
          </cell>
        </row>
      </sheetData>
      <sheetData sheetId="5" refreshError="1">
        <row r="106">
          <cell r="G106">
            <v>1421956.8064897507</v>
          </cell>
        </row>
      </sheetData>
      <sheetData sheetId="6" refreshError="1">
        <row r="21">
          <cell r="E21">
            <v>30</v>
          </cell>
        </row>
        <row r="107">
          <cell r="G107">
            <v>1409090.7024497506</v>
          </cell>
        </row>
      </sheetData>
      <sheetData sheetId="7" refreshError="1">
        <row r="49">
          <cell r="D49">
            <v>150</v>
          </cell>
        </row>
        <row r="161">
          <cell r="G161">
            <v>3341748.5683191428</v>
          </cell>
        </row>
      </sheetData>
      <sheetData sheetId="8" refreshError="1">
        <row r="157">
          <cell r="G157">
            <v>2629812.3714032574</v>
          </cell>
        </row>
      </sheetData>
      <sheetData sheetId="9" refreshError="1">
        <row r="77">
          <cell r="G77">
            <v>8359323.2016874002</v>
          </cell>
        </row>
      </sheetData>
      <sheetData sheetId="10" refreshError="1">
        <row r="77">
          <cell r="G77">
            <v>621140.25180400361</v>
          </cell>
        </row>
      </sheetData>
      <sheetData sheetId="11" refreshError="1">
        <row r="49">
          <cell r="D49">
            <v>150</v>
          </cell>
        </row>
        <row r="105">
          <cell r="D105">
            <v>2649.6400000000003</v>
          </cell>
        </row>
        <row r="120">
          <cell r="D120">
            <v>3084.55</v>
          </cell>
        </row>
        <row r="138">
          <cell r="D138">
            <v>3746.4657613846157</v>
          </cell>
        </row>
        <row r="148">
          <cell r="D148">
            <v>8759.6139999999996</v>
          </cell>
        </row>
        <row r="156">
          <cell r="D156">
            <v>7227.72</v>
          </cell>
        </row>
        <row r="164">
          <cell r="D164">
            <v>7365.95</v>
          </cell>
        </row>
        <row r="173">
          <cell r="D173">
            <v>5765.4363104433687</v>
          </cell>
        </row>
        <row r="182">
          <cell r="D182">
            <v>9313.451155384615</v>
          </cell>
        </row>
        <row r="200">
          <cell r="D200">
            <v>6693.3966666666665</v>
          </cell>
        </row>
        <row r="209">
          <cell r="D209">
            <v>5176.5506666666661</v>
          </cell>
        </row>
        <row r="218">
          <cell r="D218">
            <v>4991.54</v>
          </cell>
        </row>
        <row r="230">
          <cell r="D230">
            <v>4386.2560994538471</v>
          </cell>
        </row>
        <row r="241">
          <cell r="D241">
            <v>3070.48</v>
          </cell>
        </row>
        <row r="256">
          <cell r="D256">
            <v>4206.2299999999996</v>
          </cell>
        </row>
        <row r="274">
          <cell r="D274">
            <v>1777.8110323846156</v>
          </cell>
        </row>
        <row r="286">
          <cell r="D286">
            <v>4816.92</v>
          </cell>
        </row>
        <row r="306">
          <cell r="D306">
            <v>377.70847206000002</v>
          </cell>
        </row>
        <row r="365">
          <cell r="D365">
            <v>284.03647999999998</v>
          </cell>
        </row>
        <row r="415">
          <cell r="D415">
            <v>595.61825599999997</v>
          </cell>
        </row>
        <row r="427">
          <cell r="D427">
            <v>639.838256</v>
          </cell>
        </row>
        <row r="438">
          <cell r="D438">
            <v>693.07825600000001</v>
          </cell>
        </row>
        <row r="449">
          <cell r="D449">
            <v>563.11809600000004</v>
          </cell>
        </row>
        <row r="460">
          <cell r="D460">
            <v>493.52857599999993</v>
          </cell>
        </row>
        <row r="471">
          <cell r="D471">
            <v>1369.4382560000001</v>
          </cell>
        </row>
        <row r="491">
          <cell r="D491">
            <v>1053.4291840000001</v>
          </cell>
        </row>
        <row r="501">
          <cell r="D501">
            <v>156.43090943999999</v>
          </cell>
        </row>
        <row r="512">
          <cell r="D512">
            <v>1446.1291840000001</v>
          </cell>
        </row>
        <row r="522">
          <cell r="D522">
            <v>810.20918399999994</v>
          </cell>
        </row>
        <row r="532">
          <cell r="D532">
            <v>121.89090944</v>
          </cell>
        </row>
        <row r="541">
          <cell r="D541">
            <v>705.20918399999994</v>
          </cell>
        </row>
        <row r="551">
          <cell r="D551">
            <v>106.89090944</v>
          </cell>
        </row>
        <row r="560">
          <cell r="D560">
            <v>600.20918399999994</v>
          </cell>
        </row>
        <row r="570">
          <cell r="D570">
            <v>91.890909440000001</v>
          </cell>
        </row>
        <row r="580">
          <cell r="D580">
            <v>383.12918399999995</v>
          </cell>
        </row>
        <row r="591">
          <cell r="D591">
            <v>1075.2</v>
          </cell>
        </row>
        <row r="601">
          <cell r="D601">
            <v>402.22159319999997</v>
          </cell>
        </row>
        <row r="610">
          <cell r="D610">
            <v>1470.2215932000001</v>
          </cell>
        </row>
        <row r="620">
          <cell r="D620">
            <v>339.22159319999997</v>
          </cell>
        </row>
        <row r="629">
          <cell r="D629">
            <v>416.86012399999998</v>
          </cell>
        </row>
        <row r="638">
          <cell r="D638">
            <v>1204.0245920000002</v>
          </cell>
        </row>
        <row r="645">
          <cell r="D645">
            <v>506.42459200000008</v>
          </cell>
        </row>
        <row r="658">
          <cell r="D658">
            <v>19014.945350968199</v>
          </cell>
        </row>
        <row r="755">
          <cell r="D755">
            <v>7451.79</v>
          </cell>
        </row>
        <row r="765">
          <cell r="D765">
            <v>5604.04</v>
          </cell>
        </row>
        <row r="775">
          <cell r="D775">
            <v>7150.7099999999991</v>
          </cell>
        </row>
        <row r="785">
          <cell r="D785">
            <v>9347.5483000000004</v>
          </cell>
        </row>
        <row r="915">
          <cell r="D915">
            <v>320.57281386599999</v>
          </cell>
        </row>
        <row r="933">
          <cell r="D933">
            <v>5411.1733461538461</v>
          </cell>
        </row>
        <row r="1004">
          <cell r="D1004">
            <v>6508.3639569669222</v>
          </cell>
        </row>
        <row r="1018">
          <cell r="D1018">
            <v>5615.9402461538457</v>
          </cell>
        </row>
        <row r="1112">
          <cell r="D1112">
            <v>743.03258760000006</v>
          </cell>
        </row>
        <row r="1202">
          <cell r="D1202">
            <v>185.83776800000001</v>
          </cell>
        </row>
        <row r="1816">
          <cell r="F1816">
            <v>101540.4</v>
          </cell>
        </row>
        <row r="1956">
          <cell r="F1956">
            <v>75726.179999999993</v>
          </cell>
        </row>
      </sheetData>
      <sheetData sheetId="12" refreshError="1">
        <row r="21">
          <cell r="E21">
            <v>30</v>
          </cell>
        </row>
        <row r="25">
          <cell r="E25">
            <v>220</v>
          </cell>
        </row>
        <row r="35">
          <cell r="E35">
            <v>1960</v>
          </cell>
        </row>
        <row r="37">
          <cell r="E37">
            <v>2066</v>
          </cell>
        </row>
        <row r="39">
          <cell r="E39">
            <v>2156</v>
          </cell>
        </row>
        <row r="42">
          <cell r="E42">
            <v>28600</v>
          </cell>
        </row>
        <row r="48">
          <cell r="E48">
            <v>130</v>
          </cell>
        </row>
        <row r="60">
          <cell r="E60">
            <v>280</v>
          </cell>
        </row>
        <row r="61">
          <cell r="E61">
            <v>280</v>
          </cell>
        </row>
        <row r="62">
          <cell r="E62">
            <v>280</v>
          </cell>
        </row>
        <row r="63">
          <cell r="E63">
            <v>280</v>
          </cell>
        </row>
        <row r="64">
          <cell r="E64">
            <v>280</v>
          </cell>
        </row>
        <row r="66">
          <cell r="E66">
            <v>125</v>
          </cell>
        </row>
        <row r="69">
          <cell r="E69">
            <v>43.2</v>
          </cell>
        </row>
        <row r="70">
          <cell r="E70">
            <v>190</v>
          </cell>
        </row>
        <row r="71">
          <cell r="E71">
            <v>312</v>
          </cell>
        </row>
        <row r="84">
          <cell r="E84">
            <v>5</v>
          </cell>
        </row>
        <row r="91">
          <cell r="E91">
            <v>70</v>
          </cell>
        </row>
        <row r="108">
          <cell r="E108">
            <v>40</v>
          </cell>
        </row>
        <row r="112">
          <cell r="E112">
            <v>4.5</v>
          </cell>
        </row>
        <row r="136">
          <cell r="E136">
            <v>15</v>
          </cell>
        </row>
        <row r="137">
          <cell r="E137">
            <v>36.880000000000003</v>
          </cell>
        </row>
        <row r="142">
          <cell r="E142">
            <v>350</v>
          </cell>
        </row>
        <row r="155">
          <cell r="E155">
            <v>20</v>
          </cell>
        </row>
        <row r="162">
          <cell r="E162">
            <v>289.55</v>
          </cell>
        </row>
        <row r="164">
          <cell r="E164">
            <v>35</v>
          </cell>
        </row>
        <row r="167">
          <cell r="E167">
            <v>150</v>
          </cell>
        </row>
        <row r="168">
          <cell r="E168">
            <v>30</v>
          </cell>
        </row>
        <row r="170">
          <cell r="E170">
            <v>110</v>
          </cell>
        </row>
        <row r="171">
          <cell r="E171">
            <v>120</v>
          </cell>
        </row>
        <row r="172">
          <cell r="E172">
            <v>110</v>
          </cell>
        </row>
        <row r="173">
          <cell r="E173">
            <v>55</v>
          </cell>
        </row>
        <row r="174">
          <cell r="E174">
            <v>140</v>
          </cell>
        </row>
        <row r="175">
          <cell r="E175">
            <v>140</v>
          </cell>
        </row>
        <row r="176">
          <cell r="E176">
            <v>190</v>
          </cell>
        </row>
        <row r="177">
          <cell r="E177">
            <v>250</v>
          </cell>
        </row>
        <row r="178">
          <cell r="E178">
            <v>200</v>
          </cell>
        </row>
        <row r="179">
          <cell r="E179">
            <v>230</v>
          </cell>
        </row>
        <row r="180">
          <cell r="E180">
            <v>250</v>
          </cell>
        </row>
      </sheetData>
      <sheetData sheetId="13" refreshError="1">
        <row r="173">
          <cell r="G173">
            <v>0</v>
          </cell>
        </row>
      </sheetData>
      <sheetData sheetId="14" refreshError="1">
        <row r="112">
          <cell r="G112">
            <v>2990883.649645336</v>
          </cell>
        </row>
      </sheetData>
      <sheetData sheetId="15" refreshError="1">
        <row r="109">
          <cell r="G109">
            <v>1777509.2737094555</v>
          </cell>
        </row>
      </sheetData>
      <sheetData sheetId="16" refreshError="1">
        <row r="71">
          <cell r="H71">
            <v>287006.09240701469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TERRAZA"/>
      <sheetName val="ANALISIS Y MEDICIONES"/>
      <sheetName val="Cuantia (2)"/>
      <sheetName val="Cuantia"/>
      <sheetName val="INSUMOS"/>
      <sheetName val="Hoja1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C4">
            <v>4377</v>
          </cell>
        </row>
        <row r="8">
          <cell r="C8">
            <v>345</v>
          </cell>
        </row>
        <row r="11">
          <cell r="C11">
            <v>639</v>
          </cell>
        </row>
        <row r="12">
          <cell r="C12">
            <v>511</v>
          </cell>
        </row>
        <row r="13">
          <cell r="C13">
            <v>448</v>
          </cell>
        </row>
        <row r="15">
          <cell r="C15">
            <v>268</v>
          </cell>
        </row>
      </sheetData>
      <sheetData sheetId="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34">
          <cell r="I2234">
            <v>5287.3739999999998</v>
          </cell>
        </row>
        <row r="2356">
          <cell r="F2356">
            <v>43.914999999999999</v>
          </cell>
        </row>
        <row r="2357">
          <cell r="F2357">
            <v>58.95</v>
          </cell>
        </row>
        <row r="2358">
          <cell r="F2358">
            <v>225.58800000000002</v>
          </cell>
        </row>
        <row r="2521">
          <cell r="S2521">
            <v>1495.8779999999999</v>
          </cell>
        </row>
        <row r="2682">
          <cell r="F2682">
            <v>60.85</v>
          </cell>
        </row>
        <row r="2683">
          <cell r="F2683">
            <v>14.549999999999999</v>
          </cell>
        </row>
        <row r="2684">
          <cell r="F2684">
            <v>170.22</v>
          </cell>
        </row>
      </sheetData>
      <sheetData sheetId="7" refreshError="1">
        <row r="1139">
          <cell r="F1139">
            <v>14642.429999999998</v>
          </cell>
        </row>
      </sheetData>
      <sheetData sheetId="8" refreshError="1">
        <row r="15">
          <cell r="D15">
            <v>1240</v>
          </cell>
        </row>
        <row r="62">
          <cell r="D62">
            <v>750</v>
          </cell>
        </row>
        <row r="99">
          <cell r="D99">
            <v>1744</v>
          </cell>
        </row>
        <row r="155">
          <cell r="D155">
            <v>3029.22</v>
          </cell>
        </row>
        <row r="156">
          <cell r="D156">
            <v>5152</v>
          </cell>
        </row>
        <row r="157">
          <cell r="D157">
            <v>5152</v>
          </cell>
        </row>
        <row r="160">
          <cell r="D160">
            <v>5800</v>
          </cell>
        </row>
        <row r="163">
          <cell r="D163">
            <v>5800</v>
          </cell>
        </row>
      </sheetData>
      <sheetData sheetId="9" refreshError="1">
        <row r="224">
          <cell r="G224">
            <v>492.69114999999999</v>
          </cell>
        </row>
        <row r="251">
          <cell r="G251">
            <v>505.60194999999993</v>
          </cell>
        </row>
        <row r="958">
          <cell r="G958">
            <v>879.60915</v>
          </cell>
        </row>
        <row r="1219">
          <cell r="G1219">
            <v>83.95</v>
          </cell>
        </row>
        <row r="1279">
          <cell r="G1279">
            <v>164.05</v>
          </cell>
        </row>
        <row r="1794">
          <cell r="F1794">
            <v>192.45389</v>
          </cell>
        </row>
        <row r="1808">
          <cell r="F1808">
            <v>50.088949999999997</v>
          </cell>
        </row>
        <row r="1819">
          <cell r="F1819">
            <v>567.19946200000004</v>
          </cell>
        </row>
      </sheetData>
      <sheetData sheetId="10" refreshError="1">
        <row r="552">
          <cell r="F552">
            <v>299.31</v>
          </cell>
        </row>
      </sheetData>
      <sheetData sheetId="11" refreshError="1">
        <row r="183">
          <cell r="C183">
            <v>351.48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320">
          <cell r="F3320">
            <v>114.45909</v>
          </cell>
        </row>
        <row r="3329">
          <cell r="F3329">
            <v>176.85633999999999</v>
          </cell>
        </row>
        <row r="3459">
          <cell r="F3459">
            <v>737.17365130498786</v>
          </cell>
        </row>
        <row r="3512">
          <cell r="F3512">
            <v>1340.6621825396824</v>
          </cell>
        </row>
        <row r="3522">
          <cell r="F3522">
            <v>219.82928999999999</v>
          </cell>
        </row>
        <row r="3537">
          <cell r="F3537">
            <v>579.17847000000017</v>
          </cell>
        </row>
        <row r="3554">
          <cell r="F3554">
            <v>77.759999999999991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AP"/>
      <sheetName val="DS"/>
      <sheetName val="ANA"/>
      <sheetName val="PRE"/>
      <sheetName val="INS"/>
      <sheetName val="AC-Capítulo No.7"/>
      <sheetName val="AC-Capítulo No.5"/>
      <sheetName val="AC-Capítulo No.2"/>
      <sheetName val="AC-Capítulo No.18"/>
      <sheetName val="AC-Complementarios"/>
    </sheetNames>
    <sheetDataSet>
      <sheetData sheetId="0" refreshError="1"/>
      <sheetData sheetId="1" refreshError="1"/>
      <sheetData sheetId="2" refreshError="1"/>
      <sheetData sheetId="3" refreshError="1">
        <row r="190">
          <cell r="F190">
            <v>36.760000000000005</v>
          </cell>
        </row>
        <row r="232">
          <cell r="F232">
            <v>27.77</v>
          </cell>
        </row>
        <row r="239">
          <cell r="F239">
            <v>71.930000000000007</v>
          </cell>
        </row>
        <row r="246">
          <cell r="F246">
            <v>108.78999999999999</v>
          </cell>
        </row>
        <row r="275">
          <cell r="F275">
            <v>29.410000000000004</v>
          </cell>
        </row>
        <row r="373">
          <cell r="F373">
            <v>17.170000000000002</v>
          </cell>
        </row>
        <row r="415">
          <cell r="F415">
            <v>47.57</v>
          </cell>
        </row>
        <row r="429">
          <cell r="F429">
            <v>32.340000000000003</v>
          </cell>
        </row>
        <row r="451">
          <cell r="F451">
            <v>55.51</v>
          </cell>
        </row>
        <row r="514">
          <cell r="F514">
            <v>102.43749999999999</v>
          </cell>
        </row>
        <row r="536">
          <cell r="F536">
            <v>150.01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de Desembolsos"/>
      <sheetName val="INSUMOS"/>
      <sheetName val="Análisis"/>
      <sheetName val="SPA B.P. Modif. p I.M.B."/>
      <sheetName val="Resumen Cubicación "/>
      <sheetName val="Cubicación SPA R.S.J."/>
      <sheetName val="SPA B.P. Modif. p I.M.B. (2)"/>
      <sheetName val="SPA Bahia Principe "/>
      <sheetName val="SPA1 "/>
      <sheetName val="SPA2"/>
      <sheetName val="Hoja2"/>
      <sheetName val="Ventanas Ansa2"/>
      <sheetName val="Presentación"/>
      <sheetName val="Cronograma de Certificac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Horm."/>
      <sheetName val="Insumos"/>
      <sheetName val="Análisis"/>
      <sheetName val="Presupuesto"/>
    </sheetNames>
    <sheetDataSet>
      <sheetData sheetId="0" refreshError="1"/>
      <sheetData sheetId="1" refreshError="1">
        <row r="14">
          <cell r="C14">
            <v>250</v>
          </cell>
        </row>
      </sheetData>
      <sheetData sheetId="2" refreshError="1"/>
      <sheetData sheetId="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Car"/>
      <sheetName val="Rndmto"/>
      <sheetName val="M.O."/>
      <sheetName val="Ana"/>
      <sheetName val="Indice"/>
      <sheetName val="Modelo Presup."/>
    </sheetNames>
    <sheetDataSet>
      <sheetData sheetId="0" refreshError="1">
        <row r="1">
          <cell r="F1" t="str">
            <v>GUIA DE ANALISIS DE COSTOS EDIFICACIONES EN SANTO DOMINGO, REP. DOM.</v>
          </cell>
        </row>
        <row r="260">
          <cell r="E260">
            <v>125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>
        <row r="10">
          <cell r="F10">
            <v>4838.6400000000003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 CAMBIO"/>
      <sheetName val="NO EJECUTABLES "/>
      <sheetName val="R.A.U."/>
      <sheetName val="A.U."/>
      <sheetName val="A.U.Sanit."/>
      <sheetName val="A.U.Elec."/>
      <sheetName val="A.U.Mec."/>
      <sheetName val="A.U.Metal."/>
      <sheetName val="A.U.GasesM."/>
      <sheetName val="A.U.Ascensor"/>
      <sheetName val="Eq.Med."/>
      <sheetName val="SubCon"/>
      <sheetName val="Insumos"/>
      <sheetName val="M.O."/>
      <sheetName val="Equipos "/>
      <sheetName val="lista de materiales"/>
      <sheetName val="tarifa equipo"/>
      <sheetName val="analisis"/>
      <sheetName val="alcantarilla"/>
      <sheetName val="imbornal"/>
      <sheetName val="Camp."/>
    </sheetNames>
    <sheetDataSet>
      <sheetData sheetId="0" refreshError="1"/>
      <sheetData sheetId="1" refreshError="1"/>
      <sheetData sheetId="2" refreshError="1">
        <row r="25">
          <cell r="F25">
            <v>1223.687993632501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7">
          <cell r="G17">
            <v>2496</v>
          </cell>
        </row>
        <row r="112">
          <cell r="G112">
            <v>15</v>
          </cell>
        </row>
      </sheetData>
      <sheetData sheetId="13" refreshError="1">
        <row r="50">
          <cell r="I50">
            <v>723.93269999999995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ZAMIENTO"/>
      <sheetName val="Car"/>
      <sheetName val="Ins"/>
      <sheetName val="Herram"/>
      <sheetName val="Rndmto"/>
      <sheetName val="MOCuadrillas"/>
      <sheetName val="MOJornal"/>
      <sheetName val="Ana"/>
      <sheetName val="Indice"/>
      <sheetName val="Aluzinc"/>
      <sheetName val="tarifa equipo"/>
      <sheetName val="VIAL"/>
      <sheetName val="alcantarilla"/>
      <sheetName val="imbor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D10">
            <v>557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  <sheetData sheetId="13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Insumos"/>
      <sheetName val="Rendimiento"/>
      <sheetName val="Mano de Obra"/>
      <sheetName val="Analisis"/>
      <sheetName val="Resumen"/>
      <sheetName val="Indice"/>
    </sheetNames>
    <sheetDataSet>
      <sheetData sheetId="0"/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RELLENO"/>
      <sheetName val="Pres."/>
      <sheetName val="Analisis"/>
      <sheetName val="Cantidad"/>
      <sheetName val="Osiades Est."/>
    </sheetNames>
    <sheetDataSet>
      <sheetData sheetId="0">
        <row r="9">
          <cell r="E9">
            <v>676.82999999999993</v>
          </cell>
        </row>
        <row r="16">
          <cell r="E16">
            <v>232.13</v>
          </cell>
        </row>
      </sheetData>
      <sheetData sheetId="1"/>
      <sheetData sheetId="2">
        <row r="10">
          <cell r="E10">
            <v>8644.31</v>
          </cell>
        </row>
        <row r="177">
          <cell r="E177">
            <v>24387.87</v>
          </cell>
        </row>
        <row r="566">
          <cell r="E566">
            <v>18848.150000000001</v>
          </cell>
        </row>
        <row r="638">
          <cell r="E638">
            <v>25395.47</v>
          </cell>
        </row>
        <row r="683">
          <cell r="E683">
            <v>541.23820000000001</v>
          </cell>
        </row>
        <row r="739">
          <cell r="E739">
            <v>871.31</v>
          </cell>
        </row>
        <row r="751">
          <cell r="E751">
            <v>688.37</v>
          </cell>
        </row>
        <row r="757">
          <cell r="E757">
            <v>1274.19</v>
          </cell>
        </row>
        <row r="780">
          <cell r="E780">
            <v>244.05</v>
          </cell>
        </row>
        <row r="788">
          <cell r="E788">
            <v>309.58</v>
          </cell>
        </row>
        <row r="800">
          <cell r="E800">
            <v>134.27000000000001</v>
          </cell>
        </row>
        <row r="900">
          <cell r="E900">
            <v>6953.54</v>
          </cell>
        </row>
        <row r="971">
          <cell r="E971">
            <v>3058.96</v>
          </cell>
        </row>
        <row r="993">
          <cell r="E993">
            <v>1503.53</v>
          </cell>
        </row>
        <row r="1009">
          <cell r="E1009">
            <v>747.59</v>
          </cell>
        </row>
        <row r="1020">
          <cell r="E1020">
            <v>1058.58</v>
          </cell>
        </row>
        <row r="1031">
          <cell r="E1031">
            <v>1002.9</v>
          </cell>
        </row>
        <row r="1042">
          <cell r="E1042">
            <v>877.42</v>
          </cell>
        </row>
        <row r="1054">
          <cell r="E1054">
            <v>1836.99</v>
          </cell>
        </row>
        <row r="1159">
          <cell r="E1159">
            <v>980.21</v>
          </cell>
        </row>
        <row r="1167">
          <cell r="E1167">
            <v>1305.31</v>
          </cell>
        </row>
        <row r="1192">
          <cell r="E1192">
            <v>982.32</v>
          </cell>
        </row>
        <row r="1218">
          <cell r="E1218">
            <v>208.11</v>
          </cell>
        </row>
        <row r="1227">
          <cell r="E1227">
            <v>652.73</v>
          </cell>
        </row>
        <row r="1243">
          <cell r="E1243">
            <v>661.12</v>
          </cell>
        </row>
        <row r="1249">
          <cell r="E1249">
            <v>157.44999999999999</v>
          </cell>
        </row>
        <row r="1257">
          <cell r="E1257">
            <v>94.6</v>
          </cell>
        </row>
        <row r="1277">
          <cell r="E1277">
            <v>266.49</v>
          </cell>
        </row>
        <row r="1302">
          <cell r="E1302">
            <v>116.19999999999999</v>
          </cell>
        </row>
        <row r="1309">
          <cell r="E1309">
            <v>2019.4649999999999</v>
          </cell>
        </row>
        <row r="1332">
          <cell r="E1332">
            <v>7036.63</v>
          </cell>
        </row>
      </sheetData>
      <sheetData sheetId="3"/>
      <sheetData sheetId="4">
        <row r="11">
          <cell r="E11">
            <v>9829.5644444444442</v>
          </cell>
        </row>
        <row r="36">
          <cell r="E36">
            <v>9073.9288888888896</v>
          </cell>
        </row>
        <row r="73">
          <cell r="E73">
            <v>8644.2638888888887</v>
          </cell>
        </row>
        <row r="94">
          <cell r="E94">
            <v>9374.5663999999997</v>
          </cell>
        </row>
        <row r="116">
          <cell r="E116">
            <v>9146.4213333333337</v>
          </cell>
        </row>
        <row r="133">
          <cell r="E133">
            <v>7823.17</v>
          </cell>
        </row>
        <row r="149">
          <cell r="E149">
            <v>7156.82</v>
          </cell>
        </row>
        <row r="215">
          <cell r="E215">
            <v>20151.952826585177</v>
          </cell>
        </row>
        <row r="262">
          <cell r="E262">
            <v>34275.851851851854</v>
          </cell>
        </row>
        <row r="285">
          <cell r="E285">
            <v>32627.015873015873</v>
          </cell>
        </row>
        <row r="309">
          <cell r="E309">
            <v>24696.03</v>
          </cell>
        </row>
        <row r="328">
          <cell r="E328">
            <v>17611.110151187906</v>
          </cell>
        </row>
        <row r="347">
          <cell r="E347">
            <v>18967.59619047619</v>
          </cell>
        </row>
        <row r="367">
          <cell r="E367">
            <v>18000.304761904761</v>
          </cell>
        </row>
        <row r="387">
          <cell r="E387">
            <v>16581.811764705883</v>
          </cell>
        </row>
        <row r="407">
          <cell r="E407">
            <v>18942.117647058822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</sheetNames>
    <sheetDataSet>
      <sheetData sheetId="0" refreshError="1">
        <row r="30">
          <cell r="E30">
            <v>46.96</v>
          </cell>
        </row>
        <row r="31">
          <cell r="E31">
            <v>55.6</v>
          </cell>
        </row>
        <row r="32">
          <cell r="E32">
            <v>88</v>
          </cell>
        </row>
        <row r="78">
          <cell r="E78">
            <v>170</v>
          </cell>
        </row>
        <row r="79">
          <cell r="E79">
            <v>155</v>
          </cell>
        </row>
        <row r="90">
          <cell r="E90">
            <v>335</v>
          </cell>
        </row>
        <row r="91">
          <cell r="E91">
            <v>108</v>
          </cell>
        </row>
        <row r="198">
          <cell r="E198">
            <v>55</v>
          </cell>
        </row>
        <row r="199">
          <cell r="E199">
            <v>100</v>
          </cell>
        </row>
        <row r="200">
          <cell r="E200">
            <v>110</v>
          </cell>
        </row>
        <row r="201">
          <cell r="E201">
            <v>120</v>
          </cell>
        </row>
        <row r="202">
          <cell r="E202">
            <v>130</v>
          </cell>
        </row>
        <row r="203">
          <cell r="E203">
            <v>140</v>
          </cell>
        </row>
        <row r="204">
          <cell r="E204">
            <v>150</v>
          </cell>
        </row>
        <row r="205">
          <cell r="E205">
            <v>155</v>
          </cell>
        </row>
        <row r="206">
          <cell r="E206">
            <v>160</v>
          </cell>
        </row>
        <row r="208">
          <cell r="E208">
            <v>155</v>
          </cell>
        </row>
        <row r="209">
          <cell r="E209">
            <v>165</v>
          </cell>
        </row>
        <row r="211">
          <cell r="E211">
            <v>175</v>
          </cell>
        </row>
        <row r="212">
          <cell r="E212">
            <v>180</v>
          </cell>
        </row>
        <row r="213">
          <cell r="E213">
            <v>200</v>
          </cell>
        </row>
        <row r="215">
          <cell r="E215">
            <v>250</v>
          </cell>
        </row>
        <row r="216">
          <cell r="E216">
            <v>300</v>
          </cell>
        </row>
        <row r="217">
          <cell r="E217">
            <v>325</v>
          </cell>
        </row>
        <row r="218">
          <cell r="E218">
            <v>70</v>
          </cell>
        </row>
        <row r="219">
          <cell r="E219">
            <v>75</v>
          </cell>
        </row>
        <row r="222">
          <cell r="E222">
            <v>95</v>
          </cell>
        </row>
        <row r="223">
          <cell r="E223">
            <v>90</v>
          </cell>
        </row>
        <row r="225">
          <cell r="E225">
            <v>110</v>
          </cell>
        </row>
        <row r="226">
          <cell r="E226">
            <v>120</v>
          </cell>
        </row>
        <row r="227">
          <cell r="E227">
            <v>125</v>
          </cell>
        </row>
        <row r="229">
          <cell r="E229">
            <v>150</v>
          </cell>
        </row>
        <row r="230">
          <cell r="E230">
            <v>150</v>
          </cell>
        </row>
        <row r="231">
          <cell r="E231">
            <v>150</v>
          </cell>
        </row>
        <row r="232">
          <cell r="E232">
            <v>210</v>
          </cell>
        </row>
        <row r="233">
          <cell r="E233">
            <v>230</v>
          </cell>
        </row>
        <row r="235">
          <cell r="E235">
            <v>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/>
      <sheetData sheetId="1">
        <row r="434">
          <cell r="E434">
            <v>233.8</v>
          </cell>
        </row>
      </sheetData>
      <sheetData sheetId="2">
        <row r="26">
          <cell r="E26">
            <v>133421.38</v>
          </cell>
        </row>
      </sheetData>
      <sheetData sheetId="3"/>
      <sheetData sheetId="4"/>
      <sheetData sheetId="5"/>
      <sheetData sheetId="6">
        <row r="452">
          <cell r="M452">
            <v>2003.56</v>
          </cell>
        </row>
      </sheetData>
      <sheetData sheetId="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Insumos"/>
      <sheetName val="Análisis"/>
      <sheetName val="Ecomarina Rio Chavon"/>
      <sheetName val="Sheet12"/>
      <sheetName val="Sheet13"/>
      <sheetName val="Sheet14"/>
      <sheetName val="Sheet15"/>
      <sheetName val="Sheet16"/>
      <sheetName val="RESUMEN HOLST"/>
      <sheetName val="RESUMEN"/>
      <sheetName val="MOV TIERRAS"/>
      <sheetName val="access chanel"/>
      <sheetName val="dragado"/>
      <sheetName val=" Muro Or.+2.45 deflector"/>
      <sheetName val="F1A Muro Or.+2.45 2da Etapa"/>
      <sheetName val="F1A Muro Or.+2.45"/>
      <sheetName val="Ecomarina_Rio_Chavon"/>
      <sheetName val="RESUMEN_HOLST"/>
      <sheetName val="MOV_TIERRAS"/>
      <sheetName val="access_chanel"/>
      <sheetName val="_Muro_Or_+2_45_deflector"/>
      <sheetName val="F1A_Muro_Or_+2_45_2da_Etapa"/>
      <sheetName val="F1A_Muro_Or_+2_4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UDITORIUM"/>
      <sheetName val="ADMINISTRACION"/>
      <sheetName val="BIBLIOTECA"/>
      <sheetName val="AULAS"/>
      <sheetName val="PRECIOS"/>
    </sheetNames>
    <sheetDataSet>
      <sheetData sheetId="0"/>
      <sheetData sheetId="1"/>
      <sheetData sheetId="2"/>
      <sheetData sheetId="3"/>
      <sheetData sheetId="4"/>
      <sheetData sheetId="5">
        <row r="15">
          <cell r="E15">
            <v>469.87</v>
          </cell>
        </row>
        <row r="16">
          <cell r="E16">
            <v>211.44</v>
          </cell>
        </row>
        <row r="17">
          <cell r="E17">
            <v>78.31</v>
          </cell>
        </row>
        <row r="18">
          <cell r="E18">
            <v>39.159999999999997</v>
          </cell>
        </row>
        <row r="26">
          <cell r="E26">
            <v>389.54</v>
          </cell>
        </row>
        <row r="27">
          <cell r="E27">
            <v>175.47</v>
          </cell>
        </row>
        <row r="28">
          <cell r="E28">
            <v>62.39</v>
          </cell>
        </row>
        <row r="29">
          <cell r="E29">
            <v>22.8</v>
          </cell>
        </row>
        <row r="32">
          <cell r="E32">
            <v>16.21</v>
          </cell>
        </row>
        <row r="33">
          <cell r="E33">
            <v>146.28</v>
          </cell>
        </row>
        <row r="34">
          <cell r="E34">
            <v>121.9</v>
          </cell>
        </row>
        <row r="45">
          <cell r="E45">
            <v>1357.4</v>
          </cell>
        </row>
        <row r="46">
          <cell r="E46">
            <v>335.2</v>
          </cell>
        </row>
        <row r="54">
          <cell r="E54">
            <v>10684.7</v>
          </cell>
        </row>
        <row r="56">
          <cell r="E56">
            <v>5166.7299999999996</v>
          </cell>
        </row>
        <row r="58">
          <cell r="E58">
            <v>14326</v>
          </cell>
        </row>
        <row r="63">
          <cell r="E63">
            <v>432.74</v>
          </cell>
        </row>
        <row r="64">
          <cell r="E64">
            <v>357.6</v>
          </cell>
        </row>
        <row r="65">
          <cell r="E65">
            <v>200.95</v>
          </cell>
        </row>
        <row r="71">
          <cell r="E71">
            <v>244.42</v>
          </cell>
        </row>
        <row r="72">
          <cell r="E72">
            <v>186.8</v>
          </cell>
        </row>
        <row r="74">
          <cell r="E74">
            <v>37.72</v>
          </cell>
        </row>
        <row r="75">
          <cell r="E75">
            <v>33.61</v>
          </cell>
        </row>
        <row r="76">
          <cell r="E76">
            <v>29.5</v>
          </cell>
        </row>
        <row r="77">
          <cell r="E77">
            <v>71.62</v>
          </cell>
        </row>
        <row r="79">
          <cell r="E79">
            <v>52.09</v>
          </cell>
        </row>
        <row r="82">
          <cell r="E82">
            <v>542.49</v>
          </cell>
        </row>
        <row r="83">
          <cell r="E83">
            <v>428.1</v>
          </cell>
        </row>
        <row r="84">
          <cell r="E84">
            <v>433.11</v>
          </cell>
        </row>
        <row r="87">
          <cell r="E87">
            <v>510.02</v>
          </cell>
        </row>
        <row r="88">
          <cell r="E88">
            <v>384.23</v>
          </cell>
        </row>
        <row r="89">
          <cell r="E89">
            <v>352.98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PRESENTACION"/>
      <sheetName val="Ins"/>
      <sheetName val="FA"/>
      <sheetName val="Rndmto"/>
      <sheetName val="M.O."/>
      <sheetName val="Hoja2"/>
      <sheetName val="Ana"/>
      <sheetName val="Resu"/>
      <sheetName val="Indice"/>
    </sheetNames>
    <sheetDataSet>
      <sheetData sheetId="0"/>
      <sheetData sheetId="1" refreshError="1"/>
      <sheetData sheetId="2">
        <row r="584">
          <cell r="E584">
            <v>550000</v>
          </cell>
        </row>
      </sheetData>
      <sheetData sheetId="3" refreshError="1"/>
      <sheetData sheetId="4"/>
      <sheetData sheetId="5"/>
      <sheetData sheetId="6" refreshError="1"/>
      <sheetData sheetId="7">
        <row r="11">
          <cell r="F11">
            <v>1368.8</v>
          </cell>
        </row>
        <row r="139">
          <cell r="F139">
            <v>677.45999999999992</v>
          </cell>
        </row>
        <row r="183">
          <cell r="F183">
            <v>820.88</v>
          </cell>
        </row>
      </sheetData>
      <sheetData sheetId="8" refreshError="1"/>
      <sheetData sheetId="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 refreshError="1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 refreshError="1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 refreshError="1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to Mayor Dic.2010"/>
      <sheetName val="analisis"/>
      <sheetName val="tarifa equipo"/>
      <sheetName val="lista de materiales"/>
      <sheetName val="ING"/>
      <sheetName val="MANT"/>
      <sheetName val="CAMP"/>
      <sheetName val="2.10"/>
      <sheetName val="5.2"/>
      <sheetName val="9.0"/>
      <sheetName val="10"/>
      <sheetName val="11.20"/>
      <sheetName val="12.1"/>
      <sheetName val="12.2"/>
      <sheetName val="Bache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Tipo A"/>
      <sheetName val="Tipo B"/>
      <sheetName val="Tipo C"/>
      <sheetName val="Analisis"/>
      <sheetName val="MO"/>
      <sheetName val="Materiales"/>
      <sheetName val="ANALISIS STO DGO"/>
      <sheetName val="A-BASICOS"/>
      <sheetName val="A-civil"/>
      <sheetName val="MOV"/>
    </sheetNames>
    <sheetDataSet>
      <sheetData sheetId="0"/>
      <sheetData sheetId="1"/>
      <sheetData sheetId="2"/>
      <sheetData sheetId="3"/>
      <sheetData sheetId="4" refreshError="1">
        <row r="68">
          <cell r="F68">
            <v>94.99</v>
          </cell>
        </row>
        <row r="74">
          <cell r="F74">
            <v>231.17</v>
          </cell>
        </row>
        <row r="80">
          <cell r="F80">
            <v>120.8</v>
          </cell>
        </row>
        <row r="119">
          <cell r="F119">
            <v>6876.31</v>
          </cell>
        </row>
        <row r="127">
          <cell r="F127">
            <v>16586.919999999998</v>
          </cell>
        </row>
        <row r="208">
          <cell r="F208">
            <v>760.96</v>
          </cell>
        </row>
        <row r="327">
          <cell r="F327">
            <v>218.05</v>
          </cell>
        </row>
        <row r="591">
          <cell r="F591">
            <v>18084.57</v>
          </cell>
        </row>
        <row r="615">
          <cell r="F615">
            <v>289.14</v>
          </cell>
        </row>
        <row r="621">
          <cell r="F621">
            <v>84.75</v>
          </cell>
        </row>
        <row r="641">
          <cell r="F641">
            <v>1240.9000000000001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Original"/>
      <sheetName val="Presup Corregido"/>
      <sheetName val="Analisis BC"/>
      <sheetName val="Materiales"/>
      <sheetName val="M.O."/>
      <sheetName val="Insumos"/>
      <sheetName val="OBRAMANO"/>
      <sheetName val="Análisis"/>
    </sheetNames>
    <sheetDataSet>
      <sheetData sheetId="0">
        <row r="32">
          <cell r="H32">
            <v>206.91000000000003</v>
          </cell>
        </row>
      </sheetData>
      <sheetData sheetId="1"/>
      <sheetData sheetId="2" refreshError="1">
        <row r="32">
          <cell r="H32">
            <v>206.91000000000003</v>
          </cell>
        </row>
        <row r="60">
          <cell r="H60">
            <v>120.8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9">
          <cell r="C9">
            <v>1525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DE COSTOS"/>
      <sheetName val="ANALISIS HORMIGON ARMADO"/>
      <sheetName val="LISTA MANO DE OBRA"/>
      <sheetName val="LISTA DE MATERIALES"/>
      <sheetName val="DATOS"/>
      <sheetName val="QQ ZA"/>
      <sheetName val="QQ ZC"/>
      <sheetName val="QQ Platea-LP"/>
      <sheetName val="QQ Col"/>
      <sheetName val="QQ Muro"/>
      <sheetName val="QQ Vigas"/>
      <sheetName val="QQ Dinteles"/>
      <sheetName val="QQ Losas Aligeradas"/>
      <sheetName val="QQ Rampas"/>
      <sheetName val="QQ Losas Macizas"/>
      <sheetName val="COMPONENTES"/>
      <sheetName val="Volumetria "/>
      <sheetName val="COTIZAR"/>
    </sheetNames>
    <sheetDataSet>
      <sheetData sheetId="0" refreshError="1"/>
      <sheetData sheetId="1" refreshError="1"/>
      <sheetData sheetId="2"/>
      <sheetData sheetId="3" refreshError="1"/>
      <sheetData sheetId="4">
        <row r="159">
          <cell r="C159">
            <v>8850</v>
          </cell>
        </row>
        <row r="188">
          <cell r="C188">
            <v>324.5</v>
          </cell>
        </row>
        <row r="215">
          <cell r="C215">
            <v>73.099999999999994</v>
          </cell>
        </row>
        <row r="1001">
          <cell r="C1001">
            <v>283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CION 27 DE FEB"/>
      <sheetName val="Anál de Costos"/>
      <sheetName val="Anál de Costos (2)"/>
      <sheetName val="Analisis (2)"/>
      <sheetName val="Anál de Costos Incr"/>
      <sheetName val="ANALISIS"/>
    </sheetNames>
    <sheetDataSet>
      <sheetData sheetId="0"/>
      <sheetData sheetId="1"/>
      <sheetData sheetId="2"/>
      <sheetData sheetId="3">
        <row r="5">
          <cell r="H5">
            <v>3.5</v>
          </cell>
        </row>
      </sheetData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N. DE OVANDO CENTRAL (MOD. "/>
      <sheetName val="Analisis"/>
      <sheetName val="CRONOGRAMA N. DE OVANDO CENT"/>
    </sheetNames>
    <sheetDataSet>
      <sheetData sheetId="0" refreshError="1">
        <row r="5">
          <cell r="I5">
            <v>2.5</v>
          </cell>
        </row>
      </sheetData>
      <sheetData sheetId="1"/>
      <sheetData sheetId="2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/>
      <sheetData sheetId="2"/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</sheetData>
      <sheetData sheetId="5">
        <row r="3">
          <cell r="G3">
            <v>212.68726395300044</v>
          </cell>
        </row>
      </sheetData>
      <sheetData sheetId="6"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</sheetNames>
    <sheetDataSet>
      <sheetData sheetId="0" refreshError="1">
        <row r="439">
          <cell r="N439">
            <v>1730.989519230769</v>
          </cell>
        </row>
        <row r="808">
          <cell r="N808">
            <v>226.92368946153846</v>
          </cell>
        </row>
        <row r="821">
          <cell r="N821">
            <v>251.20814715384614</v>
          </cell>
        </row>
        <row r="845">
          <cell r="N845">
            <v>193.88830623076925</v>
          </cell>
        </row>
        <row r="890">
          <cell r="N890">
            <v>39.338457000000005</v>
          </cell>
        </row>
        <row r="906">
          <cell r="N906">
            <v>81.947692000000004</v>
          </cell>
        </row>
        <row r="1024">
          <cell r="N1024">
            <v>1337.1420170454546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MO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/>
      <sheetData sheetId="1"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</sheetData>
      <sheetData sheetId="2"/>
      <sheetData sheetId="3"/>
      <sheetData sheetId="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  <row r="61">
          <cell r="D61">
            <v>1942.6108250000002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 instalados"/>
      <sheetName val="Resumen"/>
      <sheetName val="Analisis"/>
      <sheetName val="Hoja2"/>
      <sheetName val="evaluacion del pres. electrico"/>
      <sheetName val="Hoja3"/>
      <sheetName val="Presupuesto (2)"/>
      <sheetName val="crono"/>
      <sheetName val="Presupuesto"/>
      <sheetName val="Cub. #1 OK"/>
      <sheetName val="Cub. #1 (2)"/>
      <sheetName val="Cub. #2 "/>
      <sheetName val="Hoja1"/>
      <sheetName val="Hoja4"/>
    </sheetNames>
    <sheetDataSet>
      <sheetData sheetId="0"/>
      <sheetData sheetId="1"/>
      <sheetData sheetId="2">
        <row r="11">
          <cell r="F11">
            <v>1047.07</v>
          </cell>
        </row>
        <row r="22">
          <cell r="F22">
            <v>4833.63</v>
          </cell>
        </row>
        <row r="36">
          <cell r="F36">
            <v>4418.18</v>
          </cell>
        </row>
        <row r="44">
          <cell r="F44">
            <v>7531.56</v>
          </cell>
        </row>
        <row r="58">
          <cell r="F58">
            <v>3361.68</v>
          </cell>
        </row>
        <row r="120">
          <cell r="F120">
            <v>176.86</v>
          </cell>
        </row>
        <row r="156">
          <cell r="E156">
            <v>300</v>
          </cell>
        </row>
        <row r="157">
          <cell r="E157">
            <v>350</v>
          </cell>
        </row>
        <row r="161">
          <cell r="E161">
            <v>240</v>
          </cell>
        </row>
        <row r="166">
          <cell r="E166">
            <v>885</v>
          </cell>
        </row>
        <row r="385">
          <cell r="F385">
            <v>5541.47</v>
          </cell>
        </row>
        <row r="408">
          <cell r="F408">
            <v>13466.71</v>
          </cell>
        </row>
        <row r="636">
          <cell r="F636">
            <v>7072.57</v>
          </cell>
        </row>
        <row r="830">
          <cell r="E830">
            <v>2300</v>
          </cell>
        </row>
        <row r="1033">
          <cell r="F1033">
            <v>3965.32</v>
          </cell>
        </row>
        <row r="1057">
          <cell r="F1057">
            <v>4644.07</v>
          </cell>
        </row>
        <row r="1196">
          <cell r="F1196">
            <v>1436.859048</v>
          </cell>
        </row>
        <row r="1552">
          <cell r="E1552">
            <v>150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Cornisa de 2.62 pie"/>
      <sheetName val="Volumetria piso 16"/>
      <sheetName val="Hoja de calculo Recubrimiento"/>
      <sheetName val="Calculo Metales NIVEL 17"/>
    </sheetNames>
    <sheetDataSet>
      <sheetData sheetId="0">
        <row r="30">
          <cell r="L30">
            <v>6.7</v>
          </cell>
        </row>
        <row r="31">
          <cell r="L31">
            <v>6.7</v>
          </cell>
        </row>
        <row r="35">
          <cell r="L35">
            <v>13.1976</v>
          </cell>
        </row>
        <row r="36">
          <cell r="L36">
            <v>7.3216000000000001</v>
          </cell>
        </row>
        <row r="38">
          <cell r="L38">
            <v>203.57</v>
          </cell>
        </row>
        <row r="40">
          <cell r="L40">
            <v>425</v>
          </cell>
        </row>
        <row r="41">
          <cell r="L41">
            <v>50.4</v>
          </cell>
        </row>
        <row r="43">
          <cell r="L43">
            <v>41.552000000000007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</sheetNames>
    <sheetDataSet>
      <sheetData sheetId="0" refreshError="1">
        <row r="767">
          <cell r="D767">
            <v>20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S MATERIALES"/>
      <sheetName val="LISTA DE PRECIOS MANO DE OBRA"/>
      <sheetName val="ANÁLISIS DE COSTOS"/>
      <sheetName val="ESTRUCTURAL"/>
      <sheetName val="ESTRADOS"/>
      <sheetName val="SANITARIO"/>
    </sheetNames>
    <sheetDataSet>
      <sheetData sheetId="0">
        <row r="20">
          <cell r="G20">
            <v>275</v>
          </cell>
        </row>
      </sheetData>
      <sheetData sheetId="1">
        <row r="72">
          <cell r="G72">
            <v>100</v>
          </cell>
        </row>
      </sheetData>
      <sheetData sheetId="2">
        <row r="12">
          <cell r="G12">
            <v>1793.61</v>
          </cell>
        </row>
        <row r="64">
          <cell r="G64">
            <v>1361.3</v>
          </cell>
        </row>
      </sheetData>
      <sheetData sheetId="3"/>
      <sheetData sheetId="4"/>
      <sheetData sheetId="5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Insumos"/>
      <sheetName val="Análisis"/>
      <sheetName val="HOTEL SUNSCAPE EDF. I"/>
      <sheetName val="Hormigones Bavaro"/>
      <sheetName val="Parte Electrica"/>
      <sheetName val="Arcos"/>
      <sheetName val="Cronograma"/>
    </sheetNames>
    <sheetDataSet>
      <sheetData sheetId="0"/>
      <sheetData sheetId="1" refreshError="1"/>
      <sheetData sheetId="2">
        <row r="261">
          <cell r="D261">
            <v>8760.1070946448017</v>
          </cell>
        </row>
        <row r="525">
          <cell r="D525">
            <v>6325.6686946448008</v>
          </cell>
        </row>
        <row r="1164">
          <cell r="D1164">
            <v>51.690176000000001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5">
          <cell r="C65">
            <v>3449.4880000000003</v>
          </cell>
        </row>
        <row r="207">
          <cell r="C207">
            <v>307.06319702602235</v>
          </cell>
        </row>
      </sheetData>
      <sheetData sheetId="30">
        <row r="163">
          <cell r="D163">
            <v>4173.9325396235208</v>
          </cell>
        </row>
        <row r="207">
          <cell r="D207">
            <v>1956.0864615839996</v>
          </cell>
        </row>
        <row r="242">
          <cell r="D242">
            <v>303.18600521235203</v>
          </cell>
        </row>
        <row r="324">
          <cell r="D324">
            <v>10743.444821990295</v>
          </cell>
        </row>
        <row r="345">
          <cell r="D345">
            <v>8896.8764318970934</v>
          </cell>
        </row>
        <row r="503">
          <cell r="D503">
            <v>3374.4886690559997</v>
          </cell>
        </row>
        <row r="557">
          <cell r="D557">
            <v>261.37686356797445</v>
          </cell>
        </row>
        <row r="624">
          <cell r="D624">
            <v>7246.458215866026</v>
          </cell>
        </row>
        <row r="653">
          <cell r="D653">
            <v>6874.6497891993595</v>
          </cell>
        </row>
        <row r="1042">
          <cell r="D1042">
            <v>24.834825970240004</v>
          </cell>
        </row>
        <row r="1256">
          <cell r="D1256">
            <v>589.12297128</v>
          </cell>
        </row>
        <row r="1266">
          <cell r="D1266">
            <v>72.449601096799995</v>
          </cell>
        </row>
        <row r="1340">
          <cell r="D1340">
            <v>353.10569752513288</v>
          </cell>
        </row>
        <row r="1549">
          <cell r="D1549">
            <v>51.690176000000001</v>
          </cell>
        </row>
        <row r="1556">
          <cell r="D1556">
            <v>79.600000000000009</v>
          </cell>
        </row>
      </sheetData>
      <sheetData sheetId="31"/>
      <sheetData sheetId="32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200">
          <cell r="D200">
            <v>3629.3421656800001</v>
          </cell>
        </row>
        <row r="729">
          <cell r="D729">
            <v>6101.5641656799999</v>
          </cell>
        </row>
        <row r="1278">
          <cell r="D1278">
            <v>453.35550609000006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324">
          <cell r="D1324">
            <v>991.92152743666668</v>
          </cell>
        </row>
        <row r="1334">
          <cell r="D1334">
            <v>892.4821172566667</v>
          </cell>
        </row>
        <row r="1344">
          <cell r="D1344">
            <v>693.60329689666662</v>
          </cell>
        </row>
        <row r="1354">
          <cell r="D1354">
            <v>589.16388671666675</v>
          </cell>
        </row>
        <row r="1562">
          <cell r="D1562">
            <v>75.459999999999994</v>
          </cell>
        </row>
        <row r="1570">
          <cell r="D1570">
            <v>204.21084000000002</v>
          </cell>
        </row>
        <row r="1625">
          <cell r="D1625">
            <v>1624.9403733333334</v>
          </cell>
        </row>
        <row r="1633">
          <cell r="D1633">
            <v>596.58149475465325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sumen General"/>
      <sheetName val="LS, Galerias 360 (Obra Civil)"/>
      <sheetName val="Trabajos Sanitarios"/>
      <sheetName val="Trabajos Sanitarios Adicionales"/>
      <sheetName val="Analisis de Costos"/>
    </sheetNames>
    <sheetDataSet>
      <sheetData sheetId="0">
        <row r="12">
          <cell r="N12">
            <v>28814562.800000001</v>
          </cell>
        </row>
        <row r="13">
          <cell r="N13">
            <v>-5039755.7300000004</v>
          </cell>
        </row>
        <row r="14">
          <cell r="N14">
            <v>23774807.07</v>
          </cell>
        </row>
        <row r="15">
          <cell r="N15">
            <v>23774807.07</v>
          </cell>
        </row>
        <row r="21">
          <cell r="N21">
            <v>8988740.3534999993</v>
          </cell>
        </row>
        <row r="23">
          <cell r="N23">
            <v>14786066.716500001</v>
          </cell>
        </row>
        <row r="25">
          <cell r="N25">
            <v>0</v>
          </cell>
        </row>
        <row r="27">
          <cell r="N27">
            <v>14786066.716500001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</sheetNames>
    <sheetDataSet>
      <sheetData sheetId="0"/>
      <sheetData sheetId="1"/>
      <sheetData sheetId="2">
        <row r="64">
          <cell r="E64">
            <v>490.21498365499457</v>
          </cell>
        </row>
      </sheetData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>
        <row r="60">
          <cell r="E60">
            <v>519.29974515533274</v>
          </cell>
        </row>
      </sheetData>
      <sheetData sheetId="9"/>
      <sheetData sheetId="10"/>
      <sheetData sheetId="1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sumos"/>
      <sheetName val="Mano de Obra"/>
      <sheetName val="Analisis"/>
      <sheetName val="Presupuesto"/>
      <sheetName val="Volumetria"/>
      <sheetName val="Cuntificaciones"/>
      <sheetName val="Resumen Acero"/>
      <sheetName val="Zapatas"/>
      <sheetName val="Columnas"/>
      <sheetName val="Vigas"/>
      <sheetName val="Losas&amp;Muros"/>
      <sheetName val="Estructura Metalica"/>
      <sheetName val="Mov. Tierra"/>
      <sheetName val="Ebanisteria"/>
      <sheetName val="Parqueo"/>
      <sheetName val="sANITARIO"/>
      <sheetName val="Puertas Aluminio"/>
      <sheetName val="Tablas Referenci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5">
          <cell r="K5">
            <v>1</v>
          </cell>
        </row>
      </sheetData>
      <sheetData sheetId="13" refreshError="1"/>
      <sheetData sheetId="14">
        <row r="4">
          <cell r="L4">
            <v>0.9</v>
          </cell>
        </row>
      </sheetData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 "/>
      <sheetName val="Analisis"/>
      <sheetName val="Resumen"/>
      <sheetName val="Materiales"/>
      <sheetName val="M.O."/>
      <sheetName val="MANO DE OBRA"/>
      <sheetName val="Estructurales SALON"/>
      <sheetName val="EST. ALM"/>
    </sheetNames>
    <sheetDataSet>
      <sheetData sheetId="0"/>
      <sheetData sheetId="1"/>
      <sheetData sheetId="2"/>
      <sheetData sheetId="3"/>
      <sheetData sheetId="4">
        <row r="557">
          <cell r="C557">
            <v>36.06</v>
          </cell>
        </row>
        <row r="570">
          <cell r="C570">
            <v>7.19</v>
          </cell>
        </row>
      </sheetData>
      <sheetData sheetId="5"/>
      <sheetData sheetId="6"/>
      <sheetData sheetId="7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mayasa"/>
      <sheetName val="Villa Hermosa"/>
      <sheetName val="San Pedro-Romana"/>
      <sheetName val="RESUMEN ROMANA"/>
      <sheetName val="analisis"/>
      <sheetName val="tarifa equipo"/>
      <sheetName val="lista de materia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  <sheetName val="Módulo 01 v5"/>
      <sheetName val="Edificio Principal (Estructura)"/>
      <sheetName val="Edificio Principal (Acabados)"/>
      <sheetName val="ANALISIS"/>
      <sheetName val="ANALISIS (2)mig"/>
      <sheetName val="SPA"/>
      <sheetName val="PRECIOS INSUMOS-MANO DE OBRA"/>
      <sheetName val="SUBCONTRATOS"/>
      <sheetName val="Tabla de Cuantia de Elementos E"/>
      <sheetName val="Quantia zapata ponderada col"/>
      <sheetName val="AREAS"/>
    </sheetNames>
    <sheetDataSet>
      <sheetData sheetId="0"/>
      <sheetData sheetId="1"/>
      <sheetData sheetId="2" refreshError="1">
        <row r="3">
          <cell r="I3">
            <v>36.200000000000003</v>
          </cell>
        </row>
      </sheetData>
      <sheetData sheetId="3"/>
      <sheetData sheetId="4"/>
      <sheetData sheetId="5"/>
      <sheetData sheetId="6">
        <row r="3">
          <cell r="I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I3">
            <v>36.200000000000003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no"/>
      <sheetName val="Solano-no"/>
      <sheetName val="CantsPresup platea"/>
      <sheetName val="Nuevo Solano"/>
      <sheetName val="Elect 2 fases"/>
      <sheetName val="Los Ángeles (Fase II)"/>
      <sheetName val="Form. de Certific."/>
      <sheetName val="IGL"/>
      <sheetName val="wga"/>
      <sheetName val="Presupcant"/>
      <sheetName val="Cants Mat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749">
          <cell r="B749" t="str">
            <v>LISTADO DE MANO DE OBRA</v>
          </cell>
        </row>
        <row r="750">
          <cell r="A750" t="str">
            <v>PARTIDAS</v>
          </cell>
          <cell r="C750" t="str">
            <v>U</v>
          </cell>
          <cell r="D750" t="str">
            <v>TARIFA</v>
          </cell>
          <cell r="E750" t="str">
            <v>SOBRETARIFA</v>
          </cell>
        </row>
        <row r="753">
          <cell r="E753">
            <v>1</v>
          </cell>
        </row>
        <row r="754">
          <cell r="A754" t="str">
            <v>COLOCACION DE BLOQUES</v>
          </cell>
        </row>
        <row r="755">
          <cell r="A755" t="str">
            <v>Block 10 cm.</v>
          </cell>
          <cell r="C755" t="str">
            <v>U</v>
          </cell>
          <cell r="D755">
            <v>4</v>
          </cell>
          <cell r="E755">
            <v>4</v>
          </cell>
        </row>
        <row r="756">
          <cell r="A756" t="str">
            <v>Block 15 cm.</v>
          </cell>
          <cell r="C756" t="str">
            <v>U</v>
          </cell>
          <cell r="D756">
            <v>4</v>
          </cell>
          <cell r="E756">
            <v>4</v>
          </cell>
        </row>
        <row r="757">
          <cell r="A757" t="str">
            <v>Block 20 cm.</v>
          </cell>
          <cell r="C757" t="str">
            <v>U</v>
          </cell>
          <cell r="D757">
            <v>4</v>
          </cell>
          <cell r="E757">
            <v>4</v>
          </cell>
        </row>
        <row r="759">
          <cell r="A759" t="str">
            <v>PAÑETES, TERMINACIÓN DE PAREDES Y PLAFONES</v>
          </cell>
        </row>
        <row r="760">
          <cell r="A760" t="str">
            <v xml:space="preserve">Fraguache </v>
          </cell>
          <cell r="C760" t="str">
            <v>M2</v>
          </cell>
          <cell r="D760">
            <v>4</v>
          </cell>
          <cell r="E760">
            <v>4</v>
          </cell>
        </row>
        <row r="761">
          <cell r="A761" t="str">
            <v>Careteo</v>
          </cell>
          <cell r="C761" t="str">
            <v>M2</v>
          </cell>
          <cell r="D761">
            <v>4</v>
          </cell>
          <cell r="E761">
            <v>4</v>
          </cell>
        </row>
        <row r="762">
          <cell r="A762" t="str">
            <v>Resane con goma</v>
          </cell>
          <cell r="C762" t="str">
            <v>M2</v>
          </cell>
          <cell r="D762">
            <v>4</v>
          </cell>
          <cell r="E762">
            <v>4</v>
          </cell>
        </row>
        <row r="763">
          <cell r="A763" t="str">
            <v>Repello maestreado en paredes</v>
          </cell>
          <cell r="C763" t="str">
            <v>M2</v>
          </cell>
          <cell r="D763">
            <v>7.5</v>
          </cell>
          <cell r="E763">
            <v>7.5</v>
          </cell>
        </row>
        <row r="764">
          <cell r="A764" t="str">
            <v>Repello en plafond</v>
          </cell>
          <cell r="C764" t="str">
            <v>M2</v>
          </cell>
          <cell r="D764">
            <v>7.5</v>
          </cell>
          <cell r="E764">
            <v>7.5</v>
          </cell>
        </row>
        <row r="765">
          <cell r="A765" t="str">
            <v>Repello sin maestriar</v>
          </cell>
          <cell r="C765" t="str">
            <v>M2</v>
          </cell>
          <cell r="D765">
            <v>6.75</v>
          </cell>
          <cell r="E765">
            <v>6.75</v>
          </cell>
        </row>
        <row r="766">
          <cell r="A766" t="str">
            <v>Pañete inter./ext./maest./a plomo</v>
          </cell>
          <cell r="C766" t="str">
            <v>M2</v>
          </cell>
          <cell r="D766">
            <v>33</v>
          </cell>
          <cell r="E766">
            <v>33</v>
          </cell>
        </row>
        <row r="767">
          <cell r="A767" t="str">
            <v>Pañete en techo y vigas</v>
          </cell>
          <cell r="C767" t="str">
            <v>M2</v>
          </cell>
          <cell r="D767">
            <v>33</v>
          </cell>
          <cell r="E767">
            <v>33</v>
          </cell>
        </row>
        <row r="768">
          <cell r="A768" t="str">
            <v>Pañete en columnas y vigas</v>
          </cell>
          <cell r="C768" t="str">
            <v>M2</v>
          </cell>
          <cell r="D768">
            <v>33</v>
          </cell>
          <cell r="E768">
            <v>33</v>
          </cell>
        </row>
        <row r="769">
          <cell r="A769" t="str">
            <v>Pañete pulido</v>
          </cell>
          <cell r="C769" t="str">
            <v>M2</v>
          </cell>
          <cell r="D769">
            <v>43</v>
          </cell>
          <cell r="E769">
            <v>43</v>
          </cell>
        </row>
        <row r="770">
          <cell r="A770" t="str">
            <v>Cantos y mochetas</v>
          </cell>
          <cell r="C770" t="str">
            <v>ML</v>
          </cell>
          <cell r="D770">
            <v>18</v>
          </cell>
          <cell r="E770">
            <v>18</v>
          </cell>
        </row>
        <row r="771">
          <cell r="A771" t="str">
            <v>Goteros en ranura</v>
          </cell>
          <cell r="C771" t="str">
            <v>ML</v>
          </cell>
          <cell r="D771">
            <v>36</v>
          </cell>
          <cell r="E771">
            <v>36</v>
          </cell>
        </row>
        <row r="774">
          <cell r="A774" t="str">
            <v>TERMINACION DE TECHOS E IMPERMEABILIZACION</v>
          </cell>
        </row>
        <row r="775">
          <cell r="A775" t="str">
            <v>Zabaleta</v>
          </cell>
          <cell r="C775" t="str">
            <v>ML</v>
          </cell>
          <cell r="D775">
            <v>15</v>
          </cell>
          <cell r="E775">
            <v>15</v>
          </cell>
        </row>
        <row r="776">
          <cell r="A776" t="str">
            <v>Fino techo plano</v>
          </cell>
          <cell r="C776" t="str">
            <v>M2</v>
          </cell>
          <cell r="D776">
            <v>25</v>
          </cell>
          <cell r="E776">
            <v>25</v>
          </cell>
        </row>
        <row r="777">
          <cell r="A777" t="str">
            <v>Fino techo inclinado</v>
          </cell>
          <cell r="C777" t="str">
            <v>M2</v>
          </cell>
          <cell r="D777">
            <v>25</v>
          </cell>
          <cell r="E777">
            <v>25</v>
          </cell>
        </row>
        <row r="778">
          <cell r="A778" t="str">
            <v>Subida mat./fino y zabaleta</v>
          </cell>
          <cell r="C778" t="str">
            <v>M2</v>
          </cell>
          <cell r="D778">
            <v>10</v>
          </cell>
          <cell r="E778">
            <v>10</v>
          </cell>
        </row>
        <row r="780">
          <cell r="A780" t="str">
            <v>COLOCACIÓN PISO CERÁMICA</v>
          </cell>
        </row>
        <row r="781">
          <cell r="A781" t="str">
            <v>Cerámica 33x33</v>
          </cell>
          <cell r="C781" t="str">
            <v>M2</v>
          </cell>
          <cell r="D781">
            <v>70</v>
          </cell>
          <cell r="E781">
            <v>70</v>
          </cell>
        </row>
        <row r="782">
          <cell r="A782" t="str">
            <v>Zócalos 6x33</v>
          </cell>
          <cell r="C782" t="str">
            <v>ML</v>
          </cell>
          <cell r="D782">
            <v>15</v>
          </cell>
          <cell r="E782">
            <v>15</v>
          </cell>
        </row>
        <row r="783">
          <cell r="A783" t="str">
            <v xml:space="preserve">Escalones </v>
          </cell>
          <cell r="C783" t="str">
            <v>ML</v>
          </cell>
          <cell r="D783">
            <v>75</v>
          </cell>
          <cell r="E783">
            <v>75</v>
          </cell>
        </row>
        <row r="790">
          <cell r="A790" t="str">
            <v>LABORES VARIAS</v>
          </cell>
        </row>
        <row r="791">
          <cell r="A791" t="str">
            <v xml:space="preserve">Pintura </v>
          </cell>
          <cell r="C791" t="str">
            <v>M2</v>
          </cell>
          <cell r="D791">
            <v>15</v>
          </cell>
          <cell r="E791">
            <v>15</v>
          </cell>
        </row>
        <row r="792">
          <cell r="A792" t="str">
            <v>Excavación en:  Tierra</v>
          </cell>
          <cell r="C792" t="str">
            <v>M3</v>
          </cell>
          <cell r="D792">
            <v>90</v>
          </cell>
          <cell r="E792">
            <v>90</v>
          </cell>
        </row>
        <row r="793">
          <cell r="A793" t="str">
            <v xml:space="preserve">                Tosca</v>
          </cell>
          <cell r="C793" t="str">
            <v>M3</v>
          </cell>
          <cell r="D793">
            <v>500</v>
          </cell>
          <cell r="E793">
            <v>500</v>
          </cell>
        </row>
        <row r="794">
          <cell r="A794" t="str">
            <v xml:space="preserve">                Roca</v>
          </cell>
          <cell r="C794" t="str">
            <v>M3</v>
          </cell>
          <cell r="D794">
            <v>750</v>
          </cell>
          <cell r="E794">
            <v>750</v>
          </cell>
        </row>
        <row r="795">
          <cell r="A795" t="str">
            <v>Lig. y vac. hormigón/ligadora</v>
          </cell>
          <cell r="C795" t="str">
            <v>M3</v>
          </cell>
          <cell r="D795">
            <v>335.43</v>
          </cell>
          <cell r="E795">
            <v>335.43</v>
          </cell>
        </row>
        <row r="796">
          <cell r="A796" t="str">
            <v>Coloc. acero</v>
          </cell>
          <cell r="C796" t="str">
            <v>QQ</v>
          </cell>
          <cell r="D796">
            <v>60</v>
          </cell>
          <cell r="E796">
            <v>60</v>
          </cell>
        </row>
        <row r="797">
          <cell r="A797" t="str">
            <v>Coloc. acero en vigas, zapatas muros  y dinteles</v>
          </cell>
          <cell r="C797" t="str">
            <v>ML</v>
          </cell>
          <cell r="D797">
            <v>25</v>
          </cell>
          <cell r="E797">
            <v>25</v>
          </cell>
        </row>
        <row r="798">
          <cell r="A798" t="str">
            <v>Compactación de relleno (a mano)</v>
          </cell>
          <cell r="C798" t="str">
            <v>M3</v>
          </cell>
          <cell r="D798">
            <v>60</v>
          </cell>
          <cell r="E798">
            <v>60</v>
          </cell>
        </row>
        <row r="799">
          <cell r="A799" t="str">
            <v>Bote de material (a mano)</v>
          </cell>
          <cell r="C799" t="str">
            <v>M3S</v>
          </cell>
          <cell r="D799">
            <v>70</v>
          </cell>
          <cell r="E799">
            <v>70</v>
          </cell>
        </row>
        <row r="800">
          <cell r="A800" t="str">
            <v>Jornal de un obrero</v>
          </cell>
          <cell r="C800" t="str">
            <v>Dia</v>
          </cell>
          <cell r="D800">
            <v>150</v>
          </cell>
          <cell r="E800">
            <v>150</v>
          </cell>
        </row>
        <row r="801">
          <cell r="A801" t="str">
            <v>Sembrado de grama tipo alfombra</v>
          </cell>
          <cell r="C801" t="str">
            <v>M2</v>
          </cell>
          <cell r="D801">
            <v>7</v>
          </cell>
          <cell r="E801">
            <v>7</v>
          </cell>
        </row>
        <row r="802">
          <cell r="A802" t="str">
            <v>Guarderas Metálicas, Regla Vibratoria y Alisador</v>
          </cell>
          <cell r="C802" t="str">
            <v>M2</v>
          </cell>
          <cell r="D802">
            <v>50</v>
          </cell>
          <cell r="E802">
            <v>50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1E52D-E07E-4B4E-BCEA-B241F20AFDB8}">
  <dimension ref="A1:AF816"/>
  <sheetViews>
    <sheetView showGridLines="0" tabSelected="1" view="pageBreakPreview" topLeftCell="A637" zoomScaleNormal="100" zoomScaleSheetLayoutView="100" workbookViewId="0">
      <selection activeCell="B82" sqref="B82"/>
    </sheetView>
  </sheetViews>
  <sheetFormatPr defaultColWidth="11" defaultRowHeight="14.25"/>
  <cols>
    <col min="1" max="1" width="8.42578125" style="3" customWidth="1"/>
    <col min="2" max="2" width="82.85546875" style="1" customWidth="1"/>
    <col min="3" max="3" width="9.7109375" style="32" customWidth="1"/>
    <col min="4" max="4" width="5.85546875" style="32" bestFit="1" customWidth="1"/>
    <col min="5" max="5" width="14.85546875" style="53" customWidth="1"/>
    <col min="6" max="6" width="15.7109375" style="32" bestFit="1" customWidth="1"/>
    <col min="7" max="7" width="24.42578125" style="1" customWidth="1"/>
    <col min="8" max="8" width="0" style="1" hidden="1" customWidth="1"/>
    <col min="9" max="9" width="22.85546875" style="1" hidden="1" customWidth="1"/>
    <col min="10" max="10" width="0" style="1" hidden="1" customWidth="1"/>
    <col min="11" max="11" width="21.28515625" style="1" hidden="1" customWidth="1"/>
    <col min="12" max="27" width="0" style="1" hidden="1" customWidth="1"/>
    <col min="28" max="28" width="11" style="1"/>
    <col min="29" max="29" width="12.7109375" style="1" bestFit="1" customWidth="1"/>
    <col min="30" max="242" width="11" style="1"/>
    <col min="243" max="243" width="6.140625" style="1" customWidth="1"/>
    <col min="244" max="244" width="41" style="1" customWidth="1"/>
    <col min="245" max="245" width="10.85546875" style="1" customWidth="1"/>
    <col min="246" max="246" width="8.7109375" style="1" customWidth="1"/>
    <col min="247" max="247" width="14.42578125" style="1" customWidth="1"/>
    <col min="248" max="248" width="15.7109375" style="1" bestFit="1" customWidth="1"/>
    <col min="249" max="249" width="15.7109375" style="1" customWidth="1"/>
    <col min="250" max="250" width="14.42578125" style="1" bestFit="1" customWidth="1"/>
    <col min="251" max="251" width="12.7109375" style="1" bestFit="1" customWidth="1"/>
    <col min="252" max="498" width="11" style="1"/>
    <col min="499" max="499" width="6.140625" style="1" customWidth="1"/>
    <col min="500" max="500" width="41" style="1" customWidth="1"/>
    <col min="501" max="501" width="10.85546875" style="1" customWidth="1"/>
    <col min="502" max="502" width="8.7109375" style="1" customWidth="1"/>
    <col min="503" max="503" width="14.42578125" style="1" customWidth="1"/>
    <col min="504" max="504" width="15.7109375" style="1" bestFit="1" customWidth="1"/>
    <col min="505" max="505" width="15.7109375" style="1" customWidth="1"/>
    <col min="506" max="506" width="14.42578125" style="1" bestFit="1" customWidth="1"/>
    <col min="507" max="507" width="12.7109375" style="1" bestFit="1" customWidth="1"/>
    <col min="508" max="754" width="11" style="1"/>
    <col min="755" max="755" width="6.140625" style="1" customWidth="1"/>
    <col min="756" max="756" width="41" style="1" customWidth="1"/>
    <col min="757" max="757" width="10.85546875" style="1" customWidth="1"/>
    <col min="758" max="758" width="8.7109375" style="1" customWidth="1"/>
    <col min="759" max="759" width="14.42578125" style="1" customWidth="1"/>
    <col min="760" max="760" width="15.7109375" style="1" bestFit="1" customWidth="1"/>
    <col min="761" max="761" width="15.7109375" style="1" customWidth="1"/>
    <col min="762" max="762" width="14.42578125" style="1" bestFit="1" customWidth="1"/>
    <col min="763" max="763" width="12.7109375" style="1" bestFit="1" customWidth="1"/>
    <col min="764" max="1010" width="11" style="1"/>
    <col min="1011" max="1011" width="6.140625" style="1" customWidth="1"/>
    <col min="1012" max="1012" width="41" style="1" customWidth="1"/>
    <col min="1013" max="1013" width="10.85546875" style="1" customWidth="1"/>
    <col min="1014" max="1014" width="8.7109375" style="1" customWidth="1"/>
    <col min="1015" max="1015" width="14.42578125" style="1" customWidth="1"/>
    <col min="1016" max="1016" width="15.7109375" style="1" bestFit="1" customWidth="1"/>
    <col min="1017" max="1017" width="15.7109375" style="1" customWidth="1"/>
    <col min="1018" max="1018" width="14.42578125" style="1" bestFit="1" customWidth="1"/>
    <col min="1019" max="1019" width="12.7109375" style="1" bestFit="1" customWidth="1"/>
    <col min="1020" max="1266" width="11" style="1"/>
    <col min="1267" max="1267" width="6.140625" style="1" customWidth="1"/>
    <col min="1268" max="1268" width="41" style="1" customWidth="1"/>
    <col min="1269" max="1269" width="10.85546875" style="1" customWidth="1"/>
    <col min="1270" max="1270" width="8.7109375" style="1" customWidth="1"/>
    <col min="1271" max="1271" width="14.42578125" style="1" customWidth="1"/>
    <col min="1272" max="1272" width="15.7109375" style="1" bestFit="1" customWidth="1"/>
    <col min="1273" max="1273" width="15.7109375" style="1" customWidth="1"/>
    <col min="1274" max="1274" width="14.42578125" style="1" bestFit="1" customWidth="1"/>
    <col min="1275" max="1275" width="12.7109375" style="1" bestFit="1" customWidth="1"/>
    <col min="1276" max="1522" width="11" style="1"/>
    <col min="1523" max="1523" width="6.140625" style="1" customWidth="1"/>
    <col min="1524" max="1524" width="41" style="1" customWidth="1"/>
    <col min="1525" max="1525" width="10.85546875" style="1" customWidth="1"/>
    <col min="1526" max="1526" width="8.7109375" style="1" customWidth="1"/>
    <col min="1527" max="1527" width="14.42578125" style="1" customWidth="1"/>
    <col min="1528" max="1528" width="15.7109375" style="1" bestFit="1" customWidth="1"/>
    <col min="1529" max="1529" width="15.7109375" style="1" customWidth="1"/>
    <col min="1530" max="1530" width="14.42578125" style="1" bestFit="1" customWidth="1"/>
    <col min="1531" max="1531" width="12.7109375" style="1" bestFit="1" customWidth="1"/>
    <col min="1532" max="1778" width="11" style="1"/>
    <col min="1779" max="1779" width="6.140625" style="1" customWidth="1"/>
    <col min="1780" max="1780" width="41" style="1" customWidth="1"/>
    <col min="1781" max="1781" width="10.85546875" style="1" customWidth="1"/>
    <col min="1782" max="1782" width="8.7109375" style="1" customWidth="1"/>
    <col min="1783" max="1783" width="14.42578125" style="1" customWidth="1"/>
    <col min="1784" max="1784" width="15.7109375" style="1" bestFit="1" customWidth="1"/>
    <col min="1785" max="1785" width="15.7109375" style="1" customWidth="1"/>
    <col min="1786" max="1786" width="14.42578125" style="1" bestFit="1" customWidth="1"/>
    <col min="1787" max="1787" width="12.7109375" style="1" bestFit="1" customWidth="1"/>
    <col min="1788" max="2034" width="11" style="1"/>
    <col min="2035" max="2035" width="6.140625" style="1" customWidth="1"/>
    <col min="2036" max="2036" width="41" style="1" customWidth="1"/>
    <col min="2037" max="2037" width="10.85546875" style="1" customWidth="1"/>
    <col min="2038" max="2038" width="8.7109375" style="1" customWidth="1"/>
    <col min="2039" max="2039" width="14.42578125" style="1" customWidth="1"/>
    <col min="2040" max="2040" width="15.7109375" style="1" bestFit="1" customWidth="1"/>
    <col min="2041" max="2041" width="15.7109375" style="1" customWidth="1"/>
    <col min="2042" max="2042" width="14.42578125" style="1" bestFit="1" customWidth="1"/>
    <col min="2043" max="2043" width="12.7109375" style="1" bestFit="1" customWidth="1"/>
    <col min="2044" max="2290" width="11" style="1"/>
    <col min="2291" max="2291" width="6.140625" style="1" customWidth="1"/>
    <col min="2292" max="2292" width="41" style="1" customWidth="1"/>
    <col min="2293" max="2293" width="10.85546875" style="1" customWidth="1"/>
    <col min="2294" max="2294" width="8.7109375" style="1" customWidth="1"/>
    <col min="2295" max="2295" width="14.42578125" style="1" customWidth="1"/>
    <col min="2296" max="2296" width="15.7109375" style="1" bestFit="1" customWidth="1"/>
    <col min="2297" max="2297" width="15.7109375" style="1" customWidth="1"/>
    <col min="2298" max="2298" width="14.42578125" style="1" bestFit="1" customWidth="1"/>
    <col min="2299" max="2299" width="12.7109375" style="1" bestFit="1" customWidth="1"/>
    <col min="2300" max="2546" width="11" style="1"/>
    <col min="2547" max="2547" width="6.140625" style="1" customWidth="1"/>
    <col min="2548" max="2548" width="41" style="1" customWidth="1"/>
    <col min="2549" max="2549" width="10.85546875" style="1" customWidth="1"/>
    <col min="2550" max="2550" width="8.7109375" style="1" customWidth="1"/>
    <col min="2551" max="2551" width="14.42578125" style="1" customWidth="1"/>
    <col min="2552" max="2552" width="15.7109375" style="1" bestFit="1" customWidth="1"/>
    <col min="2553" max="2553" width="15.7109375" style="1" customWidth="1"/>
    <col min="2554" max="2554" width="14.42578125" style="1" bestFit="1" customWidth="1"/>
    <col min="2555" max="2555" width="12.7109375" style="1" bestFit="1" customWidth="1"/>
    <col min="2556" max="2802" width="11" style="1"/>
    <col min="2803" max="2803" width="6.140625" style="1" customWidth="1"/>
    <col min="2804" max="2804" width="41" style="1" customWidth="1"/>
    <col min="2805" max="2805" width="10.85546875" style="1" customWidth="1"/>
    <col min="2806" max="2806" width="8.7109375" style="1" customWidth="1"/>
    <col min="2807" max="2807" width="14.42578125" style="1" customWidth="1"/>
    <col min="2808" max="2808" width="15.7109375" style="1" bestFit="1" customWidth="1"/>
    <col min="2809" max="2809" width="15.7109375" style="1" customWidth="1"/>
    <col min="2810" max="2810" width="14.42578125" style="1" bestFit="1" customWidth="1"/>
    <col min="2811" max="2811" width="12.7109375" style="1" bestFit="1" customWidth="1"/>
    <col min="2812" max="3058" width="11" style="1"/>
    <col min="3059" max="3059" width="6.140625" style="1" customWidth="1"/>
    <col min="3060" max="3060" width="41" style="1" customWidth="1"/>
    <col min="3061" max="3061" width="10.85546875" style="1" customWidth="1"/>
    <col min="3062" max="3062" width="8.7109375" style="1" customWidth="1"/>
    <col min="3063" max="3063" width="14.42578125" style="1" customWidth="1"/>
    <col min="3064" max="3064" width="15.7109375" style="1" bestFit="1" customWidth="1"/>
    <col min="3065" max="3065" width="15.7109375" style="1" customWidth="1"/>
    <col min="3066" max="3066" width="14.42578125" style="1" bestFit="1" customWidth="1"/>
    <col min="3067" max="3067" width="12.7109375" style="1" bestFit="1" customWidth="1"/>
    <col min="3068" max="3314" width="11" style="1"/>
    <col min="3315" max="3315" width="6.140625" style="1" customWidth="1"/>
    <col min="3316" max="3316" width="41" style="1" customWidth="1"/>
    <col min="3317" max="3317" width="10.85546875" style="1" customWidth="1"/>
    <col min="3318" max="3318" width="8.7109375" style="1" customWidth="1"/>
    <col min="3319" max="3319" width="14.42578125" style="1" customWidth="1"/>
    <col min="3320" max="3320" width="15.7109375" style="1" bestFit="1" customWidth="1"/>
    <col min="3321" max="3321" width="15.7109375" style="1" customWidth="1"/>
    <col min="3322" max="3322" width="14.42578125" style="1" bestFit="1" customWidth="1"/>
    <col min="3323" max="3323" width="12.7109375" style="1" bestFit="1" customWidth="1"/>
    <col min="3324" max="3570" width="11" style="1"/>
    <col min="3571" max="3571" width="6.140625" style="1" customWidth="1"/>
    <col min="3572" max="3572" width="41" style="1" customWidth="1"/>
    <col min="3573" max="3573" width="10.85546875" style="1" customWidth="1"/>
    <col min="3574" max="3574" width="8.7109375" style="1" customWidth="1"/>
    <col min="3575" max="3575" width="14.42578125" style="1" customWidth="1"/>
    <col min="3576" max="3576" width="15.7109375" style="1" bestFit="1" customWidth="1"/>
    <col min="3577" max="3577" width="15.7109375" style="1" customWidth="1"/>
    <col min="3578" max="3578" width="14.42578125" style="1" bestFit="1" customWidth="1"/>
    <col min="3579" max="3579" width="12.7109375" style="1" bestFit="1" customWidth="1"/>
    <col min="3580" max="3826" width="11" style="1"/>
    <col min="3827" max="3827" width="6.140625" style="1" customWidth="1"/>
    <col min="3828" max="3828" width="41" style="1" customWidth="1"/>
    <col min="3829" max="3829" width="10.85546875" style="1" customWidth="1"/>
    <col min="3830" max="3830" width="8.7109375" style="1" customWidth="1"/>
    <col min="3831" max="3831" width="14.42578125" style="1" customWidth="1"/>
    <col min="3832" max="3832" width="15.7109375" style="1" bestFit="1" customWidth="1"/>
    <col min="3833" max="3833" width="15.7109375" style="1" customWidth="1"/>
    <col min="3834" max="3834" width="14.42578125" style="1" bestFit="1" customWidth="1"/>
    <col min="3835" max="3835" width="12.7109375" style="1" bestFit="1" customWidth="1"/>
    <col min="3836" max="4082" width="11" style="1"/>
    <col min="4083" max="4083" width="6.140625" style="1" customWidth="1"/>
    <col min="4084" max="4084" width="41" style="1" customWidth="1"/>
    <col min="4085" max="4085" width="10.85546875" style="1" customWidth="1"/>
    <col min="4086" max="4086" width="8.7109375" style="1" customWidth="1"/>
    <col min="4087" max="4087" width="14.42578125" style="1" customWidth="1"/>
    <col min="4088" max="4088" width="15.7109375" style="1" bestFit="1" customWidth="1"/>
    <col min="4089" max="4089" width="15.7109375" style="1" customWidth="1"/>
    <col min="4090" max="4090" width="14.42578125" style="1" bestFit="1" customWidth="1"/>
    <col min="4091" max="4091" width="12.7109375" style="1" bestFit="1" customWidth="1"/>
    <col min="4092" max="4338" width="11" style="1"/>
    <col min="4339" max="4339" width="6.140625" style="1" customWidth="1"/>
    <col min="4340" max="4340" width="41" style="1" customWidth="1"/>
    <col min="4341" max="4341" width="10.85546875" style="1" customWidth="1"/>
    <col min="4342" max="4342" width="8.7109375" style="1" customWidth="1"/>
    <col min="4343" max="4343" width="14.42578125" style="1" customWidth="1"/>
    <col min="4344" max="4344" width="15.7109375" style="1" bestFit="1" customWidth="1"/>
    <col min="4345" max="4345" width="15.7109375" style="1" customWidth="1"/>
    <col min="4346" max="4346" width="14.42578125" style="1" bestFit="1" customWidth="1"/>
    <col min="4347" max="4347" width="12.7109375" style="1" bestFit="1" customWidth="1"/>
    <col min="4348" max="4594" width="11" style="1"/>
    <col min="4595" max="4595" width="6.140625" style="1" customWidth="1"/>
    <col min="4596" max="4596" width="41" style="1" customWidth="1"/>
    <col min="4597" max="4597" width="10.85546875" style="1" customWidth="1"/>
    <col min="4598" max="4598" width="8.7109375" style="1" customWidth="1"/>
    <col min="4599" max="4599" width="14.42578125" style="1" customWidth="1"/>
    <col min="4600" max="4600" width="15.7109375" style="1" bestFit="1" customWidth="1"/>
    <col min="4601" max="4601" width="15.7109375" style="1" customWidth="1"/>
    <col min="4602" max="4602" width="14.42578125" style="1" bestFit="1" customWidth="1"/>
    <col min="4603" max="4603" width="12.7109375" style="1" bestFit="1" customWidth="1"/>
    <col min="4604" max="4850" width="11" style="1"/>
    <col min="4851" max="4851" width="6.140625" style="1" customWidth="1"/>
    <col min="4852" max="4852" width="41" style="1" customWidth="1"/>
    <col min="4853" max="4853" width="10.85546875" style="1" customWidth="1"/>
    <col min="4854" max="4854" width="8.7109375" style="1" customWidth="1"/>
    <col min="4855" max="4855" width="14.42578125" style="1" customWidth="1"/>
    <col min="4856" max="4856" width="15.7109375" style="1" bestFit="1" customWidth="1"/>
    <col min="4857" max="4857" width="15.7109375" style="1" customWidth="1"/>
    <col min="4858" max="4858" width="14.42578125" style="1" bestFit="1" customWidth="1"/>
    <col min="4859" max="4859" width="12.7109375" style="1" bestFit="1" customWidth="1"/>
    <col min="4860" max="5106" width="11" style="1"/>
    <col min="5107" max="5107" width="6.140625" style="1" customWidth="1"/>
    <col min="5108" max="5108" width="41" style="1" customWidth="1"/>
    <col min="5109" max="5109" width="10.85546875" style="1" customWidth="1"/>
    <col min="5110" max="5110" width="8.7109375" style="1" customWidth="1"/>
    <col min="5111" max="5111" width="14.42578125" style="1" customWidth="1"/>
    <col min="5112" max="5112" width="15.7109375" style="1" bestFit="1" customWidth="1"/>
    <col min="5113" max="5113" width="15.7109375" style="1" customWidth="1"/>
    <col min="5114" max="5114" width="14.42578125" style="1" bestFit="1" customWidth="1"/>
    <col min="5115" max="5115" width="12.7109375" style="1" bestFit="1" customWidth="1"/>
    <col min="5116" max="5362" width="11" style="1"/>
    <col min="5363" max="5363" width="6.140625" style="1" customWidth="1"/>
    <col min="5364" max="5364" width="41" style="1" customWidth="1"/>
    <col min="5365" max="5365" width="10.85546875" style="1" customWidth="1"/>
    <col min="5366" max="5366" width="8.7109375" style="1" customWidth="1"/>
    <col min="5367" max="5367" width="14.42578125" style="1" customWidth="1"/>
    <col min="5368" max="5368" width="15.7109375" style="1" bestFit="1" customWidth="1"/>
    <col min="5369" max="5369" width="15.7109375" style="1" customWidth="1"/>
    <col min="5370" max="5370" width="14.42578125" style="1" bestFit="1" customWidth="1"/>
    <col min="5371" max="5371" width="12.7109375" style="1" bestFit="1" customWidth="1"/>
    <col min="5372" max="5618" width="11" style="1"/>
    <col min="5619" max="5619" width="6.140625" style="1" customWidth="1"/>
    <col min="5620" max="5620" width="41" style="1" customWidth="1"/>
    <col min="5621" max="5621" width="10.85546875" style="1" customWidth="1"/>
    <col min="5622" max="5622" width="8.7109375" style="1" customWidth="1"/>
    <col min="5623" max="5623" width="14.42578125" style="1" customWidth="1"/>
    <col min="5624" max="5624" width="15.7109375" style="1" bestFit="1" customWidth="1"/>
    <col min="5625" max="5625" width="15.7109375" style="1" customWidth="1"/>
    <col min="5626" max="5626" width="14.42578125" style="1" bestFit="1" customWidth="1"/>
    <col min="5627" max="5627" width="12.7109375" style="1" bestFit="1" customWidth="1"/>
    <col min="5628" max="5874" width="11" style="1"/>
    <col min="5875" max="5875" width="6.140625" style="1" customWidth="1"/>
    <col min="5876" max="5876" width="41" style="1" customWidth="1"/>
    <col min="5877" max="5877" width="10.85546875" style="1" customWidth="1"/>
    <col min="5878" max="5878" width="8.7109375" style="1" customWidth="1"/>
    <col min="5879" max="5879" width="14.42578125" style="1" customWidth="1"/>
    <col min="5880" max="5880" width="15.7109375" style="1" bestFit="1" customWidth="1"/>
    <col min="5881" max="5881" width="15.7109375" style="1" customWidth="1"/>
    <col min="5882" max="5882" width="14.42578125" style="1" bestFit="1" customWidth="1"/>
    <col min="5883" max="5883" width="12.7109375" style="1" bestFit="1" customWidth="1"/>
    <col min="5884" max="6130" width="11" style="1"/>
    <col min="6131" max="6131" width="6.140625" style="1" customWidth="1"/>
    <col min="6132" max="6132" width="41" style="1" customWidth="1"/>
    <col min="6133" max="6133" width="10.85546875" style="1" customWidth="1"/>
    <col min="6134" max="6134" width="8.7109375" style="1" customWidth="1"/>
    <col min="6135" max="6135" width="14.42578125" style="1" customWidth="1"/>
    <col min="6136" max="6136" width="15.7109375" style="1" bestFit="1" customWidth="1"/>
    <col min="6137" max="6137" width="15.7109375" style="1" customWidth="1"/>
    <col min="6138" max="6138" width="14.42578125" style="1" bestFit="1" customWidth="1"/>
    <col min="6139" max="6139" width="12.7109375" style="1" bestFit="1" customWidth="1"/>
    <col min="6140" max="6386" width="11" style="1"/>
    <col min="6387" max="6387" width="6.140625" style="1" customWidth="1"/>
    <col min="6388" max="6388" width="41" style="1" customWidth="1"/>
    <col min="6389" max="6389" width="10.85546875" style="1" customWidth="1"/>
    <col min="6390" max="6390" width="8.7109375" style="1" customWidth="1"/>
    <col min="6391" max="6391" width="14.42578125" style="1" customWidth="1"/>
    <col min="6392" max="6392" width="15.7109375" style="1" bestFit="1" customWidth="1"/>
    <col min="6393" max="6393" width="15.7109375" style="1" customWidth="1"/>
    <col min="6394" max="6394" width="14.42578125" style="1" bestFit="1" customWidth="1"/>
    <col min="6395" max="6395" width="12.7109375" style="1" bestFit="1" customWidth="1"/>
    <col min="6396" max="6642" width="11" style="1"/>
    <col min="6643" max="6643" width="6.140625" style="1" customWidth="1"/>
    <col min="6644" max="6644" width="41" style="1" customWidth="1"/>
    <col min="6645" max="6645" width="10.85546875" style="1" customWidth="1"/>
    <col min="6646" max="6646" width="8.7109375" style="1" customWidth="1"/>
    <col min="6647" max="6647" width="14.42578125" style="1" customWidth="1"/>
    <col min="6648" max="6648" width="15.7109375" style="1" bestFit="1" customWidth="1"/>
    <col min="6649" max="6649" width="15.7109375" style="1" customWidth="1"/>
    <col min="6650" max="6650" width="14.42578125" style="1" bestFit="1" customWidth="1"/>
    <col min="6651" max="6651" width="12.7109375" style="1" bestFit="1" customWidth="1"/>
    <col min="6652" max="6898" width="11" style="1"/>
    <col min="6899" max="6899" width="6.140625" style="1" customWidth="1"/>
    <col min="6900" max="6900" width="41" style="1" customWidth="1"/>
    <col min="6901" max="6901" width="10.85546875" style="1" customWidth="1"/>
    <col min="6902" max="6902" width="8.7109375" style="1" customWidth="1"/>
    <col min="6903" max="6903" width="14.42578125" style="1" customWidth="1"/>
    <col min="6904" max="6904" width="15.7109375" style="1" bestFit="1" customWidth="1"/>
    <col min="6905" max="6905" width="15.7109375" style="1" customWidth="1"/>
    <col min="6906" max="6906" width="14.42578125" style="1" bestFit="1" customWidth="1"/>
    <col min="6907" max="6907" width="12.7109375" style="1" bestFit="1" customWidth="1"/>
    <col min="6908" max="7154" width="11" style="1"/>
    <col min="7155" max="7155" width="6.140625" style="1" customWidth="1"/>
    <col min="7156" max="7156" width="41" style="1" customWidth="1"/>
    <col min="7157" max="7157" width="10.85546875" style="1" customWidth="1"/>
    <col min="7158" max="7158" width="8.7109375" style="1" customWidth="1"/>
    <col min="7159" max="7159" width="14.42578125" style="1" customWidth="1"/>
    <col min="7160" max="7160" width="15.7109375" style="1" bestFit="1" customWidth="1"/>
    <col min="7161" max="7161" width="15.7109375" style="1" customWidth="1"/>
    <col min="7162" max="7162" width="14.42578125" style="1" bestFit="1" customWidth="1"/>
    <col min="7163" max="7163" width="12.7109375" style="1" bestFit="1" customWidth="1"/>
    <col min="7164" max="7410" width="11" style="1"/>
    <col min="7411" max="7411" width="6.140625" style="1" customWidth="1"/>
    <col min="7412" max="7412" width="41" style="1" customWidth="1"/>
    <col min="7413" max="7413" width="10.85546875" style="1" customWidth="1"/>
    <col min="7414" max="7414" width="8.7109375" style="1" customWidth="1"/>
    <col min="7415" max="7415" width="14.42578125" style="1" customWidth="1"/>
    <col min="7416" max="7416" width="15.7109375" style="1" bestFit="1" customWidth="1"/>
    <col min="7417" max="7417" width="15.7109375" style="1" customWidth="1"/>
    <col min="7418" max="7418" width="14.42578125" style="1" bestFit="1" customWidth="1"/>
    <col min="7419" max="7419" width="12.7109375" style="1" bestFit="1" customWidth="1"/>
    <col min="7420" max="7666" width="11" style="1"/>
    <col min="7667" max="7667" width="6.140625" style="1" customWidth="1"/>
    <col min="7668" max="7668" width="41" style="1" customWidth="1"/>
    <col min="7669" max="7669" width="10.85546875" style="1" customWidth="1"/>
    <col min="7670" max="7670" width="8.7109375" style="1" customWidth="1"/>
    <col min="7671" max="7671" width="14.42578125" style="1" customWidth="1"/>
    <col min="7672" max="7672" width="15.7109375" style="1" bestFit="1" customWidth="1"/>
    <col min="7673" max="7673" width="15.7109375" style="1" customWidth="1"/>
    <col min="7674" max="7674" width="14.42578125" style="1" bestFit="1" customWidth="1"/>
    <col min="7675" max="7675" width="12.7109375" style="1" bestFit="1" customWidth="1"/>
    <col min="7676" max="7922" width="11" style="1"/>
    <col min="7923" max="7923" width="6.140625" style="1" customWidth="1"/>
    <col min="7924" max="7924" width="41" style="1" customWidth="1"/>
    <col min="7925" max="7925" width="10.85546875" style="1" customWidth="1"/>
    <col min="7926" max="7926" width="8.7109375" style="1" customWidth="1"/>
    <col min="7927" max="7927" width="14.42578125" style="1" customWidth="1"/>
    <col min="7928" max="7928" width="15.7109375" style="1" bestFit="1" customWidth="1"/>
    <col min="7929" max="7929" width="15.7109375" style="1" customWidth="1"/>
    <col min="7930" max="7930" width="14.42578125" style="1" bestFit="1" customWidth="1"/>
    <col min="7931" max="7931" width="12.7109375" style="1" bestFit="1" customWidth="1"/>
    <col min="7932" max="8178" width="11" style="1"/>
    <col min="8179" max="8179" width="6.140625" style="1" customWidth="1"/>
    <col min="8180" max="8180" width="41" style="1" customWidth="1"/>
    <col min="8181" max="8181" width="10.85546875" style="1" customWidth="1"/>
    <col min="8182" max="8182" width="8.7109375" style="1" customWidth="1"/>
    <col min="8183" max="8183" width="14.42578125" style="1" customWidth="1"/>
    <col min="8184" max="8184" width="15.7109375" style="1" bestFit="1" customWidth="1"/>
    <col min="8185" max="8185" width="15.7109375" style="1" customWidth="1"/>
    <col min="8186" max="8186" width="14.42578125" style="1" bestFit="1" customWidth="1"/>
    <col min="8187" max="8187" width="12.7109375" style="1" bestFit="1" customWidth="1"/>
    <col min="8188" max="8434" width="11" style="1"/>
    <col min="8435" max="8435" width="6.140625" style="1" customWidth="1"/>
    <col min="8436" max="8436" width="41" style="1" customWidth="1"/>
    <col min="8437" max="8437" width="10.85546875" style="1" customWidth="1"/>
    <col min="8438" max="8438" width="8.7109375" style="1" customWidth="1"/>
    <col min="8439" max="8439" width="14.42578125" style="1" customWidth="1"/>
    <col min="8440" max="8440" width="15.7109375" style="1" bestFit="1" customWidth="1"/>
    <col min="8441" max="8441" width="15.7109375" style="1" customWidth="1"/>
    <col min="8442" max="8442" width="14.42578125" style="1" bestFit="1" customWidth="1"/>
    <col min="8443" max="8443" width="12.7109375" style="1" bestFit="1" customWidth="1"/>
    <col min="8444" max="8690" width="11" style="1"/>
    <col min="8691" max="8691" width="6.140625" style="1" customWidth="1"/>
    <col min="8692" max="8692" width="41" style="1" customWidth="1"/>
    <col min="8693" max="8693" width="10.85546875" style="1" customWidth="1"/>
    <col min="8694" max="8694" width="8.7109375" style="1" customWidth="1"/>
    <col min="8695" max="8695" width="14.42578125" style="1" customWidth="1"/>
    <col min="8696" max="8696" width="15.7109375" style="1" bestFit="1" customWidth="1"/>
    <col min="8697" max="8697" width="15.7109375" style="1" customWidth="1"/>
    <col min="8698" max="8698" width="14.42578125" style="1" bestFit="1" customWidth="1"/>
    <col min="8699" max="8699" width="12.7109375" style="1" bestFit="1" customWidth="1"/>
    <col min="8700" max="8946" width="11" style="1"/>
    <col min="8947" max="8947" width="6.140625" style="1" customWidth="1"/>
    <col min="8948" max="8948" width="41" style="1" customWidth="1"/>
    <col min="8949" max="8949" width="10.85546875" style="1" customWidth="1"/>
    <col min="8950" max="8950" width="8.7109375" style="1" customWidth="1"/>
    <col min="8951" max="8951" width="14.42578125" style="1" customWidth="1"/>
    <col min="8952" max="8952" width="15.7109375" style="1" bestFit="1" customWidth="1"/>
    <col min="8953" max="8953" width="15.7109375" style="1" customWidth="1"/>
    <col min="8954" max="8954" width="14.42578125" style="1" bestFit="1" customWidth="1"/>
    <col min="8955" max="8955" width="12.7109375" style="1" bestFit="1" customWidth="1"/>
    <col min="8956" max="9202" width="11" style="1"/>
    <col min="9203" max="9203" width="6.140625" style="1" customWidth="1"/>
    <col min="9204" max="9204" width="41" style="1" customWidth="1"/>
    <col min="9205" max="9205" width="10.85546875" style="1" customWidth="1"/>
    <col min="9206" max="9206" width="8.7109375" style="1" customWidth="1"/>
    <col min="9207" max="9207" width="14.42578125" style="1" customWidth="1"/>
    <col min="9208" max="9208" width="15.7109375" style="1" bestFit="1" customWidth="1"/>
    <col min="9209" max="9209" width="15.7109375" style="1" customWidth="1"/>
    <col min="9210" max="9210" width="14.42578125" style="1" bestFit="1" customWidth="1"/>
    <col min="9211" max="9211" width="12.7109375" style="1" bestFit="1" customWidth="1"/>
    <col min="9212" max="9458" width="11" style="1"/>
    <col min="9459" max="9459" width="6.140625" style="1" customWidth="1"/>
    <col min="9460" max="9460" width="41" style="1" customWidth="1"/>
    <col min="9461" max="9461" width="10.85546875" style="1" customWidth="1"/>
    <col min="9462" max="9462" width="8.7109375" style="1" customWidth="1"/>
    <col min="9463" max="9463" width="14.42578125" style="1" customWidth="1"/>
    <col min="9464" max="9464" width="15.7109375" style="1" bestFit="1" customWidth="1"/>
    <col min="9465" max="9465" width="15.7109375" style="1" customWidth="1"/>
    <col min="9466" max="9466" width="14.42578125" style="1" bestFit="1" customWidth="1"/>
    <col min="9467" max="9467" width="12.7109375" style="1" bestFit="1" customWidth="1"/>
    <col min="9468" max="9714" width="11" style="1"/>
    <col min="9715" max="9715" width="6.140625" style="1" customWidth="1"/>
    <col min="9716" max="9716" width="41" style="1" customWidth="1"/>
    <col min="9717" max="9717" width="10.85546875" style="1" customWidth="1"/>
    <col min="9718" max="9718" width="8.7109375" style="1" customWidth="1"/>
    <col min="9719" max="9719" width="14.42578125" style="1" customWidth="1"/>
    <col min="9720" max="9720" width="15.7109375" style="1" bestFit="1" customWidth="1"/>
    <col min="9721" max="9721" width="15.7109375" style="1" customWidth="1"/>
    <col min="9722" max="9722" width="14.42578125" style="1" bestFit="1" customWidth="1"/>
    <col min="9723" max="9723" width="12.7109375" style="1" bestFit="1" customWidth="1"/>
    <col min="9724" max="9970" width="11" style="1"/>
    <col min="9971" max="9971" width="6.140625" style="1" customWidth="1"/>
    <col min="9972" max="9972" width="41" style="1" customWidth="1"/>
    <col min="9973" max="9973" width="10.85546875" style="1" customWidth="1"/>
    <col min="9974" max="9974" width="8.7109375" style="1" customWidth="1"/>
    <col min="9975" max="9975" width="14.42578125" style="1" customWidth="1"/>
    <col min="9976" max="9976" width="15.7109375" style="1" bestFit="1" customWidth="1"/>
    <col min="9977" max="9977" width="15.7109375" style="1" customWidth="1"/>
    <col min="9978" max="9978" width="14.42578125" style="1" bestFit="1" customWidth="1"/>
    <col min="9979" max="9979" width="12.7109375" style="1" bestFit="1" customWidth="1"/>
    <col min="9980" max="10226" width="11" style="1"/>
    <col min="10227" max="10227" width="6.140625" style="1" customWidth="1"/>
    <col min="10228" max="10228" width="41" style="1" customWidth="1"/>
    <col min="10229" max="10229" width="10.85546875" style="1" customWidth="1"/>
    <col min="10230" max="10230" width="8.7109375" style="1" customWidth="1"/>
    <col min="10231" max="10231" width="14.42578125" style="1" customWidth="1"/>
    <col min="10232" max="10232" width="15.7109375" style="1" bestFit="1" customWidth="1"/>
    <col min="10233" max="10233" width="15.7109375" style="1" customWidth="1"/>
    <col min="10234" max="10234" width="14.42578125" style="1" bestFit="1" customWidth="1"/>
    <col min="10235" max="10235" width="12.7109375" style="1" bestFit="1" customWidth="1"/>
    <col min="10236" max="10482" width="11" style="1"/>
    <col min="10483" max="10483" width="6.140625" style="1" customWidth="1"/>
    <col min="10484" max="10484" width="41" style="1" customWidth="1"/>
    <col min="10485" max="10485" width="10.85546875" style="1" customWidth="1"/>
    <col min="10486" max="10486" width="8.7109375" style="1" customWidth="1"/>
    <col min="10487" max="10487" width="14.42578125" style="1" customWidth="1"/>
    <col min="10488" max="10488" width="15.7109375" style="1" bestFit="1" customWidth="1"/>
    <col min="10489" max="10489" width="15.7109375" style="1" customWidth="1"/>
    <col min="10490" max="10490" width="14.42578125" style="1" bestFit="1" customWidth="1"/>
    <col min="10491" max="10491" width="12.7109375" style="1" bestFit="1" customWidth="1"/>
    <col min="10492" max="10738" width="11" style="1"/>
    <col min="10739" max="10739" width="6.140625" style="1" customWidth="1"/>
    <col min="10740" max="10740" width="41" style="1" customWidth="1"/>
    <col min="10741" max="10741" width="10.85546875" style="1" customWidth="1"/>
    <col min="10742" max="10742" width="8.7109375" style="1" customWidth="1"/>
    <col min="10743" max="10743" width="14.42578125" style="1" customWidth="1"/>
    <col min="10744" max="10744" width="15.7109375" style="1" bestFit="1" customWidth="1"/>
    <col min="10745" max="10745" width="15.7109375" style="1" customWidth="1"/>
    <col min="10746" max="10746" width="14.42578125" style="1" bestFit="1" customWidth="1"/>
    <col min="10747" max="10747" width="12.7109375" style="1" bestFit="1" customWidth="1"/>
    <col min="10748" max="10994" width="11" style="1"/>
    <col min="10995" max="10995" width="6.140625" style="1" customWidth="1"/>
    <col min="10996" max="10996" width="41" style="1" customWidth="1"/>
    <col min="10997" max="10997" width="10.85546875" style="1" customWidth="1"/>
    <col min="10998" max="10998" width="8.7109375" style="1" customWidth="1"/>
    <col min="10999" max="10999" width="14.42578125" style="1" customWidth="1"/>
    <col min="11000" max="11000" width="15.7109375" style="1" bestFit="1" customWidth="1"/>
    <col min="11001" max="11001" width="15.7109375" style="1" customWidth="1"/>
    <col min="11002" max="11002" width="14.42578125" style="1" bestFit="1" customWidth="1"/>
    <col min="11003" max="11003" width="12.7109375" style="1" bestFit="1" customWidth="1"/>
    <col min="11004" max="11250" width="11" style="1"/>
    <col min="11251" max="11251" width="6.140625" style="1" customWidth="1"/>
    <col min="11252" max="11252" width="41" style="1" customWidth="1"/>
    <col min="11253" max="11253" width="10.85546875" style="1" customWidth="1"/>
    <col min="11254" max="11254" width="8.7109375" style="1" customWidth="1"/>
    <col min="11255" max="11255" width="14.42578125" style="1" customWidth="1"/>
    <col min="11256" max="11256" width="15.7109375" style="1" bestFit="1" customWidth="1"/>
    <col min="11257" max="11257" width="15.7109375" style="1" customWidth="1"/>
    <col min="11258" max="11258" width="14.42578125" style="1" bestFit="1" customWidth="1"/>
    <col min="11259" max="11259" width="12.7109375" style="1" bestFit="1" customWidth="1"/>
    <col min="11260" max="11506" width="11" style="1"/>
    <col min="11507" max="11507" width="6.140625" style="1" customWidth="1"/>
    <col min="11508" max="11508" width="41" style="1" customWidth="1"/>
    <col min="11509" max="11509" width="10.85546875" style="1" customWidth="1"/>
    <col min="11510" max="11510" width="8.7109375" style="1" customWidth="1"/>
    <col min="11511" max="11511" width="14.42578125" style="1" customWidth="1"/>
    <col min="11512" max="11512" width="15.7109375" style="1" bestFit="1" customWidth="1"/>
    <col min="11513" max="11513" width="15.7109375" style="1" customWidth="1"/>
    <col min="11514" max="11514" width="14.42578125" style="1" bestFit="1" customWidth="1"/>
    <col min="11515" max="11515" width="12.7109375" style="1" bestFit="1" customWidth="1"/>
    <col min="11516" max="11762" width="11" style="1"/>
    <col min="11763" max="11763" width="6.140625" style="1" customWidth="1"/>
    <col min="11764" max="11764" width="41" style="1" customWidth="1"/>
    <col min="11765" max="11765" width="10.85546875" style="1" customWidth="1"/>
    <col min="11766" max="11766" width="8.7109375" style="1" customWidth="1"/>
    <col min="11767" max="11767" width="14.42578125" style="1" customWidth="1"/>
    <col min="11768" max="11768" width="15.7109375" style="1" bestFit="1" customWidth="1"/>
    <col min="11769" max="11769" width="15.7109375" style="1" customWidth="1"/>
    <col min="11770" max="11770" width="14.42578125" style="1" bestFit="1" customWidth="1"/>
    <col min="11771" max="11771" width="12.7109375" style="1" bestFit="1" customWidth="1"/>
    <col min="11772" max="12018" width="11" style="1"/>
    <col min="12019" max="12019" width="6.140625" style="1" customWidth="1"/>
    <col min="12020" max="12020" width="41" style="1" customWidth="1"/>
    <col min="12021" max="12021" width="10.85546875" style="1" customWidth="1"/>
    <col min="12022" max="12022" width="8.7109375" style="1" customWidth="1"/>
    <col min="12023" max="12023" width="14.42578125" style="1" customWidth="1"/>
    <col min="12024" max="12024" width="15.7109375" style="1" bestFit="1" customWidth="1"/>
    <col min="12025" max="12025" width="15.7109375" style="1" customWidth="1"/>
    <col min="12026" max="12026" width="14.42578125" style="1" bestFit="1" customWidth="1"/>
    <col min="12027" max="12027" width="12.7109375" style="1" bestFit="1" customWidth="1"/>
    <col min="12028" max="12274" width="11" style="1"/>
    <col min="12275" max="12275" width="6.140625" style="1" customWidth="1"/>
    <col min="12276" max="12276" width="41" style="1" customWidth="1"/>
    <col min="12277" max="12277" width="10.85546875" style="1" customWidth="1"/>
    <col min="12278" max="12278" width="8.7109375" style="1" customWidth="1"/>
    <col min="12279" max="12279" width="14.42578125" style="1" customWidth="1"/>
    <col min="12280" max="12280" width="15.7109375" style="1" bestFit="1" customWidth="1"/>
    <col min="12281" max="12281" width="15.7109375" style="1" customWidth="1"/>
    <col min="12282" max="12282" width="14.42578125" style="1" bestFit="1" customWidth="1"/>
    <col min="12283" max="12283" width="12.7109375" style="1" bestFit="1" customWidth="1"/>
    <col min="12284" max="12530" width="11" style="1"/>
    <col min="12531" max="12531" width="6.140625" style="1" customWidth="1"/>
    <col min="12532" max="12532" width="41" style="1" customWidth="1"/>
    <col min="12533" max="12533" width="10.85546875" style="1" customWidth="1"/>
    <col min="12534" max="12534" width="8.7109375" style="1" customWidth="1"/>
    <col min="12535" max="12535" width="14.42578125" style="1" customWidth="1"/>
    <col min="12536" max="12536" width="15.7109375" style="1" bestFit="1" customWidth="1"/>
    <col min="12537" max="12537" width="15.7109375" style="1" customWidth="1"/>
    <col min="12538" max="12538" width="14.42578125" style="1" bestFit="1" customWidth="1"/>
    <col min="12539" max="12539" width="12.7109375" style="1" bestFit="1" customWidth="1"/>
    <col min="12540" max="12786" width="11" style="1"/>
    <col min="12787" max="12787" width="6.140625" style="1" customWidth="1"/>
    <col min="12788" max="12788" width="41" style="1" customWidth="1"/>
    <col min="12789" max="12789" width="10.85546875" style="1" customWidth="1"/>
    <col min="12790" max="12790" width="8.7109375" style="1" customWidth="1"/>
    <col min="12791" max="12791" width="14.42578125" style="1" customWidth="1"/>
    <col min="12792" max="12792" width="15.7109375" style="1" bestFit="1" customWidth="1"/>
    <col min="12793" max="12793" width="15.7109375" style="1" customWidth="1"/>
    <col min="12794" max="12794" width="14.42578125" style="1" bestFit="1" customWidth="1"/>
    <col min="12795" max="12795" width="12.7109375" style="1" bestFit="1" customWidth="1"/>
    <col min="12796" max="13042" width="11" style="1"/>
    <col min="13043" max="13043" width="6.140625" style="1" customWidth="1"/>
    <col min="13044" max="13044" width="41" style="1" customWidth="1"/>
    <col min="13045" max="13045" width="10.85546875" style="1" customWidth="1"/>
    <col min="13046" max="13046" width="8.7109375" style="1" customWidth="1"/>
    <col min="13047" max="13047" width="14.42578125" style="1" customWidth="1"/>
    <col min="13048" max="13048" width="15.7109375" style="1" bestFit="1" customWidth="1"/>
    <col min="13049" max="13049" width="15.7109375" style="1" customWidth="1"/>
    <col min="13050" max="13050" width="14.42578125" style="1" bestFit="1" customWidth="1"/>
    <col min="13051" max="13051" width="12.7109375" style="1" bestFit="1" customWidth="1"/>
    <col min="13052" max="13298" width="11" style="1"/>
    <col min="13299" max="13299" width="6.140625" style="1" customWidth="1"/>
    <col min="13300" max="13300" width="41" style="1" customWidth="1"/>
    <col min="13301" max="13301" width="10.85546875" style="1" customWidth="1"/>
    <col min="13302" max="13302" width="8.7109375" style="1" customWidth="1"/>
    <col min="13303" max="13303" width="14.42578125" style="1" customWidth="1"/>
    <col min="13304" max="13304" width="15.7109375" style="1" bestFit="1" customWidth="1"/>
    <col min="13305" max="13305" width="15.7109375" style="1" customWidth="1"/>
    <col min="13306" max="13306" width="14.42578125" style="1" bestFit="1" customWidth="1"/>
    <col min="13307" max="13307" width="12.7109375" style="1" bestFit="1" customWidth="1"/>
    <col min="13308" max="13554" width="11" style="1"/>
    <col min="13555" max="13555" width="6.140625" style="1" customWidth="1"/>
    <col min="13556" max="13556" width="41" style="1" customWidth="1"/>
    <col min="13557" max="13557" width="10.85546875" style="1" customWidth="1"/>
    <col min="13558" max="13558" width="8.7109375" style="1" customWidth="1"/>
    <col min="13559" max="13559" width="14.42578125" style="1" customWidth="1"/>
    <col min="13560" max="13560" width="15.7109375" style="1" bestFit="1" customWidth="1"/>
    <col min="13561" max="13561" width="15.7109375" style="1" customWidth="1"/>
    <col min="13562" max="13562" width="14.42578125" style="1" bestFit="1" customWidth="1"/>
    <col min="13563" max="13563" width="12.7109375" style="1" bestFit="1" customWidth="1"/>
    <col min="13564" max="13810" width="11" style="1"/>
    <col min="13811" max="13811" width="6.140625" style="1" customWidth="1"/>
    <col min="13812" max="13812" width="41" style="1" customWidth="1"/>
    <col min="13813" max="13813" width="10.85546875" style="1" customWidth="1"/>
    <col min="13814" max="13814" width="8.7109375" style="1" customWidth="1"/>
    <col min="13815" max="13815" width="14.42578125" style="1" customWidth="1"/>
    <col min="13816" max="13816" width="15.7109375" style="1" bestFit="1" customWidth="1"/>
    <col min="13817" max="13817" width="15.7109375" style="1" customWidth="1"/>
    <col min="13818" max="13818" width="14.42578125" style="1" bestFit="1" customWidth="1"/>
    <col min="13819" max="13819" width="12.7109375" style="1" bestFit="1" customWidth="1"/>
    <col min="13820" max="14066" width="11" style="1"/>
    <col min="14067" max="14067" width="6.140625" style="1" customWidth="1"/>
    <col min="14068" max="14068" width="41" style="1" customWidth="1"/>
    <col min="14069" max="14069" width="10.85546875" style="1" customWidth="1"/>
    <col min="14070" max="14070" width="8.7109375" style="1" customWidth="1"/>
    <col min="14071" max="14071" width="14.42578125" style="1" customWidth="1"/>
    <col min="14072" max="14072" width="15.7109375" style="1" bestFit="1" customWidth="1"/>
    <col min="14073" max="14073" width="15.7109375" style="1" customWidth="1"/>
    <col min="14074" max="14074" width="14.42578125" style="1" bestFit="1" customWidth="1"/>
    <col min="14075" max="14075" width="12.7109375" style="1" bestFit="1" customWidth="1"/>
    <col min="14076" max="14322" width="11" style="1"/>
    <col min="14323" max="14323" width="6.140625" style="1" customWidth="1"/>
    <col min="14324" max="14324" width="41" style="1" customWidth="1"/>
    <col min="14325" max="14325" width="10.85546875" style="1" customWidth="1"/>
    <col min="14326" max="14326" width="8.7109375" style="1" customWidth="1"/>
    <col min="14327" max="14327" width="14.42578125" style="1" customWidth="1"/>
    <col min="14328" max="14328" width="15.7109375" style="1" bestFit="1" customWidth="1"/>
    <col min="14329" max="14329" width="15.7109375" style="1" customWidth="1"/>
    <col min="14330" max="14330" width="14.42578125" style="1" bestFit="1" customWidth="1"/>
    <col min="14331" max="14331" width="12.7109375" style="1" bestFit="1" customWidth="1"/>
    <col min="14332" max="14578" width="11" style="1"/>
    <col min="14579" max="14579" width="6.140625" style="1" customWidth="1"/>
    <col min="14580" max="14580" width="41" style="1" customWidth="1"/>
    <col min="14581" max="14581" width="10.85546875" style="1" customWidth="1"/>
    <col min="14582" max="14582" width="8.7109375" style="1" customWidth="1"/>
    <col min="14583" max="14583" width="14.42578125" style="1" customWidth="1"/>
    <col min="14584" max="14584" width="15.7109375" style="1" bestFit="1" customWidth="1"/>
    <col min="14585" max="14585" width="15.7109375" style="1" customWidth="1"/>
    <col min="14586" max="14586" width="14.42578125" style="1" bestFit="1" customWidth="1"/>
    <col min="14587" max="14587" width="12.7109375" style="1" bestFit="1" customWidth="1"/>
    <col min="14588" max="14834" width="11" style="1"/>
    <col min="14835" max="14835" width="6.140625" style="1" customWidth="1"/>
    <col min="14836" max="14836" width="41" style="1" customWidth="1"/>
    <col min="14837" max="14837" width="10.85546875" style="1" customWidth="1"/>
    <col min="14838" max="14838" width="8.7109375" style="1" customWidth="1"/>
    <col min="14839" max="14839" width="14.42578125" style="1" customWidth="1"/>
    <col min="14840" max="14840" width="15.7109375" style="1" bestFit="1" customWidth="1"/>
    <col min="14841" max="14841" width="15.7109375" style="1" customWidth="1"/>
    <col min="14842" max="14842" width="14.42578125" style="1" bestFit="1" customWidth="1"/>
    <col min="14843" max="14843" width="12.7109375" style="1" bestFit="1" customWidth="1"/>
    <col min="14844" max="15090" width="11" style="1"/>
    <col min="15091" max="15091" width="6.140625" style="1" customWidth="1"/>
    <col min="15092" max="15092" width="41" style="1" customWidth="1"/>
    <col min="15093" max="15093" width="10.85546875" style="1" customWidth="1"/>
    <col min="15094" max="15094" width="8.7109375" style="1" customWidth="1"/>
    <col min="15095" max="15095" width="14.42578125" style="1" customWidth="1"/>
    <col min="15096" max="15096" width="15.7109375" style="1" bestFit="1" customWidth="1"/>
    <col min="15097" max="15097" width="15.7109375" style="1" customWidth="1"/>
    <col min="15098" max="15098" width="14.42578125" style="1" bestFit="1" customWidth="1"/>
    <col min="15099" max="15099" width="12.7109375" style="1" bestFit="1" customWidth="1"/>
    <col min="15100" max="15346" width="11" style="1"/>
    <col min="15347" max="15347" width="6.140625" style="1" customWidth="1"/>
    <col min="15348" max="15348" width="41" style="1" customWidth="1"/>
    <col min="15349" max="15349" width="10.85546875" style="1" customWidth="1"/>
    <col min="15350" max="15350" width="8.7109375" style="1" customWidth="1"/>
    <col min="15351" max="15351" width="14.42578125" style="1" customWidth="1"/>
    <col min="15352" max="15352" width="15.7109375" style="1" bestFit="1" customWidth="1"/>
    <col min="15353" max="15353" width="15.7109375" style="1" customWidth="1"/>
    <col min="15354" max="15354" width="14.42578125" style="1" bestFit="1" customWidth="1"/>
    <col min="15355" max="15355" width="12.7109375" style="1" bestFit="1" customWidth="1"/>
    <col min="15356" max="15602" width="11" style="1"/>
    <col min="15603" max="15603" width="6.140625" style="1" customWidth="1"/>
    <col min="15604" max="15604" width="41" style="1" customWidth="1"/>
    <col min="15605" max="15605" width="10.85546875" style="1" customWidth="1"/>
    <col min="15606" max="15606" width="8.7109375" style="1" customWidth="1"/>
    <col min="15607" max="15607" width="14.42578125" style="1" customWidth="1"/>
    <col min="15608" max="15608" width="15.7109375" style="1" bestFit="1" customWidth="1"/>
    <col min="15609" max="15609" width="15.7109375" style="1" customWidth="1"/>
    <col min="15610" max="15610" width="14.42578125" style="1" bestFit="1" customWidth="1"/>
    <col min="15611" max="15611" width="12.7109375" style="1" bestFit="1" customWidth="1"/>
    <col min="15612" max="15858" width="11" style="1"/>
    <col min="15859" max="15859" width="6.140625" style="1" customWidth="1"/>
    <col min="15860" max="15860" width="41" style="1" customWidth="1"/>
    <col min="15861" max="15861" width="10.85546875" style="1" customWidth="1"/>
    <col min="15862" max="15862" width="8.7109375" style="1" customWidth="1"/>
    <col min="15863" max="15863" width="14.42578125" style="1" customWidth="1"/>
    <col min="15864" max="15864" width="15.7109375" style="1" bestFit="1" customWidth="1"/>
    <col min="15865" max="15865" width="15.7109375" style="1" customWidth="1"/>
    <col min="15866" max="15866" width="14.42578125" style="1" bestFit="1" customWidth="1"/>
    <col min="15867" max="15867" width="12.7109375" style="1" bestFit="1" customWidth="1"/>
    <col min="15868" max="16114" width="11" style="1"/>
    <col min="16115" max="16115" width="6.140625" style="1" customWidth="1"/>
    <col min="16116" max="16116" width="41" style="1" customWidth="1"/>
    <col min="16117" max="16117" width="10.85546875" style="1" customWidth="1"/>
    <col min="16118" max="16118" width="8.7109375" style="1" customWidth="1"/>
    <col min="16119" max="16119" width="14.42578125" style="1" customWidth="1"/>
    <col min="16120" max="16120" width="15.7109375" style="1" bestFit="1" customWidth="1"/>
    <col min="16121" max="16121" width="15.7109375" style="1" customWidth="1"/>
    <col min="16122" max="16122" width="14.42578125" style="1" bestFit="1" customWidth="1"/>
    <col min="16123" max="16123" width="12.7109375" style="1" bestFit="1" customWidth="1"/>
    <col min="16124" max="16384" width="11" style="1"/>
  </cols>
  <sheetData>
    <row r="1" spans="1:7">
      <c r="A1" s="202"/>
      <c r="B1" s="203"/>
      <c r="C1" s="204"/>
      <c r="D1" s="205"/>
      <c r="E1" s="206"/>
      <c r="F1" s="207"/>
      <c r="G1" s="208"/>
    </row>
    <row r="2" spans="1:7">
      <c r="A2" s="202"/>
      <c r="B2" s="203"/>
      <c r="C2" s="204"/>
      <c r="D2" s="205"/>
      <c r="E2" s="206"/>
      <c r="F2" s="207"/>
      <c r="G2" s="208"/>
    </row>
    <row r="3" spans="1:7">
      <c r="A3" s="202"/>
      <c r="B3" s="203"/>
      <c r="C3" s="204"/>
      <c r="D3" s="205"/>
      <c r="E3" s="206"/>
      <c r="F3" s="207"/>
      <c r="G3" s="208"/>
    </row>
    <row r="4" spans="1:7">
      <c r="A4" s="202"/>
      <c r="B4" s="203"/>
      <c r="C4" s="204"/>
      <c r="D4" s="205"/>
      <c r="E4" s="206"/>
      <c r="F4" s="207"/>
      <c r="G4" s="208"/>
    </row>
    <row r="5" spans="1:7">
      <c r="A5" s="202"/>
      <c r="B5" s="203"/>
      <c r="C5" s="204"/>
      <c r="D5" s="205"/>
      <c r="E5" s="206"/>
      <c r="F5" s="207"/>
      <c r="G5" s="208"/>
    </row>
    <row r="6" spans="1:7">
      <c r="A6" s="202"/>
      <c r="B6" s="203"/>
      <c r="C6" s="204"/>
      <c r="D6" s="205"/>
      <c r="E6" s="206"/>
      <c r="F6" s="207"/>
      <c r="G6" s="208"/>
    </row>
    <row r="7" spans="1:7" ht="15">
      <c r="A7" s="225"/>
      <c r="B7" s="225"/>
      <c r="C7" s="225"/>
      <c r="D7" s="225"/>
      <c r="E7" s="225"/>
      <c r="F7" s="225"/>
      <c r="G7" s="225"/>
    </row>
    <row r="8" spans="1:7" ht="15">
      <c r="A8" s="225"/>
      <c r="B8" s="225"/>
      <c r="C8" s="225"/>
      <c r="D8" s="225"/>
      <c r="E8" s="225"/>
      <c r="F8" s="225"/>
      <c r="G8" s="225"/>
    </row>
    <row r="9" spans="1:7" ht="15">
      <c r="A9" s="225"/>
      <c r="B9" s="225"/>
      <c r="C9" s="225"/>
      <c r="D9" s="225"/>
      <c r="E9" s="225"/>
      <c r="F9" s="225"/>
      <c r="G9" s="225"/>
    </row>
    <row r="10" spans="1:7" ht="18.75">
      <c r="A10" s="226"/>
      <c r="B10" s="226"/>
      <c r="C10" s="226"/>
      <c r="D10" s="226"/>
      <c r="E10" s="226"/>
      <c r="F10" s="226"/>
      <c r="G10" s="226"/>
    </row>
    <row r="11" spans="1:7">
      <c r="A11" s="202"/>
      <c r="B11" s="203"/>
      <c r="C11" s="204"/>
      <c r="D11" s="205"/>
      <c r="E11" s="206"/>
      <c r="F11" s="207"/>
      <c r="G11" s="208"/>
    </row>
    <row r="12" spans="1:7" ht="18.75" customHeight="1">
      <c r="A12" s="209" t="s">
        <v>0</v>
      </c>
      <c r="B12" s="227" t="s">
        <v>143</v>
      </c>
      <c r="C12" s="210"/>
      <c r="D12" s="210"/>
      <c r="E12" s="210"/>
      <c r="F12" s="210"/>
      <c r="G12" s="203"/>
    </row>
    <row r="13" spans="1:7" ht="15" customHeight="1">
      <c r="A13" s="202"/>
      <c r="B13" s="227"/>
      <c r="C13" s="210"/>
      <c r="D13" s="210"/>
      <c r="E13" s="210"/>
      <c r="F13" s="210"/>
      <c r="G13" s="211"/>
    </row>
    <row r="14" spans="1:7">
      <c r="A14" s="212"/>
      <c r="B14" s="203"/>
      <c r="C14" s="205"/>
      <c r="D14" s="207"/>
      <c r="E14" s="213"/>
      <c r="F14" s="214" t="s">
        <v>1</v>
      </c>
      <c r="G14" s="215"/>
    </row>
    <row r="15" spans="1:7" ht="18.75" customHeight="1">
      <c r="A15" s="216" t="s">
        <v>2</v>
      </c>
      <c r="B15" s="217" t="s">
        <v>3</v>
      </c>
      <c r="C15" s="218"/>
      <c r="D15" s="219"/>
      <c r="E15" s="218" t="s">
        <v>4</v>
      </c>
      <c r="F15" s="221"/>
      <c r="G15" s="222"/>
    </row>
    <row r="16" spans="1:7" ht="15">
      <c r="A16" s="220"/>
      <c r="B16" s="203"/>
      <c r="C16" s="218"/>
      <c r="D16" s="219"/>
      <c r="E16" s="218" t="s">
        <v>5</v>
      </c>
      <c r="F16" s="221"/>
      <c r="G16" s="222"/>
    </row>
    <row r="17" spans="1:14" ht="9.75" customHeight="1">
      <c r="A17" s="4"/>
      <c r="C17" s="43"/>
      <c r="E17" s="43"/>
      <c r="F17" s="54"/>
      <c r="G17" s="130"/>
    </row>
    <row r="18" spans="1:14" ht="15">
      <c r="A18" s="15" t="s">
        <v>6</v>
      </c>
      <c r="B18" s="16" t="s">
        <v>7</v>
      </c>
      <c r="C18" s="33" t="s">
        <v>8</v>
      </c>
      <c r="D18" s="33" t="s">
        <v>9</v>
      </c>
      <c r="E18" s="55" t="s">
        <v>10</v>
      </c>
      <c r="F18" s="33" t="s">
        <v>11</v>
      </c>
      <c r="G18" s="16"/>
    </row>
    <row r="19" spans="1:14" ht="6.75" customHeight="1">
      <c r="A19" s="5"/>
      <c r="B19" s="6"/>
      <c r="C19" s="44"/>
      <c r="D19" s="34"/>
      <c r="E19" s="56"/>
      <c r="F19" s="57"/>
      <c r="G19" s="7"/>
    </row>
    <row r="20" spans="1:14" s="10" customFormat="1" ht="15.75" customHeight="1">
      <c r="A20" s="131"/>
      <c r="B20" s="132" t="s">
        <v>12</v>
      </c>
      <c r="C20" s="133"/>
      <c r="D20" s="134"/>
      <c r="E20" s="135"/>
      <c r="F20" s="136"/>
      <c r="G20" s="137"/>
    </row>
    <row r="21" spans="1:14" s="10" customFormat="1" ht="15.75" customHeight="1">
      <c r="A21" s="120">
        <v>1</v>
      </c>
      <c r="B21" s="8" t="s">
        <v>13</v>
      </c>
      <c r="C21" s="45"/>
      <c r="D21" s="35"/>
      <c r="E21" s="58"/>
      <c r="F21" s="59"/>
      <c r="G21" s="9"/>
    </row>
    <row r="22" spans="1:14" s="10" customFormat="1" ht="18" customHeight="1">
      <c r="A22" s="72">
        <f>A21+0.01</f>
        <v>1.01</v>
      </c>
      <c r="B22" s="86" t="s">
        <v>14</v>
      </c>
      <c r="C22" s="138">
        <v>6.5400000000000009</v>
      </c>
      <c r="D22" s="81" t="s">
        <v>15</v>
      </c>
      <c r="E22" s="189"/>
      <c r="F22" s="181">
        <f t="shared" ref="F22:F25" si="0">ROUNDUP(E22*C22,2)</f>
        <v>0</v>
      </c>
      <c r="G22" s="74"/>
      <c r="K22" s="10">
        <f>3.83*4.35*2.3*6</f>
        <v>229.91489999999996</v>
      </c>
    </row>
    <row r="23" spans="1:14" s="10" customFormat="1" ht="18" customHeight="1">
      <c r="A23" s="72">
        <f t="shared" ref="A23:A42" si="1">A22+0.01</f>
        <v>1.02</v>
      </c>
      <c r="B23" s="86" t="s">
        <v>16</v>
      </c>
      <c r="C23" s="138">
        <v>3</v>
      </c>
      <c r="D23" s="81" t="s">
        <v>17</v>
      </c>
      <c r="E23" s="189"/>
      <c r="F23" s="181">
        <f t="shared" si="0"/>
        <v>0</v>
      </c>
      <c r="G23" s="74"/>
      <c r="K23" s="10">
        <f>K22</f>
        <v>229.91489999999996</v>
      </c>
      <c r="L23" s="10">
        <f>K23/15</f>
        <v>15.327659999999998</v>
      </c>
      <c r="M23" s="10">
        <f>L23*2118.88</f>
        <v>32477.472220799998</v>
      </c>
    </row>
    <row r="24" spans="1:14" s="10" customFormat="1" ht="18" customHeight="1">
      <c r="A24" s="72">
        <f t="shared" si="1"/>
        <v>1.03</v>
      </c>
      <c r="B24" s="86" t="s">
        <v>18</v>
      </c>
      <c r="C24" s="138">
        <v>1</v>
      </c>
      <c r="D24" s="81" t="s">
        <v>17</v>
      </c>
      <c r="E24" s="189"/>
      <c r="F24" s="181">
        <f t="shared" si="0"/>
        <v>0</v>
      </c>
      <c r="G24" s="74"/>
    </row>
    <row r="25" spans="1:14" s="10" customFormat="1" ht="18" customHeight="1">
      <c r="A25" s="72">
        <f t="shared" si="1"/>
        <v>1.04</v>
      </c>
      <c r="B25" s="86" t="s">
        <v>19</v>
      </c>
      <c r="C25" s="138">
        <v>1</v>
      </c>
      <c r="D25" s="81" t="s">
        <v>17</v>
      </c>
      <c r="E25" s="189"/>
      <c r="F25" s="181">
        <f t="shared" si="0"/>
        <v>0</v>
      </c>
      <c r="G25" s="74"/>
      <c r="K25" s="10">
        <f>4*5</f>
        <v>20</v>
      </c>
      <c r="L25" s="10">
        <f>K25*2.4</f>
        <v>48</v>
      </c>
      <c r="M25" s="10">
        <f>L25/15</f>
        <v>3.2</v>
      </c>
      <c r="N25" s="10">
        <f>M25*2118.88</f>
        <v>6780.4160000000011</v>
      </c>
    </row>
    <row r="26" spans="1:14" s="10" customFormat="1" ht="18" customHeight="1">
      <c r="A26" s="72">
        <f t="shared" si="1"/>
        <v>1.05</v>
      </c>
      <c r="B26" s="86" t="s">
        <v>20</v>
      </c>
      <c r="C26" s="138">
        <v>3</v>
      </c>
      <c r="D26" s="81" t="s">
        <v>17</v>
      </c>
      <c r="E26" s="189"/>
      <c r="F26" s="181">
        <f>ROUNDUP(E26*C26,2)</f>
        <v>0</v>
      </c>
      <c r="G26" s="74"/>
    </row>
    <row r="27" spans="1:14" s="10" customFormat="1" ht="18" customHeight="1">
      <c r="A27" s="72">
        <f t="shared" si="1"/>
        <v>1.06</v>
      </c>
      <c r="B27" s="86" t="s">
        <v>21</v>
      </c>
      <c r="C27" s="138">
        <v>1</v>
      </c>
      <c r="D27" s="81" t="s">
        <v>17</v>
      </c>
      <c r="E27" s="189"/>
      <c r="F27" s="181">
        <f>ROUNDUP(E27*C27,2)</f>
        <v>0</v>
      </c>
      <c r="G27" s="74"/>
    </row>
    <row r="28" spans="1:14" s="10" customFormat="1" ht="18" customHeight="1">
      <c r="A28" s="72">
        <f t="shared" si="1"/>
        <v>1.07</v>
      </c>
      <c r="B28" s="86" t="s">
        <v>22</v>
      </c>
      <c r="C28" s="138">
        <v>1</v>
      </c>
      <c r="D28" s="81" t="s">
        <v>17</v>
      </c>
      <c r="E28" s="189"/>
      <c r="F28" s="181">
        <f>ROUNDUP(E28*C28,2)</f>
        <v>0</v>
      </c>
      <c r="G28" s="74"/>
    </row>
    <row r="29" spans="1:14" s="10" customFormat="1" ht="18" customHeight="1">
      <c r="A29" s="72">
        <f t="shared" si="1"/>
        <v>1.08</v>
      </c>
      <c r="B29" s="86" t="s">
        <v>23</v>
      </c>
      <c r="C29" s="138">
        <v>1</v>
      </c>
      <c r="D29" s="81" t="s">
        <v>17</v>
      </c>
      <c r="E29" s="189"/>
      <c r="F29" s="181">
        <f>ROUNDUP(E29*C29,2)</f>
        <v>0</v>
      </c>
      <c r="G29" s="74"/>
    </row>
    <row r="30" spans="1:14" s="10" customFormat="1" ht="18" customHeight="1">
      <c r="A30" s="72">
        <f t="shared" si="1"/>
        <v>1.0900000000000001</v>
      </c>
      <c r="B30" s="86" t="s">
        <v>24</v>
      </c>
      <c r="C30" s="138">
        <v>1</v>
      </c>
      <c r="D30" s="81" t="s">
        <v>17</v>
      </c>
      <c r="E30" s="189"/>
      <c r="F30" s="181">
        <f t="shared" ref="F30:F35" si="2">ROUNDUP(E30*C30,2)</f>
        <v>0</v>
      </c>
      <c r="G30" s="74"/>
    </row>
    <row r="31" spans="1:14" s="10" customFormat="1" ht="18" customHeight="1">
      <c r="A31" s="72">
        <f t="shared" si="1"/>
        <v>1.1000000000000001</v>
      </c>
      <c r="B31" s="86" t="s">
        <v>223</v>
      </c>
      <c r="C31" s="138">
        <v>3</v>
      </c>
      <c r="D31" s="81" t="s">
        <v>17</v>
      </c>
      <c r="E31" s="189"/>
      <c r="F31" s="181">
        <f t="shared" si="2"/>
        <v>0</v>
      </c>
      <c r="G31" s="74"/>
    </row>
    <row r="32" spans="1:14" s="10" customFormat="1" ht="18" customHeight="1">
      <c r="A32" s="72">
        <f t="shared" si="1"/>
        <v>1.1100000000000001</v>
      </c>
      <c r="B32" s="86" t="s">
        <v>25</v>
      </c>
      <c r="C32" s="138">
        <v>21.6</v>
      </c>
      <c r="D32" s="81" t="s">
        <v>15</v>
      </c>
      <c r="E32" s="189"/>
      <c r="F32" s="181">
        <f t="shared" si="2"/>
        <v>0</v>
      </c>
      <c r="G32" s="74"/>
      <c r="J32" s="10">
        <f>8000*0.05</f>
        <v>400</v>
      </c>
    </row>
    <row r="33" spans="1:7" s="10" customFormat="1" ht="18" customHeight="1">
      <c r="A33" s="72">
        <f t="shared" si="1"/>
        <v>1.1200000000000001</v>
      </c>
      <c r="B33" s="86" t="s">
        <v>26</v>
      </c>
      <c r="C33" s="138">
        <v>2</v>
      </c>
      <c r="D33" s="81" t="s">
        <v>17</v>
      </c>
      <c r="E33" s="189"/>
      <c r="F33" s="181">
        <f t="shared" si="2"/>
        <v>0</v>
      </c>
      <c r="G33" s="74"/>
    </row>
    <row r="34" spans="1:7" s="10" customFormat="1" ht="18" customHeight="1">
      <c r="A34" s="72">
        <f t="shared" si="1"/>
        <v>1.1300000000000001</v>
      </c>
      <c r="B34" s="86" t="s">
        <v>27</v>
      </c>
      <c r="C34" s="138">
        <v>1</v>
      </c>
      <c r="D34" s="81" t="s">
        <v>17</v>
      </c>
      <c r="E34" s="189"/>
      <c r="F34" s="181">
        <f t="shared" si="2"/>
        <v>0</v>
      </c>
      <c r="G34" s="74"/>
    </row>
    <row r="35" spans="1:7" s="10" customFormat="1" ht="18" customHeight="1">
      <c r="A35" s="72">
        <f t="shared" si="1"/>
        <v>1.1400000000000001</v>
      </c>
      <c r="B35" s="86" t="s">
        <v>28</v>
      </c>
      <c r="C35" s="138">
        <v>1</v>
      </c>
      <c r="D35" s="81" t="s">
        <v>17</v>
      </c>
      <c r="E35" s="189"/>
      <c r="F35" s="181">
        <f t="shared" si="2"/>
        <v>0</v>
      </c>
      <c r="G35" s="74"/>
    </row>
    <row r="36" spans="1:7" s="10" customFormat="1" ht="18" customHeight="1">
      <c r="A36" s="72">
        <f t="shared" si="1"/>
        <v>1.1500000000000001</v>
      </c>
      <c r="B36" s="86" t="s">
        <v>29</v>
      </c>
      <c r="C36" s="138">
        <v>20.399999999999999</v>
      </c>
      <c r="D36" s="81" t="s">
        <v>15</v>
      </c>
      <c r="E36" s="189"/>
      <c r="F36" s="181">
        <f>ROUNDUP(E36*C36,2)</f>
        <v>0</v>
      </c>
      <c r="G36" s="74"/>
    </row>
    <row r="37" spans="1:7" s="10" customFormat="1" ht="18" customHeight="1">
      <c r="A37" s="72">
        <f t="shared" si="1"/>
        <v>1.1600000000000001</v>
      </c>
      <c r="B37" s="86" t="s">
        <v>30</v>
      </c>
      <c r="C37" s="138">
        <v>1.92</v>
      </c>
      <c r="D37" s="81" t="s">
        <v>15</v>
      </c>
      <c r="E37" s="189"/>
      <c r="F37" s="181">
        <f>ROUNDUP(E37*C37,2)</f>
        <v>0</v>
      </c>
      <c r="G37" s="74"/>
    </row>
    <row r="38" spans="1:7" s="10" customFormat="1" ht="18" customHeight="1">
      <c r="A38" s="72">
        <f t="shared" si="1"/>
        <v>1.1700000000000002</v>
      </c>
      <c r="B38" s="86" t="s">
        <v>31</v>
      </c>
      <c r="C38" s="138">
        <v>174.79999999999995</v>
      </c>
      <c r="D38" s="81" t="s">
        <v>15</v>
      </c>
      <c r="E38" s="189"/>
      <c r="F38" s="181">
        <f t="shared" ref="F38:F42" si="3">ROUNDUP(E38*C38,2)</f>
        <v>0</v>
      </c>
      <c r="G38" s="74"/>
    </row>
    <row r="39" spans="1:7" s="10" customFormat="1" ht="18" customHeight="1">
      <c r="A39" s="72">
        <f t="shared" si="1"/>
        <v>1.1800000000000002</v>
      </c>
      <c r="B39" s="86" t="s">
        <v>32</v>
      </c>
      <c r="C39" s="138">
        <v>5.7</v>
      </c>
      <c r="D39" s="81" t="s">
        <v>33</v>
      </c>
      <c r="E39" s="189"/>
      <c r="F39" s="181">
        <f t="shared" si="3"/>
        <v>0</v>
      </c>
      <c r="G39" s="74"/>
    </row>
    <row r="40" spans="1:7" s="10" customFormat="1" ht="18" customHeight="1">
      <c r="A40" s="72">
        <f t="shared" si="1"/>
        <v>1.1900000000000002</v>
      </c>
      <c r="B40" s="86" t="s">
        <v>34</v>
      </c>
      <c r="C40" s="138">
        <v>1</v>
      </c>
      <c r="D40" s="81" t="s">
        <v>35</v>
      </c>
      <c r="E40" s="189"/>
      <c r="F40" s="181">
        <f t="shared" si="3"/>
        <v>0</v>
      </c>
      <c r="G40" s="74"/>
    </row>
    <row r="41" spans="1:7" s="10" customFormat="1" ht="18" customHeight="1">
      <c r="A41" s="72">
        <f t="shared" si="1"/>
        <v>1.2000000000000002</v>
      </c>
      <c r="B41" s="86" t="s">
        <v>36</v>
      </c>
      <c r="C41" s="138">
        <v>28.67</v>
      </c>
      <c r="D41" s="81" t="s">
        <v>101</v>
      </c>
      <c r="E41" s="189"/>
      <c r="F41" s="181">
        <f t="shared" si="3"/>
        <v>0</v>
      </c>
      <c r="G41" s="74"/>
    </row>
    <row r="42" spans="1:7" s="10" customFormat="1" ht="30.75" customHeight="1">
      <c r="A42" s="72">
        <f t="shared" si="1"/>
        <v>1.2100000000000002</v>
      </c>
      <c r="B42" s="86" t="s">
        <v>38</v>
      </c>
      <c r="C42" s="138">
        <v>1</v>
      </c>
      <c r="D42" s="81" t="s">
        <v>168</v>
      </c>
      <c r="E42" s="189"/>
      <c r="F42" s="181">
        <f t="shared" si="3"/>
        <v>0</v>
      </c>
      <c r="G42" s="74"/>
    </row>
    <row r="43" spans="1:7" s="10" customFormat="1" ht="17.25" customHeight="1">
      <c r="A43" s="75"/>
      <c r="B43" s="76" t="s">
        <v>39</v>
      </c>
      <c r="C43" s="77"/>
      <c r="D43" s="78"/>
      <c r="E43" s="190"/>
      <c r="F43" s="182"/>
      <c r="G43" s="80">
        <f>SUM(F22:F43)</f>
        <v>0</v>
      </c>
    </row>
    <row r="44" spans="1:7" ht="15.75">
      <c r="A44" s="5"/>
      <c r="B44" s="6"/>
      <c r="C44" s="44"/>
      <c r="D44" s="34"/>
      <c r="E44" s="191"/>
      <c r="F44" s="183"/>
      <c r="G44" s="7"/>
    </row>
    <row r="45" spans="1:7" s="10" customFormat="1" ht="15.75" customHeight="1">
      <c r="A45" s="120">
        <f>+A21+1</f>
        <v>2</v>
      </c>
      <c r="B45" s="129" t="s">
        <v>40</v>
      </c>
      <c r="C45" s="45"/>
      <c r="D45" s="35"/>
      <c r="E45" s="192"/>
      <c r="F45" s="184"/>
      <c r="G45" s="9"/>
    </row>
    <row r="46" spans="1:7" s="10" customFormat="1" ht="33" customHeight="1">
      <c r="A46" s="72">
        <f>A45+0.01</f>
        <v>2.0099999999999998</v>
      </c>
      <c r="B46" s="122" t="s">
        <v>224</v>
      </c>
      <c r="C46" s="138">
        <v>17.600000000000001</v>
      </c>
      <c r="D46" s="81" t="s">
        <v>15</v>
      </c>
      <c r="E46" s="189"/>
      <c r="F46" s="181">
        <f t="shared" ref="F46:F48" si="4">ROUNDUP(E46*C46,2)</f>
        <v>0</v>
      </c>
      <c r="G46" s="74"/>
    </row>
    <row r="47" spans="1:7" s="10" customFormat="1" ht="38.25" customHeight="1">
      <c r="A47" s="72">
        <f t="shared" ref="A47:A48" si="5">A46+0.01</f>
        <v>2.0199999999999996</v>
      </c>
      <c r="B47" s="122" t="s">
        <v>226</v>
      </c>
      <c r="C47" s="138">
        <v>2.66</v>
      </c>
      <c r="D47" s="81" t="s">
        <v>15</v>
      </c>
      <c r="E47" s="189"/>
      <c r="F47" s="181">
        <f t="shared" si="4"/>
        <v>0</v>
      </c>
      <c r="G47" s="74"/>
    </row>
    <row r="48" spans="1:7" s="10" customFormat="1" ht="32.25" customHeight="1">
      <c r="A48" s="72">
        <f t="shared" si="5"/>
        <v>2.0299999999999994</v>
      </c>
      <c r="B48" s="122" t="s">
        <v>225</v>
      </c>
      <c r="C48" s="138">
        <v>65.569999999999993</v>
      </c>
      <c r="D48" s="81" t="s">
        <v>15</v>
      </c>
      <c r="E48" s="189"/>
      <c r="F48" s="181">
        <f t="shared" si="4"/>
        <v>0</v>
      </c>
      <c r="G48" s="74"/>
    </row>
    <row r="49" spans="1:10" s="10" customFormat="1" ht="17.25" customHeight="1">
      <c r="A49" s="75"/>
      <c r="B49" s="76" t="s">
        <v>39</v>
      </c>
      <c r="C49" s="77"/>
      <c r="D49" s="78"/>
      <c r="E49" s="190"/>
      <c r="F49" s="182"/>
      <c r="G49" s="80">
        <f>SUM(F46:F49)</f>
        <v>0</v>
      </c>
    </row>
    <row r="50" spans="1:10" ht="6.75" customHeight="1">
      <c r="A50" s="5"/>
      <c r="B50" s="6"/>
      <c r="C50" s="44"/>
      <c r="D50" s="34"/>
      <c r="E50" s="191"/>
      <c r="F50" s="183"/>
      <c r="G50" s="7"/>
    </row>
    <row r="51" spans="1:10" s="10" customFormat="1" ht="15.75" customHeight="1">
      <c r="A51" s="120">
        <f>+A45+1</f>
        <v>3</v>
      </c>
      <c r="B51" s="8" t="s">
        <v>41</v>
      </c>
      <c r="C51" s="45"/>
      <c r="D51" s="35"/>
      <c r="E51" s="192"/>
      <c r="F51" s="184"/>
      <c r="G51" s="9"/>
    </row>
    <row r="52" spans="1:10" s="10" customFormat="1" ht="30.75" customHeight="1">
      <c r="A52" s="72">
        <f>A51+0.01</f>
        <v>3.01</v>
      </c>
      <c r="B52" s="122" t="s">
        <v>227</v>
      </c>
      <c r="C52" s="138">
        <v>18.97</v>
      </c>
      <c r="D52" s="81" t="s">
        <v>15</v>
      </c>
      <c r="E52" s="189"/>
      <c r="F52" s="181">
        <f t="shared" ref="F52:F53" si="6">ROUNDUP(E52*C52,2)</f>
        <v>0</v>
      </c>
      <c r="G52" s="74"/>
    </row>
    <row r="53" spans="1:10" s="10" customFormat="1" ht="29.25" customHeight="1">
      <c r="A53" s="72">
        <f t="shared" ref="A53" si="7">A52+0.01</f>
        <v>3.0199999999999996</v>
      </c>
      <c r="B53" s="122" t="s">
        <v>42</v>
      </c>
      <c r="C53" s="138">
        <v>2.63</v>
      </c>
      <c r="D53" s="81" t="s">
        <v>15</v>
      </c>
      <c r="E53" s="189"/>
      <c r="F53" s="181">
        <f t="shared" si="6"/>
        <v>0</v>
      </c>
      <c r="G53" s="74"/>
    </row>
    <row r="54" spans="1:10" s="10" customFormat="1" ht="17.25" customHeight="1">
      <c r="A54" s="75"/>
      <c r="B54" s="76" t="s">
        <v>39</v>
      </c>
      <c r="C54" s="77"/>
      <c r="D54" s="78"/>
      <c r="E54" s="190"/>
      <c r="F54" s="182"/>
      <c r="G54" s="80">
        <f>SUM(F52:F54)</f>
        <v>0</v>
      </c>
    </row>
    <row r="55" spans="1:10" ht="15" customHeight="1">
      <c r="A55" s="5"/>
      <c r="B55" s="6"/>
      <c r="C55" s="44"/>
      <c r="D55" s="34"/>
      <c r="E55" s="191"/>
      <c r="F55" s="183"/>
      <c r="G55" s="7"/>
    </row>
    <row r="56" spans="1:10" s="10" customFormat="1" ht="15.75" customHeight="1">
      <c r="A56" s="120">
        <f>+A51+1</f>
        <v>4</v>
      </c>
      <c r="B56" s="8" t="s">
        <v>43</v>
      </c>
      <c r="C56" s="45"/>
      <c r="D56" s="35"/>
      <c r="E56" s="192"/>
      <c r="F56" s="184"/>
      <c r="G56" s="9"/>
    </row>
    <row r="57" spans="1:10" s="10" customFormat="1" ht="30.75" customHeight="1">
      <c r="A57" s="72">
        <f>A56+0.01</f>
        <v>4.01</v>
      </c>
      <c r="B57" s="122" t="s">
        <v>179</v>
      </c>
      <c r="C57" s="138">
        <v>5.76</v>
      </c>
      <c r="D57" s="81" t="s">
        <v>15</v>
      </c>
      <c r="E57" s="189"/>
      <c r="F57" s="181">
        <f t="shared" ref="F57" si="8">ROUNDUP(E57*C57,2)</f>
        <v>0</v>
      </c>
      <c r="G57" s="74"/>
      <c r="I57" s="10">
        <f>3.5*3.5*2</f>
        <v>24.5</v>
      </c>
      <c r="J57" s="10">
        <f>I57/5</f>
        <v>4.9000000000000004</v>
      </c>
    </row>
    <row r="58" spans="1:10" s="10" customFormat="1" ht="17.25" customHeight="1">
      <c r="A58" s="75"/>
      <c r="B58" s="76" t="s">
        <v>39</v>
      </c>
      <c r="C58" s="77"/>
      <c r="D58" s="78"/>
      <c r="E58" s="190"/>
      <c r="F58" s="182"/>
      <c r="G58" s="80">
        <f>SUM(F57:F58)</f>
        <v>0</v>
      </c>
    </row>
    <row r="59" spans="1:10" ht="15.75" customHeight="1">
      <c r="A59" s="5"/>
      <c r="B59" s="6"/>
      <c r="C59" s="44"/>
      <c r="D59" s="34"/>
      <c r="E59" s="191"/>
      <c r="F59" s="183"/>
      <c r="G59" s="7"/>
    </row>
    <row r="60" spans="1:10" s="10" customFormat="1" ht="15.75" customHeight="1">
      <c r="A60" s="120">
        <f>+A56+1</f>
        <v>5</v>
      </c>
      <c r="B60" s="8" t="s">
        <v>44</v>
      </c>
      <c r="C60" s="45"/>
      <c r="D60" s="35"/>
      <c r="E60" s="192"/>
      <c r="F60" s="184"/>
      <c r="G60" s="9"/>
      <c r="J60" s="10">
        <f>8*350</f>
        <v>2800</v>
      </c>
    </row>
    <row r="61" spans="1:10" s="10" customFormat="1" ht="32.25" customHeight="1">
      <c r="A61" s="72">
        <f t="shared" ref="A61:A77" si="9">A60+0.01</f>
        <v>5.01</v>
      </c>
      <c r="B61" s="86" t="s">
        <v>180</v>
      </c>
      <c r="C61" s="138">
        <v>3</v>
      </c>
      <c r="D61" s="81" t="s">
        <v>17</v>
      </c>
      <c r="E61" s="189"/>
      <c r="F61" s="181">
        <f t="shared" ref="F61:F77" si="10">ROUNDUP(E61*C61,2)</f>
        <v>0</v>
      </c>
      <c r="G61" s="74"/>
      <c r="J61" s="10">
        <f>1100+2800+1200+600+200+2500+1500+200+175</f>
        <v>10275</v>
      </c>
    </row>
    <row r="62" spans="1:10" s="10" customFormat="1" ht="33.75" customHeight="1">
      <c r="A62" s="72">
        <f t="shared" si="9"/>
        <v>5.0199999999999996</v>
      </c>
      <c r="B62" s="86" t="s">
        <v>45</v>
      </c>
      <c r="C62" s="138">
        <v>2</v>
      </c>
      <c r="D62" s="81" t="s">
        <v>17</v>
      </c>
      <c r="E62" s="189"/>
      <c r="F62" s="181">
        <f t="shared" si="10"/>
        <v>0</v>
      </c>
      <c r="G62" s="74"/>
      <c r="J62" s="10">
        <f>8*300</f>
        <v>2400</v>
      </c>
    </row>
    <row r="63" spans="1:10" s="10" customFormat="1" ht="30" customHeight="1">
      <c r="A63" s="72">
        <f t="shared" si="9"/>
        <v>5.0299999999999994</v>
      </c>
      <c r="B63" s="122" t="s">
        <v>181</v>
      </c>
      <c r="C63" s="138">
        <v>3</v>
      </c>
      <c r="D63" s="81" t="s">
        <v>17</v>
      </c>
      <c r="E63" s="189"/>
      <c r="F63" s="181">
        <f t="shared" si="10"/>
        <v>0</v>
      </c>
      <c r="G63" s="74"/>
      <c r="J63" s="10">
        <f>J61-400</f>
        <v>9875</v>
      </c>
    </row>
    <row r="64" spans="1:10" s="10" customFormat="1" ht="58.5" customHeight="1">
      <c r="A64" s="72">
        <f t="shared" si="9"/>
        <v>5.0399999999999991</v>
      </c>
      <c r="B64" s="122" t="s">
        <v>182</v>
      </c>
      <c r="C64" s="138">
        <v>3</v>
      </c>
      <c r="D64" s="81" t="s">
        <v>17</v>
      </c>
      <c r="E64" s="189"/>
      <c r="F64" s="181">
        <f t="shared" si="10"/>
        <v>0</v>
      </c>
      <c r="G64" s="74"/>
    </row>
    <row r="65" spans="1:7" s="10" customFormat="1" ht="62.25" customHeight="1">
      <c r="A65" s="72">
        <f t="shared" si="9"/>
        <v>5.0499999999999989</v>
      </c>
      <c r="B65" s="122" t="s">
        <v>183</v>
      </c>
      <c r="C65" s="138">
        <v>2</v>
      </c>
      <c r="D65" s="81" t="s">
        <v>17</v>
      </c>
      <c r="E65" s="189"/>
      <c r="F65" s="181">
        <f t="shared" si="10"/>
        <v>0</v>
      </c>
      <c r="G65" s="74"/>
    </row>
    <row r="66" spans="1:7" s="10" customFormat="1" ht="47.25" customHeight="1">
      <c r="A66" s="72">
        <f t="shared" si="9"/>
        <v>5.0599999999999987</v>
      </c>
      <c r="B66" s="122" t="s">
        <v>184</v>
      </c>
      <c r="C66" s="138">
        <v>3</v>
      </c>
      <c r="D66" s="81" t="s">
        <v>17</v>
      </c>
      <c r="E66" s="189"/>
      <c r="F66" s="181">
        <f t="shared" si="10"/>
        <v>0</v>
      </c>
      <c r="G66" s="74"/>
    </row>
    <row r="67" spans="1:7" s="10" customFormat="1" ht="17.25" customHeight="1">
      <c r="A67" s="72">
        <f t="shared" si="9"/>
        <v>5.0699999999999985</v>
      </c>
      <c r="B67" s="86" t="s">
        <v>46</v>
      </c>
      <c r="C67" s="138">
        <v>1</v>
      </c>
      <c r="D67" s="81" t="s">
        <v>17</v>
      </c>
      <c r="E67" s="189"/>
      <c r="F67" s="181">
        <f t="shared" si="10"/>
        <v>0</v>
      </c>
      <c r="G67" s="74"/>
    </row>
    <row r="68" spans="1:7" s="10" customFormat="1" ht="17.25" customHeight="1">
      <c r="A68" s="72">
        <f t="shared" si="9"/>
        <v>5.0799999999999983</v>
      </c>
      <c r="B68" s="86" t="s">
        <v>47</v>
      </c>
      <c r="C68" s="138">
        <v>1</v>
      </c>
      <c r="D68" s="81" t="s">
        <v>17</v>
      </c>
      <c r="E68" s="189"/>
      <c r="F68" s="181">
        <f t="shared" si="10"/>
        <v>0</v>
      </c>
      <c r="G68" s="74"/>
    </row>
    <row r="69" spans="1:7" s="10" customFormat="1" ht="17.25" customHeight="1">
      <c r="A69" s="72">
        <f t="shared" si="9"/>
        <v>5.0899999999999981</v>
      </c>
      <c r="B69" s="86" t="s">
        <v>48</v>
      </c>
      <c r="C69" s="138">
        <v>4</v>
      </c>
      <c r="D69" s="81" t="s">
        <v>17</v>
      </c>
      <c r="E69" s="189"/>
      <c r="F69" s="181">
        <f t="shared" si="10"/>
        <v>0</v>
      </c>
      <c r="G69" s="74"/>
    </row>
    <row r="70" spans="1:7" s="10" customFormat="1" ht="17.25" customHeight="1">
      <c r="A70" s="72">
        <f t="shared" si="9"/>
        <v>5.0999999999999979</v>
      </c>
      <c r="B70" s="86" t="s">
        <v>49</v>
      </c>
      <c r="C70" s="138">
        <v>3</v>
      </c>
      <c r="D70" s="81" t="s">
        <v>17</v>
      </c>
      <c r="E70" s="189"/>
      <c r="F70" s="181">
        <f t="shared" si="10"/>
        <v>0</v>
      </c>
      <c r="G70" s="74"/>
    </row>
    <row r="71" spans="1:7" s="10" customFormat="1" ht="17.25" customHeight="1">
      <c r="A71" s="72">
        <f t="shared" si="9"/>
        <v>5.1099999999999977</v>
      </c>
      <c r="B71" s="86" t="s">
        <v>50</v>
      </c>
      <c r="C71" s="138">
        <v>2</v>
      </c>
      <c r="D71" s="81" t="s">
        <v>17</v>
      </c>
      <c r="E71" s="189"/>
      <c r="F71" s="181">
        <f t="shared" si="10"/>
        <v>0</v>
      </c>
      <c r="G71" s="74"/>
    </row>
    <row r="72" spans="1:7" s="10" customFormat="1" ht="17.25" customHeight="1">
      <c r="A72" s="72">
        <f t="shared" si="9"/>
        <v>5.1199999999999974</v>
      </c>
      <c r="B72" s="86" t="s">
        <v>51</v>
      </c>
      <c r="C72" s="138">
        <v>2</v>
      </c>
      <c r="D72" s="81" t="s">
        <v>17</v>
      </c>
      <c r="E72" s="189"/>
      <c r="F72" s="181">
        <f t="shared" si="10"/>
        <v>0</v>
      </c>
      <c r="G72" s="74"/>
    </row>
    <row r="73" spans="1:7" s="10" customFormat="1" ht="17.25" customHeight="1">
      <c r="A73" s="72">
        <f t="shared" si="9"/>
        <v>5.1299999999999972</v>
      </c>
      <c r="B73" s="86" t="s">
        <v>52</v>
      </c>
      <c r="C73" s="138">
        <v>1</v>
      </c>
      <c r="D73" s="81" t="s">
        <v>17</v>
      </c>
      <c r="E73" s="189"/>
      <c r="F73" s="181">
        <f t="shared" si="10"/>
        <v>0</v>
      </c>
      <c r="G73" s="74"/>
    </row>
    <row r="74" spans="1:7" s="10" customFormat="1" ht="29.25" customHeight="1">
      <c r="A74" s="72">
        <f t="shared" si="9"/>
        <v>5.139999999999997</v>
      </c>
      <c r="B74" s="86" t="s">
        <v>53</v>
      </c>
      <c r="C74" s="138">
        <v>10.199999999999999</v>
      </c>
      <c r="D74" s="81" t="s">
        <v>33</v>
      </c>
      <c r="E74" s="189"/>
      <c r="F74" s="181">
        <f t="shared" si="10"/>
        <v>0</v>
      </c>
      <c r="G74" s="74"/>
    </row>
    <row r="75" spans="1:7" s="10" customFormat="1" ht="17.25" customHeight="1">
      <c r="A75" s="72">
        <f t="shared" si="9"/>
        <v>5.1499999999999968</v>
      </c>
      <c r="B75" s="86" t="s">
        <v>54</v>
      </c>
      <c r="C75" s="138">
        <v>3</v>
      </c>
      <c r="D75" s="81" t="s">
        <v>17</v>
      </c>
      <c r="E75" s="189"/>
      <c r="F75" s="181">
        <f t="shared" si="10"/>
        <v>0</v>
      </c>
      <c r="G75" s="74"/>
    </row>
    <row r="76" spans="1:7" s="10" customFormat="1" ht="17.25" customHeight="1">
      <c r="A76" s="72">
        <f t="shared" si="9"/>
        <v>5.1599999999999966</v>
      </c>
      <c r="B76" s="86" t="s">
        <v>55</v>
      </c>
      <c r="C76" s="138">
        <v>2</v>
      </c>
      <c r="D76" s="81" t="s">
        <v>17</v>
      </c>
      <c r="E76" s="189"/>
      <c r="F76" s="181">
        <f t="shared" si="10"/>
        <v>0</v>
      </c>
      <c r="G76" s="74"/>
    </row>
    <row r="77" spans="1:7" s="10" customFormat="1" ht="17.25" customHeight="1">
      <c r="A77" s="72">
        <f t="shared" si="9"/>
        <v>5.1699999999999964</v>
      </c>
      <c r="B77" s="86" t="s">
        <v>56</v>
      </c>
      <c r="C77" s="138">
        <v>5.2</v>
      </c>
      <c r="D77" s="81" t="s">
        <v>33</v>
      </c>
      <c r="E77" s="189"/>
      <c r="F77" s="181">
        <f t="shared" si="10"/>
        <v>0</v>
      </c>
      <c r="G77" s="74"/>
    </row>
    <row r="78" spans="1:7" s="10" customFormat="1" ht="17.25" customHeight="1">
      <c r="A78" s="75"/>
      <c r="B78" s="76" t="s">
        <v>39</v>
      </c>
      <c r="C78" s="77"/>
      <c r="D78" s="78"/>
      <c r="E78" s="190"/>
      <c r="F78" s="182"/>
      <c r="G78" s="80">
        <f>SUM(F61:F78)</f>
        <v>0</v>
      </c>
    </row>
    <row r="79" spans="1:7" ht="20.100000000000001" customHeight="1">
      <c r="A79" s="5"/>
      <c r="B79" s="6"/>
      <c r="C79" s="44"/>
      <c r="D79" s="34"/>
      <c r="E79" s="191"/>
      <c r="F79" s="183"/>
      <c r="G79" s="7"/>
    </row>
    <row r="80" spans="1:7" s="10" customFormat="1" ht="20.100000000000001" customHeight="1">
      <c r="A80" s="120">
        <f>+A60+1</f>
        <v>6</v>
      </c>
      <c r="B80" s="8" t="s">
        <v>57</v>
      </c>
      <c r="C80" s="45"/>
      <c r="D80" s="35"/>
      <c r="E80" s="192"/>
      <c r="F80" s="184"/>
      <c r="G80" s="9"/>
    </row>
    <row r="81" spans="1:10" s="10" customFormat="1" ht="33" customHeight="1">
      <c r="A81" s="72">
        <f>A80+0.01</f>
        <v>6.01</v>
      </c>
      <c r="B81" s="86" t="s">
        <v>58</v>
      </c>
      <c r="C81" s="138">
        <v>12</v>
      </c>
      <c r="D81" s="81" t="s">
        <v>17</v>
      </c>
      <c r="E81" s="189"/>
      <c r="F81" s="181">
        <f t="shared" ref="F81:F86" si="11">ROUNDUP(E81*C81,2)</f>
        <v>0</v>
      </c>
      <c r="G81" s="74"/>
    </row>
    <row r="82" spans="1:10" s="10" customFormat="1" ht="30" customHeight="1">
      <c r="A82" s="72">
        <f t="shared" ref="A82:A86" si="12">A81+0.01</f>
        <v>6.02</v>
      </c>
      <c r="B82" s="123" t="s">
        <v>185</v>
      </c>
      <c r="C82" s="138">
        <v>7.1</v>
      </c>
      <c r="D82" s="81" t="s">
        <v>33</v>
      </c>
      <c r="E82" s="189"/>
      <c r="F82" s="181">
        <f t="shared" si="11"/>
        <v>0</v>
      </c>
      <c r="G82" s="74"/>
    </row>
    <row r="83" spans="1:10" s="10" customFormat="1" ht="18.75" customHeight="1">
      <c r="A83" s="72">
        <f t="shared" si="12"/>
        <v>6.0299999999999994</v>
      </c>
      <c r="B83" s="86" t="s">
        <v>59</v>
      </c>
      <c r="C83" s="138">
        <v>1</v>
      </c>
      <c r="D83" s="81" t="s">
        <v>17</v>
      </c>
      <c r="E83" s="189"/>
      <c r="F83" s="181">
        <f t="shared" si="11"/>
        <v>0</v>
      </c>
      <c r="G83" s="74"/>
    </row>
    <row r="84" spans="1:10" s="10" customFormat="1" ht="18.75" customHeight="1">
      <c r="A84" s="72">
        <f t="shared" si="12"/>
        <v>6.0399999999999991</v>
      </c>
      <c r="B84" s="86" t="s">
        <v>60</v>
      </c>
      <c r="C84" s="138">
        <v>2</v>
      </c>
      <c r="D84" s="81" t="s">
        <v>17</v>
      </c>
      <c r="E84" s="189"/>
      <c r="F84" s="181">
        <f t="shared" si="11"/>
        <v>0</v>
      </c>
      <c r="G84" s="74"/>
    </row>
    <row r="85" spans="1:10" s="10" customFormat="1" ht="47.25" customHeight="1">
      <c r="A85" s="72">
        <f t="shared" si="12"/>
        <v>6.0499999999999989</v>
      </c>
      <c r="B85" s="122" t="s">
        <v>186</v>
      </c>
      <c r="C85" s="138">
        <v>3</v>
      </c>
      <c r="D85" s="81" t="s">
        <v>17</v>
      </c>
      <c r="E85" s="189"/>
      <c r="F85" s="181">
        <f t="shared" si="11"/>
        <v>0</v>
      </c>
      <c r="G85" s="74"/>
    </row>
    <row r="86" spans="1:10" s="10" customFormat="1" ht="30" customHeight="1">
      <c r="A86" s="72">
        <f t="shared" si="12"/>
        <v>6.0599999999999987</v>
      </c>
      <c r="B86" s="86" t="s">
        <v>187</v>
      </c>
      <c r="C86" s="138">
        <v>2</v>
      </c>
      <c r="D86" s="81" t="s">
        <v>17</v>
      </c>
      <c r="E86" s="189"/>
      <c r="F86" s="181">
        <f t="shared" si="11"/>
        <v>0</v>
      </c>
      <c r="G86" s="74"/>
    </row>
    <row r="87" spans="1:10" s="10" customFormat="1" ht="17.25" customHeight="1">
      <c r="A87" s="75"/>
      <c r="B87" s="76" t="s">
        <v>39</v>
      </c>
      <c r="C87" s="77"/>
      <c r="D87" s="78"/>
      <c r="E87" s="190"/>
      <c r="F87" s="182"/>
      <c r="G87" s="80">
        <f>SUM(F81:F87)</f>
        <v>0</v>
      </c>
    </row>
    <row r="88" spans="1:10" ht="20.100000000000001" customHeight="1">
      <c r="A88" s="5"/>
      <c r="B88" s="6"/>
      <c r="C88" s="44"/>
      <c r="D88" s="34"/>
      <c r="E88" s="191"/>
      <c r="F88" s="183"/>
      <c r="G88" s="7"/>
    </row>
    <row r="89" spans="1:10" s="10" customFormat="1" ht="20.100000000000001" customHeight="1">
      <c r="A89" s="120">
        <f>+A80+1</f>
        <v>7</v>
      </c>
      <c r="B89" s="8" t="s">
        <v>61</v>
      </c>
      <c r="C89" s="45"/>
      <c r="D89" s="35"/>
      <c r="E89" s="192"/>
      <c r="F89" s="184"/>
      <c r="G89" s="9"/>
    </row>
    <row r="90" spans="1:10" s="10" customFormat="1" ht="30.75" customHeight="1">
      <c r="A90" s="139">
        <f>A89+0.01</f>
        <v>7.01</v>
      </c>
      <c r="B90" s="140" t="s">
        <v>188</v>
      </c>
      <c r="C90" s="143">
        <v>1</v>
      </c>
      <c r="D90" s="141" t="s">
        <v>17</v>
      </c>
      <c r="E90" s="193"/>
      <c r="F90" s="185">
        <f t="shared" ref="F90:F100" si="13">ROUNDUP(E90*C90,2)</f>
        <v>0</v>
      </c>
      <c r="G90" s="142"/>
    </row>
    <row r="91" spans="1:10" s="228" customFormat="1" ht="18" customHeight="1">
      <c r="A91" s="139">
        <f t="shared" ref="A91:A100" si="14">A90+0.01</f>
        <v>7.02</v>
      </c>
      <c r="B91" s="140" t="s">
        <v>62</v>
      </c>
      <c r="C91" s="143">
        <v>2</v>
      </c>
      <c r="D91" s="141" t="s">
        <v>17</v>
      </c>
      <c r="E91" s="193"/>
      <c r="F91" s="185">
        <f t="shared" si="13"/>
        <v>0</v>
      </c>
      <c r="G91" s="142"/>
    </row>
    <row r="92" spans="1:10" s="228" customFormat="1" ht="28.5" customHeight="1">
      <c r="A92" s="139">
        <f t="shared" si="14"/>
        <v>7.0299999999999994</v>
      </c>
      <c r="B92" s="140" t="s">
        <v>63</v>
      </c>
      <c r="C92" s="143">
        <v>1</v>
      </c>
      <c r="D92" s="141" t="s">
        <v>17</v>
      </c>
      <c r="E92" s="193"/>
      <c r="F92" s="185">
        <f t="shared" si="13"/>
        <v>0</v>
      </c>
      <c r="G92" s="142"/>
    </row>
    <row r="93" spans="1:10" s="228" customFormat="1" ht="48" customHeight="1">
      <c r="A93" s="139">
        <f t="shared" si="14"/>
        <v>7.0399999999999991</v>
      </c>
      <c r="B93" s="140" t="s">
        <v>189</v>
      </c>
      <c r="C93" s="143">
        <v>25.82</v>
      </c>
      <c r="D93" s="141" t="s">
        <v>64</v>
      </c>
      <c r="E93" s="193"/>
      <c r="F93" s="185">
        <f t="shared" si="13"/>
        <v>0</v>
      </c>
      <c r="G93" s="142"/>
      <c r="I93" s="228">
        <f>180*1.45*1.35</f>
        <v>352.35</v>
      </c>
      <c r="J93" s="228">
        <f>I93*57.6</f>
        <v>20295.36</v>
      </c>
    </row>
    <row r="94" spans="1:10" s="10" customFormat="1" ht="29.25" customHeight="1">
      <c r="A94" s="139">
        <f t="shared" si="14"/>
        <v>7.0499999999999989</v>
      </c>
      <c r="B94" s="140" t="s">
        <v>65</v>
      </c>
      <c r="C94" s="143">
        <v>1</v>
      </c>
      <c r="D94" s="141" t="s">
        <v>17</v>
      </c>
      <c r="E94" s="193"/>
      <c r="F94" s="185">
        <f t="shared" si="13"/>
        <v>0</v>
      </c>
      <c r="G94" s="142"/>
    </row>
    <row r="95" spans="1:10" s="10" customFormat="1" ht="30" customHeight="1">
      <c r="A95" s="139">
        <f t="shared" si="14"/>
        <v>7.0599999999999987</v>
      </c>
      <c r="B95" s="140" t="s">
        <v>66</v>
      </c>
      <c r="C95" s="143">
        <v>3</v>
      </c>
      <c r="D95" s="141" t="s">
        <v>17</v>
      </c>
      <c r="E95" s="193"/>
      <c r="F95" s="185">
        <f t="shared" si="13"/>
        <v>0</v>
      </c>
      <c r="G95" s="142"/>
    </row>
    <row r="96" spans="1:10" s="10" customFormat="1" ht="74.25" customHeight="1">
      <c r="A96" s="139">
        <f t="shared" si="14"/>
        <v>7.0699999999999985</v>
      </c>
      <c r="B96" s="140" t="s">
        <v>67</v>
      </c>
      <c r="C96" s="143">
        <v>1</v>
      </c>
      <c r="D96" s="141" t="s">
        <v>17</v>
      </c>
      <c r="E96" s="193"/>
      <c r="F96" s="185">
        <f t="shared" si="13"/>
        <v>0</v>
      </c>
      <c r="G96" s="142"/>
    </row>
    <row r="97" spans="1:14" s="10" customFormat="1" ht="18" customHeight="1">
      <c r="A97" s="139">
        <f t="shared" si="14"/>
        <v>7.0799999999999983</v>
      </c>
      <c r="B97" s="140" t="s">
        <v>190</v>
      </c>
      <c r="C97" s="143">
        <v>1</v>
      </c>
      <c r="D97" s="141" t="s">
        <v>17</v>
      </c>
      <c r="E97" s="193"/>
      <c r="F97" s="185">
        <f t="shared" si="13"/>
        <v>0</v>
      </c>
      <c r="G97" s="142"/>
    </row>
    <row r="98" spans="1:14" s="10" customFormat="1" ht="18" customHeight="1">
      <c r="A98" s="139">
        <f t="shared" si="14"/>
        <v>7.0899999999999981</v>
      </c>
      <c r="B98" s="140" t="s">
        <v>191</v>
      </c>
      <c r="C98" s="143">
        <v>3</v>
      </c>
      <c r="D98" s="141" t="s">
        <v>17</v>
      </c>
      <c r="E98" s="193"/>
      <c r="F98" s="185">
        <f t="shared" si="13"/>
        <v>0</v>
      </c>
      <c r="G98" s="142"/>
    </row>
    <row r="99" spans="1:14" s="10" customFormat="1" ht="60" customHeight="1">
      <c r="A99" s="139">
        <f t="shared" si="14"/>
        <v>7.0999999999999979</v>
      </c>
      <c r="B99" s="140" t="s">
        <v>192</v>
      </c>
      <c r="C99" s="143">
        <v>1</v>
      </c>
      <c r="D99" s="141" t="s">
        <v>17</v>
      </c>
      <c r="E99" s="193"/>
      <c r="F99" s="185">
        <f t="shared" ref="F99" si="15">ROUNDUP(E99*C99,2)</f>
        <v>0</v>
      </c>
      <c r="G99" s="142"/>
    </row>
    <row r="100" spans="1:14" s="10" customFormat="1" ht="21" customHeight="1">
      <c r="A100" s="139">
        <f t="shared" si="14"/>
        <v>7.1099999999999977</v>
      </c>
      <c r="B100" s="140" t="s">
        <v>68</v>
      </c>
      <c r="C100" s="143">
        <v>1</v>
      </c>
      <c r="D100" s="141" t="s">
        <v>168</v>
      </c>
      <c r="E100" s="193"/>
      <c r="F100" s="185">
        <f t="shared" si="13"/>
        <v>0</v>
      </c>
      <c r="G100" s="142"/>
      <c r="J100" s="10">
        <f>2748408.03+150000</f>
        <v>2898408.03</v>
      </c>
    </row>
    <row r="101" spans="1:14" s="10" customFormat="1" ht="17.25" customHeight="1">
      <c r="A101" s="75"/>
      <c r="B101" s="76" t="s">
        <v>39</v>
      </c>
      <c r="C101" s="77"/>
      <c r="D101" s="78"/>
      <c r="E101" s="190"/>
      <c r="F101" s="182"/>
      <c r="G101" s="80">
        <f>SUM(F90:F101)</f>
        <v>0</v>
      </c>
      <c r="J101" s="10">
        <f>J100*1.1</f>
        <v>3188248.8330000001</v>
      </c>
    </row>
    <row r="102" spans="1:14" ht="6.75" customHeight="1">
      <c r="A102" s="5"/>
      <c r="B102" s="6"/>
      <c r="C102" s="44"/>
      <c r="D102" s="34"/>
      <c r="E102" s="191"/>
      <c r="F102" s="183"/>
      <c r="G102" s="7"/>
    </row>
    <row r="103" spans="1:14" s="10" customFormat="1" ht="15.75" customHeight="1">
      <c r="A103" s="131"/>
      <c r="B103" s="132" t="s">
        <v>69</v>
      </c>
      <c r="C103" s="133"/>
      <c r="D103" s="134"/>
      <c r="E103" s="194"/>
      <c r="F103" s="186"/>
      <c r="G103" s="137"/>
    </row>
    <row r="104" spans="1:14" s="10" customFormat="1" ht="15.75" customHeight="1">
      <c r="A104" s="131">
        <f>+A89+1</f>
        <v>8</v>
      </c>
      <c r="B104" s="132" t="s">
        <v>13</v>
      </c>
      <c r="C104" s="133"/>
      <c r="D104" s="134"/>
      <c r="E104" s="194"/>
      <c r="F104" s="186"/>
      <c r="G104" s="137"/>
    </row>
    <row r="105" spans="1:14" s="10" customFormat="1" ht="18" customHeight="1">
      <c r="A105" s="72">
        <f>A104+0.01</f>
        <v>8.01</v>
      </c>
      <c r="B105" s="86" t="s">
        <v>14</v>
      </c>
      <c r="C105" s="138">
        <v>6.5400000000000009</v>
      </c>
      <c r="D105" s="81" t="s">
        <v>15</v>
      </c>
      <c r="E105" s="189"/>
      <c r="F105" s="181">
        <f t="shared" ref="F105:F108" si="16">ROUNDUP(E105*C105,2)</f>
        <v>0</v>
      </c>
      <c r="G105" s="74"/>
      <c r="K105" s="10">
        <f>3.83*4.35*2.3*6</f>
        <v>229.91489999999996</v>
      </c>
    </row>
    <row r="106" spans="1:14" s="10" customFormat="1" ht="18" customHeight="1">
      <c r="A106" s="72">
        <f t="shared" ref="A106:A126" si="17">A105+0.01</f>
        <v>8.02</v>
      </c>
      <c r="B106" s="86" t="s">
        <v>16</v>
      </c>
      <c r="C106" s="138">
        <v>3</v>
      </c>
      <c r="D106" s="81" t="s">
        <v>17</v>
      </c>
      <c r="E106" s="189"/>
      <c r="F106" s="181">
        <f t="shared" si="16"/>
        <v>0</v>
      </c>
      <c r="G106" s="74"/>
      <c r="K106" s="10">
        <f>K105</f>
        <v>229.91489999999996</v>
      </c>
      <c r="L106" s="10">
        <f>K106/15</f>
        <v>15.327659999999998</v>
      </c>
      <c r="M106" s="10">
        <f>L106*2118.88</f>
        <v>32477.472220799998</v>
      </c>
    </row>
    <row r="107" spans="1:14" s="10" customFormat="1" ht="18" customHeight="1">
      <c r="A107" s="72">
        <f t="shared" si="17"/>
        <v>8.0299999999999994</v>
      </c>
      <c r="B107" s="86" t="s">
        <v>70</v>
      </c>
      <c r="C107" s="138">
        <v>2</v>
      </c>
      <c r="D107" s="81" t="s">
        <v>17</v>
      </c>
      <c r="E107" s="189"/>
      <c r="F107" s="181">
        <f t="shared" si="16"/>
        <v>0</v>
      </c>
      <c r="G107" s="74"/>
    </row>
    <row r="108" spans="1:14" s="10" customFormat="1" ht="18" customHeight="1">
      <c r="A108" s="72">
        <f t="shared" si="17"/>
        <v>8.0399999999999991</v>
      </c>
      <c r="B108" s="86" t="s">
        <v>19</v>
      </c>
      <c r="C108" s="138">
        <v>1</v>
      </c>
      <c r="D108" s="81" t="s">
        <v>17</v>
      </c>
      <c r="E108" s="189"/>
      <c r="F108" s="181">
        <f t="shared" si="16"/>
        <v>0</v>
      </c>
      <c r="G108" s="74"/>
      <c r="K108" s="10">
        <f>4*5</f>
        <v>20</v>
      </c>
      <c r="L108" s="10">
        <f>K108*2.4</f>
        <v>48</v>
      </c>
      <c r="M108" s="10">
        <f>L108/15</f>
        <v>3.2</v>
      </c>
      <c r="N108" s="10">
        <f>M108*2118.88</f>
        <v>6780.4160000000011</v>
      </c>
    </row>
    <row r="109" spans="1:14" s="10" customFormat="1" ht="18" customHeight="1">
      <c r="A109" s="72">
        <f t="shared" si="17"/>
        <v>8.0499999999999989</v>
      </c>
      <c r="B109" s="86" t="s">
        <v>20</v>
      </c>
      <c r="C109" s="138">
        <v>3</v>
      </c>
      <c r="D109" s="81" t="s">
        <v>17</v>
      </c>
      <c r="E109" s="189"/>
      <c r="F109" s="181">
        <f>ROUNDUP(E109*C109,2)</f>
        <v>0</v>
      </c>
      <c r="G109" s="74"/>
    </row>
    <row r="110" spans="1:14" s="10" customFormat="1" ht="18" customHeight="1">
      <c r="A110" s="72">
        <f t="shared" si="17"/>
        <v>8.0599999999999987</v>
      </c>
      <c r="B110" s="86" t="s">
        <v>21</v>
      </c>
      <c r="C110" s="138">
        <v>1</v>
      </c>
      <c r="D110" s="81" t="s">
        <v>17</v>
      </c>
      <c r="E110" s="189"/>
      <c r="F110" s="181">
        <f>ROUNDUP(E110*C110,2)</f>
        <v>0</v>
      </c>
      <c r="G110" s="74"/>
    </row>
    <row r="111" spans="1:14" s="10" customFormat="1" ht="18" customHeight="1">
      <c r="A111" s="72">
        <f t="shared" si="17"/>
        <v>8.0699999999999985</v>
      </c>
      <c r="B111" s="86" t="s">
        <v>22</v>
      </c>
      <c r="C111" s="138">
        <v>1</v>
      </c>
      <c r="D111" s="81" t="s">
        <v>17</v>
      </c>
      <c r="E111" s="189"/>
      <c r="F111" s="181">
        <f>ROUNDUP(E111*C111,2)</f>
        <v>0</v>
      </c>
      <c r="G111" s="74"/>
    </row>
    <row r="112" spans="1:14" s="10" customFormat="1" ht="18" customHeight="1">
      <c r="A112" s="72">
        <f t="shared" si="17"/>
        <v>8.0799999999999983</v>
      </c>
      <c r="B112" s="86" t="s">
        <v>23</v>
      </c>
      <c r="C112" s="138">
        <v>1</v>
      </c>
      <c r="D112" s="81" t="s">
        <v>17</v>
      </c>
      <c r="E112" s="189"/>
      <c r="F112" s="181">
        <f>ROUNDUP(E112*C112,2)</f>
        <v>0</v>
      </c>
      <c r="G112" s="74"/>
    </row>
    <row r="113" spans="1:10" s="10" customFormat="1" ht="18" customHeight="1">
      <c r="A113" s="72">
        <f t="shared" si="17"/>
        <v>8.0899999999999981</v>
      </c>
      <c r="B113" s="86" t="s">
        <v>24</v>
      </c>
      <c r="C113" s="138">
        <v>1</v>
      </c>
      <c r="D113" s="81" t="s">
        <v>17</v>
      </c>
      <c r="E113" s="189"/>
      <c r="F113" s="181">
        <f t="shared" ref="F113:F119" si="18">ROUNDUP(E113*C113,2)</f>
        <v>0</v>
      </c>
      <c r="G113" s="74"/>
    </row>
    <row r="114" spans="1:10" s="10" customFormat="1" ht="18" customHeight="1">
      <c r="A114" s="72">
        <f t="shared" si="17"/>
        <v>8.0999999999999979</v>
      </c>
      <c r="B114" s="86" t="s">
        <v>228</v>
      </c>
      <c r="C114" s="138">
        <v>3</v>
      </c>
      <c r="D114" s="81" t="s">
        <v>17</v>
      </c>
      <c r="E114" s="189"/>
      <c r="F114" s="181">
        <f t="shared" si="18"/>
        <v>0</v>
      </c>
      <c r="G114" s="74"/>
    </row>
    <row r="115" spans="1:10" s="10" customFormat="1" ht="18" customHeight="1">
      <c r="A115" s="72">
        <f t="shared" si="17"/>
        <v>8.1099999999999977</v>
      </c>
      <c r="B115" s="86" t="s">
        <v>25</v>
      </c>
      <c r="C115" s="138">
        <v>21.6</v>
      </c>
      <c r="D115" s="81" t="s">
        <v>15</v>
      </c>
      <c r="E115" s="189"/>
      <c r="F115" s="181">
        <f t="shared" si="18"/>
        <v>0</v>
      </c>
      <c r="G115" s="74"/>
      <c r="J115" s="10">
        <f>8000*0.05</f>
        <v>400</v>
      </c>
    </row>
    <row r="116" spans="1:10" s="10" customFormat="1" ht="18" customHeight="1">
      <c r="A116" s="72">
        <f t="shared" si="17"/>
        <v>8.1199999999999974</v>
      </c>
      <c r="B116" s="86" t="s">
        <v>26</v>
      </c>
      <c r="C116" s="138">
        <v>2</v>
      </c>
      <c r="D116" s="81" t="s">
        <v>17</v>
      </c>
      <c r="E116" s="189"/>
      <c r="F116" s="181">
        <f t="shared" si="18"/>
        <v>0</v>
      </c>
      <c r="G116" s="74"/>
    </row>
    <row r="117" spans="1:10" s="10" customFormat="1" ht="18" customHeight="1">
      <c r="A117" s="72">
        <f t="shared" si="17"/>
        <v>8.1299999999999972</v>
      </c>
      <c r="B117" s="86" t="s">
        <v>27</v>
      </c>
      <c r="C117" s="138">
        <v>1</v>
      </c>
      <c r="D117" s="81" t="s">
        <v>17</v>
      </c>
      <c r="E117" s="189"/>
      <c r="F117" s="181">
        <f t="shared" si="18"/>
        <v>0</v>
      </c>
      <c r="G117" s="74"/>
    </row>
    <row r="118" spans="1:10" s="10" customFormat="1" ht="18" customHeight="1">
      <c r="A118" s="72">
        <f t="shared" si="17"/>
        <v>8.139999999999997</v>
      </c>
      <c r="B118" s="86" t="s">
        <v>28</v>
      </c>
      <c r="C118" s="138">
        <v>1</v>
      </c>
      <c r="D118" s="81" t="s">
        <v>17</v>
      </c>
      <c r="E118" s="189"/>
      <c r="F118" s="181">
        <f t="shared" si="18"/>
        <v>0</v>
      </c>
      <c r="G118" s="74"/>
    </row>
    <row r="119" spans="1:10" s="10" customFormat="1" ht="18" customHeight="1">
      <c r="A119" s="72">
        <f t="shared" si="17"/>
        <v>8.1499999999999968</v>
      </c>
      <c r="B119" s="86" t="s">
        <v>193</v>
      </c>
      <c r="C119" s="138">
        <v>1</v>
      </c>
      <c r="D119" s="81" t="s">
        <v>17</v>
      </c>
      <c r="E119" s="189"/>
      <c r="F119" s="181">
        <f t="shared" si="18"/>
        <v>0</v>
      </c>
      <c r="G119" s="74"/>
    </row>
    <row r="120" spans="1:10" s="10" customFormat="1" ht="18" customHeight="1">
      <c r="A120" s="72">
        <f t="shared" si="17"/>
        <v>8.1599999999999966</v>
      </c>
      <c r="B120" s="86" t="s">
        <v>29</v>
      </c>
      <c r="C120" s="138">
        <v>20.399999999999999</v>
      </c>
      <c r="D120" s="81" t="s">
        <v>15</v>
      </c>
      <c r="E120" s="189"/>
      <c r="F120" s="181">
        <f>ROUNDUP(E120*C120,2)</f>
        <v>0</v>
      </c>
      <c r="G120" s="74"/>
    </row>
    <row r="121" spans="1:10" s="10" customFormat="1" ht="18" customHeight="1">
      <c r="A121" s="72">
        <f t="shared" si="17"/>
        <v>8.1699999999999964</v>
      </c>
      <c r="B121" s="86" t="s">
        <v>30</v>
      </c>
      <c r="C121" s="138">
        <v>1.92</v>
      </c>
      <c r="D121" s="81" t="s">
        <v>15</v>
      </c>
      <c r="E121" s="189"/>
      <c r="F121" s="181">
        <f>ROUNDUP(E121*C121,2)</f>
        <v>0</v>
      </c>
      <c r="G121" s="74"/>
    </row>
    <row r="122" spans="1:10" s="10" customFormat="1" ht="18" customHeight="1">
      <c r="A122" s="72">
        <f t="shared" si="17"/>
        <v>8.1799999999999962</v>
      </c>
      <c r="B122" s="86" t="s">
        <v>31</v>
      </c>
      <c r="C122" s="138">
        <v>174.79999999999995</v>
      </c>
      <c r="D122" s="81" t="s">
        <v>15</v>
      </c>
      <c r="E122" s="189"/>
      <c r="F122" s="181">
        <f t="shared" ref="F122:F126" si="19">ROUNDUP(E122*C122,2)</f>
        <v>0</v>
      </c>
      <c r="G122" s="74"/>
    </row>
    <row r="123" spans="1:10" s="10" customFormat="1" ht="18" customHeight="1">
      <c r="A123" s="72">
        <f t="shared" si="17"/>
        <v>8.1899999999999959</v>
      </c>
      <c r="B123" s="86" t="s">
        <v>71</v>
      </c>
      <c r="C123" s="138">
        <v>5.7</v>
      </c>
      <c r="D123" s="81" t="s">
        <v>33</v>
      </c>
      <c r="E123" s="189"/>
      <c r="F123" s="181">
        <f t="shared" si="19"/>
        <v>0</v>
      </c>
      <c r="G123" s="74"/>
    </row>
    <row r="124" spans="1:10" s="10" customFormat="1" ht="18" customHeight="1">
      <c r="A124" s="72">
        <f t="shared" si="17"/>
        <v>8.1999999999999957</v>
      </c>
      <c r="B124" s="86" t="s">
        <v>34</v>
      </c>
      <c r="C124" s="138">
        <v>1</v>
      </c>
      <c r="D124" s="81" t="s">
        <v>35</v>
      </c>
      <c r="E124" s="189"/>
      <c r="F124" s="181">
        <f t="shared" si="19"/>
        <v>0</v>
      </c>
      <c r="G124" s="74"/>
    </row>
    <row r="125" spans="1:10" s="10" customFormat="1" ht="18" customHeight="1">
      <c r="A125" s="72">
        <f t="shared" si="17"/>
        <v>8.2099999999999955</v>
      </c>
      <c r="B125" s="86" t="s">
        <v>36</v>
      </c>
      <c r="C125" s="138">
        <v>28.67</v>
      </c>
      <c r="D125" s="81" t="s">
        <v>37</v>
      </c>
      <c r="E125" s="189"/>
      <c r="F125" s="181">
        <f t="shared" si="19"/>
        <v>0</v>
      </c>
      <c r="G125" s="74"/>
    </row>
    <row r="126" spans="1:10" s="10" customFormat="1" ht="30.75" customHeight="1">
      <c r="A126" s="72">
        <f t="shared" si="17"/>
        <v>8.2199999999999953</v>
      </c>
      <c r="B126" s="86" t="s">
        <v>38</v>
      </c>
      <c r="C126" s="138">
        <v>1</v>
      </c>
      <c r="D126" s="81" t="s">
        <v>168</v>
      </c>
      <c r="E126" s="189"/>
      <c r="F126" s="181">
        <f t="shared" si="19"/>
        <v>0</v>
      </c>
      <c r="G126" s="74"/>
    </row>
    <row r="127" spans="1:10" s="10" customFormat="1" ht="17.25" customHeight="1">
      <c r="A127" s="75"/>
      <c r="B127" s="76" t="s">
        <v>39</v>
      </c>
      <c r="C127" s="77"/>
      <c r="D127" s="78"/>
      <c r="E127" s="190"/>
      <c r="F127" s="182"/>
      <c r="G127" s="80">
        <f>SUM(F105:F127)</f>
        <v>0</v>
      </c>
    </row>
    <row r="128" spans="1:10" ht="20.100000000000001" customHeight="1">
      <c r="A128" s="5"/>
      <c r="B128" s="6"/>
      <c r="C128" s="44"/>
      <c r="D128" s="34"/>
      <c r="E128" s="191"/>
      <c r="F128" s="183"/>
      <c r="G128" s="7"/>
    </row>
    <row r="129" spans="1:10" s="10" customFormat="1" ht="20.100000000000001" customHeight="1">
      <c r="A129" s="120">
        <f>+A104+1</f>
        <v>9</v>
      </c>
      <c r="B129" s="8" t="s">
        <v>40</v>
      </c>
      <c r="C129" s="45"/>
      <c r="D129" s="35"/>
      <c r="E129" s="192"/>
      <c r="F129" s="184"/>
      <c r="G129" s="9"/>
    </row>
    <row r="130" spans="1:10" s="10" customFormat="1" ht="33" customHeight="1">
      <c r="A130" s="72">
        <f>A129+0.01</f>
        <v>9.01</v>
      </c>
      <c r="B130" s="86" t="s">
        <v>224</v>
      </c>
      <c r="C130" s="138">
        <v>17.600000000000001</v>
      </c>
      <c r="D130" s="81" t="s">
        <v>15</v>
      </c>
      <c r="E130" s="189"/>
      <c r="F130" s="181">
        <f t="shared" ref="F130:F133" si="20">ROUNDUP(E130*C130,2)</f>
        <v>0</v>
      </c>
      <c r="G130" s="74"/>
    </row>
    <row r="131" spans="1:10" s="10" customFormat="1" ht="33.75" customHeight="1">
      <c r="A131" s="72">
        <f t="shared" ref="A131:A133" si="21">A130+0.01</f>
        <v>9.02</v>
      </c>
      <c r="B131" s="86" t="s">
        <v>229</v>
      </c>
      <c r="C131" s="138">
        <v>2.66</v>
      </c>
      <c r="D131" s="81" t="s">
        <v>15</v>
      </c>
      <c r="E131" s="189"/>
      <c r="F131" s="181">
        <f t="shared" si="20"/>
        <v>0</v>
      </c>
      <c r="G131" s="74"/>
    </row>
    <row r="132" spans="1:10" s="10" customFormat="1" ht="32.25" customHeight="1">
      <c r="A132" s="72">
        <f t="shared" si="21"/>
        <v>9.0299999999999994</v>
      </c>
      <c r="B132" s="86" t="s">
        <v>225</v>
      </c>
      <c r="C132" s="138">
        <v>65.569999999999993</v>
      </c>
      <c r="D132" s="81" t="s">
        <v>15</v>
      </c>
      <c r="E132" s="189"/>
      <c r="F132" s="181">
        <f t="shared" si="20"/>
        <v>0</v>
      </c>
      <c r="G132" s="74"/>
    </row>
    <row r="133" spans="1:10" s="10" customFormat="1" ht="32.25" customHeight="1">
      <c r="A133" s="72">
        <f t="shared" si="21"/>
        <v>9.0399999999999991</v>
      </c>
      <c r="B133" s="86" t="s">
        <v>230</v>
      </c>
      <c r="C133" s="138">
        <v>9</v>
      </c>
      <c r="D133" s="81" t="s">
        <v>15</v>
      </c>
      <c r="E133" s="189"/>
      <c r="F133" s="181">
        <f t="shared" si="20"/>
        <v>0</v>
      </c>
      <c r="G133" s="74"/>
    </row>
    <row r="134" spans="1:10" s="10" customFormat="1" ht="17.25" customHeight="1">
      <c r="A134" s="75"/>
      <c r="B134" s="76" t="s">
        <v>39</v>
      </c>
      <c r="C134" s="77"/>
      <c r="D134" s="78"/>
      <c r="E134" s="190"/>
      <c r="F134" s="182"/>
      <c r="G134" s="80">
        <f>SUM(F130:F134)</f>
        <v>0</v>
      </c>
    </row>
    <row r="135" spans="1:10" ht="20.100000000000001" customHeight="1">
      <c r="A135" s="5"/>
      <c r="B135" s="6"/>
      <c r="C135" s="44"/>
      <c r="D135" s="34"/>
      <c r="E135" s="191"/>
      <c r="F135" s="183"/>
      <c r="G135" s="7"/>
    </row>
    <row r="136" spans="1:10" s="10" customFormat="1" ht="20.100000000000001" customHeight="1">
      <c r="A136" s="120">
        <f>+A129+1</f>
        <v>10</v>
      </c>
      <c r="B136" s="8" t="s">
        <v>41</v>
      </c>
      <c r="C136" s="45"/>
      <c r="D136" s="35"/>
      <c r="E136" s="192"/>
      <c r="F136" s="184"/>
      <c r="G136" s="9"/>
    </row>
    <row r="137" spans="1:10" s="10" customFormat="1" ht="30.75" customHeight="1">
      <c r="A137" s="72">
        <f>A136+0.01</f>
        <v>10.01</v>
      </c>
      <c r="B137" s="86" t="s">
        <v>227</v>
      </c>
      <c r="C137" s="138">
        <v>18.97</v>
      </c>
      <c r="D137" s="81" t="s">
        <v>15</v>
      </c>
      <c r="E137" s="189"/>
      <c r="F137" s="181">
        <f t="shared" ref="F137:F138" si="22">ROUNDUP(E137*C137,2)</f>
        <v>0</v>
      </c>
      <c r="G137" s="74"/>
    </row>
    <row r="138" spans="1:10" s="10" customFormat="1" ht="29.25" customHeight="1">
      <c r="A138" s="72">
        <f t="shared" ref="A138" si="23">A137+0.01</f>
        <v>10.02</v>
      </c>
      <c r="B138" s="86" t="s">
        <v>42</v>
      </c>
      <c r="C138" s="138">
        <v>2.63</v>
      </c>
      <c r="D138" s="81" t="s">
        <v>15</v>
      </c>
      <c r="E138" s="189"/>
      <c r="F138" s="181">
        <f t="shared" si="22"/>
        <v>0</v>
      </c>
      <c r="G138" s="74"/>
    </row>
    <row r="139" spans="1:10" s="10" customFormat="1" ht="17.25" customHeight="1">
      <c r="A139" s="75"/>
      <c r="B139" s="76" t="s">
        <v>39</v>
      </c>
      <c r="C139" s="77"/>
      <c r="D139" s="78"/>
      <c r="E139" s="190"/>
      <c r="F139" s="182"/>
      <c r="G139" s="80">
        <f>SUM(F137:F139)</f>
        <v>0</v>
      </c>
    </row>
    <row r="140" spans="1:10" ht="17.25" customHeight="1">
      <c r="A140" s="5"/>
      <c r="B140" s="6"/>
      <c r="C140" s="44"/>
      <c r="D140" s="34"/>
      <c r="E140" s="191"/>
      <c r="F140" s="183"/>
      <c r="G140" s="7"/>
    </row>
    <row r="141" spans="1:10" s="10" customFormat="1" ht="15.75" customHeight="1">
      <c r="A141" s="120">
        <f>+A136+1</f>
        <v>11</v>
      </c>
      <c r="B141" s="8" t="s">
        <v>43</v>
      </c>
      <c r="C141" s="45"/>
      <c r="D141" s="35"/>
      <c r="E141" s="192"/>
      <c r="F141" s="184"/>
      <c r="G141" s="9"/>
    </row>
    <row r="142" spans="1:10" s="10" customFormat="1" ht="30.75" customHeight="1">
      <c r="A142" s="72">
        <f>A141+0.01</f>
        <v>11.01</v>
      </c>
      <c r="B142" s="86" t="s">
        <v>179</v>
      </c>
      <c r="C142" s="138">
        <v>5.76</v>
      </c>
      <c r="D142" s="81" t="s">
        <v>15</v>
      </c>
      <c r="E142" s="189"/>
      <c r="F142" s="181">
        <f t="shared" ref="F142" si="24">ROUNDUP(E142*C142,2)</f>
        <v>0</v>
      </c>
      <c r="G142" s="74"/>
      <c r="I142" s="10">
        <f>3.5*3.5*2</f>
        <v>24.5</v>
      </c>
      <c r="J142" s="10">
        <f>I142/5</f>
        <v>4.9000000000000004</v>
      </c>
    </row>
    <row r="143" spans="1:10" s="10" customFormat="1" ht="17.25" customHeight="1">
      <c r="A143" s="75"/>
      <c r="B143" s="76" t="s">
        <v>39</v>
      </c>
      <c r="C143" s="77"/>
      <c r="D143" s="78"/>
      <c r="E143" s="190"/>
      <c r="F143" s="182"/>
      <c r="G143" s="80">
        <f>SUM(F142:F143)</f>
        <v>0</v>
      </c>
    </row>
    <row r="144" spans="1:10" ht="23.25" customHeight="1">
      <c r="A144" s="5"/>
      <c r="B144" s="6"/>
      <c r="C144" s="44"/>
      <c r="D144" s="34"/>
      <c r="E144" s="191"/>
      <c r="F144" s="183"/>
      <c r="G144" s="7"/>
    </row>
    <row r="145" spans="1:10" s="10" customFormat="1" ht="15.75" customHeight="1">
      <c r="A145" s="120">
        <f>+A141+1</f>
        <v>12</v>
      </c>
      <c r="B145" s="8" t="s">
        <v>44</v>
      </c>
      <c r="C145" s="45"/>
      <c r="D145" s="35"/>
      <c r="E145" s="192"/>
      <c r="F145" s="184"/>
      <c r="G145" s="9"/>
      <c r="J145" s="10">
        <f>8*350</f>
        <v>2800</v>
      </c>
    </row>
    <row r="146" spans="1:10" s="10" customFormat="1" ht="32.25" customHeight="1">
      <c r="A146" s="72">
        <f t="shared" ref="A146:A158" si="25">A145+0.01</f>
        <v>12.01</v>
      </c>
      <c r="B146" s="86" t="s">
        <v>180</v>
      </c>
      <c r="C146" s="138">
        <v>3</v>
      </c>
      <c r="D146" s="81" t="s">
        <v>17</v>
      </c>
      <c r="E146" s="189"/>
      <c r="F146" s="181">
        <f t="shared" ref="F146:F158" si="26">ROUNDUP(E146*C146,2)</f>
        <v>0</v>
      </c>
      <c r="G146" s="74"/>
      <c r="J146" s="10">
        <f>1100+2800+1200+600+200+2500+1500+200+175</f>
        <v>10275</v>
      </c>
    </row>
    <row r="147" spans="1:10" s="10" customFormat="1" ht="30" customHeight="1">
      <c r="A147" s="72">
        <f t="shared" si="25"/>
        <v>12.02</v>
      </c>
      <c r="B147" s="122" t="s">
        <v>181</v>
      </c>
      <c r="C147" s="138">
        <v>3</v>
      </c>
      <c r="D147" s="81" t="s">
        <v>17</v>
      </c>
      <c r="E147" s="189"/>
      <c r="F147" s="181">
        <f t="shared" si="26"/>
        <v>0</v>
      </c>
      <c r="G147" s="74"/>
      <c r="J147" s="10">
        <f>J146-400</f>
        <v>9875</v>
      </c>
    </row>
    <row r="148" spans="1:10" s="10" customFormat="1" ht="58.5" customHeight="1">
      <c r="A148" s="72">
        <f t="shared" si="25"/>
        <v>12.03</v>
      </c>
      <c r="B148" s="122" t="s">
        <v>182</v>
      </c>
      <c r="C148" s="138">
        <v>3</v>
      </c>
      <c r="D148" s="81" t="s">
        <v>17</v>
      </c>
      <c r="E148" s="189"/>
      <c r="F148" s="181">
        <f t="shared" si="26"/>
        <v>0</v>
      </c>
      <c r="G148" s="74"/>
    </row>
    <row r="149" spans="1:10" s="10" customFormat="1" ht="42" customHeight="1">
      <c r="A149" s="72">
        <f t="shared" si="25"/>
        <v>12.04</v>
      </c>
      <c r="B149" s="122" t="s">
        <v>184</v>
      </c>
      <c r="C149" s="138">
        <v>3</v>
      </c>
      <c r="D149" s="81" t="s">
        <v>17</v>
      </c>
      <c r="E149" s="189"/>
      <c r="F149" s="181">
        <f t="shared" si="26"/>
        <v>0</v>
      </c>
      <c r="G149" s="74"/>
    </row>
    <row r="150" spans="1:10" s="10" customFormat="1" ht="17.25" customHeight="1">
      <c r="A150" s="72">
        <f t="shared" si="25"/>
        <v>12.049999999999999</v>
      </c>
      <c r="B150" s="86" t="s">
        <v>46</v>
      </c>
      <c r="C150" s="138">
        <v>1</v>
      </c>
      <c r="D150" s="81" t="s">
        <v>17</v>
      </c>
      <c r="E150" s="189"/>
      <c r="F150" s="181">
        <f t="shared" si="26"/>
        <v>0</v>
      </c>
      <c r="G150" s="74"/>
    </row>
    <row r="151" spans="1:10" s="10" customFormat="1" ht="17.25" customHeight="1">
      <c r="A151" s="72">
        <f t="shared" si="25"/>
        <v>12.059999999999999</v>
      </c>
      <c r="B151" s="86" t="s">
        <v>47</v>
      </c>
      <c r="C151" s="138">
        <v>1</v>
      </c>
      <c r="D151" s="81" t="s">
        <v>17</v>
      </c>
      <c r="E151" s="189"/>
      <c r="F151" s="181">
        <f t="shared" si="26"/>
        <v>0</v>
      </c>
      <c r="G151" s="74"/>
    </row>
    <row r="152" spans="1:10" s="10" customFormat="1" ht="17.25" customHeight="1">
      <c r="A152" s="72">
        <f t="shared" si="25"/>
        <v>12.069999999999999</v>
      </c>
      <c r="B152" s="86" t="s">
        <v>48</v>
      </c>
      <c r="C152" s="138">
        <v>4</v>
      </c>
      <c r="D152" s="81" t="s">
        <v>17</v>
      </c>
      <c r="E152" s="189"/>
      <c r="F152" s="181">
        <f t="shared" si="26"/>
        <v>0</v>
      </c>
      <c r="G152" s="74"/>
    </row>
    <row r="153" spans="1:10" s="10" customFormat="1" ht="17.25" customHeight="1">
      <c r="A153" s="72">
        <f t="shared" si="25"/>
        <v>12.079999999999998</v>
      </c>
      <c r="B153" s="86" t="s">
        <v>49</v>
      </c>
      <c r="C153" s="138">
        <v>3</v>
      </c>
      <c r="D153" s="81" t="s">
        <v>17</v>
      </c>
      <c r="E153" s="189"/>
      <c r="F153" s="181">
        <f t="shared" si="26"/>
        <v>0</v>
      </c>
      <c r="G153" s="74"/>
    </row>
    <row r="154" spans="1:10" s="10" customFormat="1" ht="17.25" customHeight="1">
      <c r="A154" s="72">
        <f t="shared" si="25"/>
        <v>12.089999999999998</v>
      </c>
      <c r="B154" s="86" t="s">
        <v>51</v>
      </c>
      <c r="C154" s="138">
        <v>2</v>
      </c>
      <c r="D154" s="81" t="s">
        <v>17</v>
      </c>
      <c r="E154" s="189"/>
      <c r="F154" s="181">
        <f t="shared" si="26"/>
        <v>0</v>
      </c>
      <c r="G154" s="74"/>
    </row>
    <row r="155" spans="1:10" s="10" customFormat="1" ht="17.25" customHeight="1">
      <c r="A155" s="72">
        <f t="shared" si="25"/>
        <v>12.099999999999998</v>
      </c>
      <c r="B155" s="86" t="s">
        <v>52</v>
      </c>
      <c r="C155" s="138">
        <v>1</v>
      </c>
      <c r="D155" s="81" t="s">
        <v>17</v>
      </c>
      <c r="E155" s="189"/>
      <c r="F155" s="181">
        <f t="shared" si="26"/>
        <v>0</v>
      </c>
      <c r="G155" s="74"/>
    </row>
    <row r="156" spans="1:10" s="10" customFormat="1" ht="29.25" customHeight="1">
      <c r="A156" s="72">
        <f t="shared" si="25"/>
        <v>12.109999999999998</v>
      </c>
      <c r="B156" s="86" t="s">
        <v>53</v>
      </c>
      <c r="C156" s="138">
        <v>10.199999999999999</v>
      </c>
      <c r="D156" s="81" t="s">
        <v>33</v>
      </c>
      <c r="E156" s="189"/>
      <c r="F156" s="181">
        <f t="shared" si="26"/>
        <v>0</v>
      </c>
      <c r="G156" s="74"/>
    </row>
    <row r="157" spans="1:10" s="10" customFormat="1" ht="17.25" customHeight="1">
      <c r="A157" s="72">
        <f t="shared" si="25"/>
        <v>12.119999999999997</v>
      </c>
      <c r="B157" s="86" t="s">
        <v>54</v>
      </c>
      <c r="C157" s="138">
        <v>3</v>
      </c>
      <c r="D157" s="81" t="s">
        <v>17</v>
      </c>
      <c r="E157" s="189"/>
      <c r="F157" s="181">
        <f t="shared" si="26"/>
        <v>0</v>
      </c>
      <c r="G157" s="74"/>
    </row>
    <row r="158" spans="1:10" s="10" customFormat="1" ht="17.25" customHeight="1">
      <c r="A158" s="72">
        <f t="shared" si="25"/>
        <v>12.129999999999997</v>
      </c>
      <c r="B158" s="86" t="s">
        <v>56</v>
      </c>
      <c r="C158" s="138">
        <v>5.2</v>
      </c>
      <c r="D158" s="81" t="s">
        <v>33</v>
      </c>
      <c r="E158" s="189"/>
      <c r="F158" s="181">
        <f t="shared" si="26"/>
        <v>0</v>
      </c>
      <c r="G158" s="74"/>
    </row>
    <row r="159" spans="1:10" s="10" customFormat="1" ht="17.25" customHeight="1">
      <c r="A159" s="75"/>
      <c r="B159" s="76" t="s">
        <v>39</v>
      </c>
      <c r="C159" s="77"/>
      <c r="D159" s="78"/>
      <c r="E159" s="190"/>
      <c r="F159" s="182"/>
      <c r="G159" s="80">
        <f>SUM(F146:F159)</f>
        <v>0</v>
      </c>
    </row>
    <row r="160" spans="1:10" ht="20.100000000000001" customHeight="1">
      <c r="A160" s="5"/>
      <c r="B160" s="6"/>
      <c r="C160" s="44"/>
      <c r="D160" s="34"/>
      <c r="E160" s="191"/>
      <c r="F160" s="183"/>
      <c r="G160" s="7"/>
    </row>
    <row r="161" spans="1:7" s="10" customFormat="1" ht="20.100000000000001" customHeight="1">
      <c r="A161" s="120">
        <f>+A145+1</f>
        <v>13</v>
      </c>
      <c r="B161" s="8" t="s">
        <v>72</v>
      </c>
      <c r="C161" s="45"/>
      <c r="D161" s="35"/>
      <c r="E161" s="192"/>
      <c r="F161" s="184"/>
      <c r="G161" s="9"/>
    </row>
    <row r="162" spans="1:7" s="10" customFormat="1" ht="33" customHeight="1">
      <c r="A162" s="72">
        <f>A161+0.01</f>
        <v>13.01</v>
      </c>
      <c r="B162" s="86" t="s">
        <v>58</v>
      </c>
      <c r="C162" s="138">
        <v>9</v>
      </c>
      <c r="D162" s="81" t="s">
        <v>17</v>
      </c>
      <c r="E162" s="189"/>
      <c r="F162" s="181">
        <f t="shared" ref="F162:F169" si="27">ROUNDUP(E162*C162,2)</f>
        <v>0</v>
      </c>
      <c r="G162" s="74"/>
    </row>
    <row r="163" spans="1:7" s="10" customFormat="1" ht="30" customHeight="1">
      <c r="A163" s="72">
        <f t="shared" ref="A163:A169" si="28">A162+0.01</f>
        <v>13.02</v>
      </c>
      <c r="B163" s="123" t="s">
        <v>185</v>
      </c>
      <c r="C163" s="138">
        <v>7.1</v>
      </c>
      <c r="D163" s="81" t="s">
        <v>33</v>
      </c>
      <c r="E163" s="189"/>
      <c r="F163" s="181">
        <f t="shared" si="27"/>
        <v>0</v>
      </c>
      <c r="G163" s="74"/>
    </row>
    <row r="164" spans="1:7" s="10" customFormat="1" ht="18.75" customHeight="1">
      <c r="A164" s="72">
        <f t="shared" si="28"/>
        <v>13.03</v>
      </c>
      <c r="B164" s="86" t="s">
        <v>59</v>
      </c>
      <c r="C164" s="138">
        <v>1</v>
      </c>
      <c r="D164" s="81" t="s">
        <v>17</v>
      </c>
      <c r="E164" s="189"/>
      <c r="F164" s="181">
        <f t="shared" si="27"/>
        <v>0</v>
      </c>
      <c r="G164" s="74"/>
    </row>
    <row r="165" spans="1:7" s="10" customFormat="1" ht="18.75" customHeight="1">
      <c r="A165" s="72">
        <f t="shared" si="28"/>
        <v>13.04</v>
      </c>
      <c r="B165" s="86" t="s">
        <v>60</v>
      </c>
      <c r="C165" s="138">
        <v>2</v>
      </c>
      <c r="D165" s="81" t="s">
        <v>17</v>
      </c>
      <c r="E165" s="189"/>
      <c r="F165" s="181">
        <f t="shared" si="27"/>
        <v>0</v>
      </c>
      <c r="G165" s="74"/>
    </row>
    <row r="166" spans="1:7" s="10" customFormat="1" ht="42.75" customHeight="1">
      <c r="A166" s="72">
        <f t="shared" si="28"/>
        <v>13.049999999999999</v>
      </c>
      <c r="B166" s="122" t="s">
        <v>186</v>
      </c>
      <c r="C166" s="138">
        <v>3</v>
      </c>
      <c r="D166" s="81" t="s">
        <v>17</v>
      </c>
      <c r="E166" s="189"/>
      <c r="F166" s="181">
        <f t="shared" si="27"/>
        <v>0</v>
      </c>
      <c r="G166" s="74"/>
    </row>
    <row r="167" spans="1:7" s="10" customFormat="1" ht="18" customHeight="1">
      <c r="A167" s="72">
        <f t="shared" si="28"/>
        <v>13.059999999999999</v>
      </c>
      <c r="B167" s="86" t="s">
        <v>194</v>
      </c>
      <c r="C167" s="138">
        <v>1</v>
      </c>
      <c r="D167" s="81" t="s">
        <v>17</v>
      </c>
      <c r="E167" s="189"/>
      <c r="F167" s="181">
        <f t="shared" si="27"/>
        <v>0</v>
      </c>
      <c r="G167" s="74"/>
    </row>
    <row r="168" spans="1:7" s="10" customFormat="1" ht="30" customHeight="1">
      <c r="A168" s="72">
        <f t="shared" si="28"/>
        <v>13.069999999999999</v>
      </c>
      <c r="B168" s="86" t="s">
        <v>195</v>
      </c>
      <c r="C168" s="138">
        <v>9</v>
      </c>
      <c r="D168" s="81" t="s">
        <v>33</v>
      </c>
      <c r="E168" s="189"/>
      <c r="F168" s="181">
        <f t="shared" si="27"/>
        <v>0</v>
      </c>
      <c r="G168" s="74"/>
    </row>
    <row r="169" spans="1:7" s="10" customFormat="1" ht="30" customHeight="1">
      <c r="A169" s="72">
        <f t="shared" si="28"/>
        <v>13.079999999999998</v>
      </c>
      <c r="B169" s="86" t="s">
        <v>187</v>
      </c>
      <c r="C169" s="138">
        <v>2</v>
      </c>
      <c r="D169" s="81" t="s">
        <v>17</v>
      </c>
      <c r="E169" s="189"/>
      <c r="F169" s="181">
        <f t="shared" si="27"/>
        <v>0</v>
      </c>
      <c r="G169" s="74"/>
    </row>
    <row r="170" spans="1:7" s="10" customFormat="1" ht="17.25" customHeight="1">
      <c r="A170" s="75"/>
      <c r="B170" s="76" t="s">
        <v>39</v>
      </c>
      <c r="C170" s="77"/>
      <c r="D170" s="78"/>
      <c r="E170" s="190"/>
      <c r="F170" s="182"/>
      <c r="G170" s="80">
        <f>SUM(F162:F170)</f>
        <v>0</v>
      </c>
    </row>
    <row r="171" spans="1:7" ht="15" customHeight="1">
      <c r="A171" s="5"/>
      <c r="B171" s="6"/>
      <c r="C171" s="44"/>
      <c r="D171" s="34"/>
      <c r="E171" s="191"/>
      <c r="F171" s="183"/>
      <c r="G171" s="7"/>
    </row>
    <row r="172" spans="1:7" s="10" customFormat="1" ht="15.75" customHeight="1">
      <c r="A172" s="120">
        <f>+A161+1</f>
        <v>14</v>
      </c>
      <c r="B172" s="8" t="s">
        <v>61</v>
      </c>
      <c r="C172" s="45"/>
      <c r="D172" s="35"/>
      <c r="E172" s="192"/>
      <c r="F172" s="184"/>
      <c r="G172" s="9"/>
    </row>
    <row r="173" spans="1:7" s="10" customFormat="1" ht="30.75" customHeight="1">
      <c r="A173" s="72">
        <f>A172+0.01</f>
        <v>14.01</v>
      </c>
      <c r="B173" s="86" t="s">
        <v>188</v>
      </c>
      <c r="C173" s="138">
        <v>1</v>
      </c>
      <c r="D173" s="81" t="s">
        <v>17</v>
      </c>
      <c r="E173" s="189"/>
      <c r="F173" s="181">
        <f t="shared" ref="F173:F183" si="29">ROUNDUP(E173*C173,2)</f>
        <v>0</v>
      </c>
      <c r="G173" s="74"/>
    </row>
    <row r="174" spans="1:7" s="10" customFormat="1" ht="28.5">
      <c r="A174" s="72">
        <f t="shared" ref="A174:A183" si="30">A173+0.01</f>
        <v>14.02</v>
      </c>
      <c r="B174" s="86" t="s">
        <v>73</v>
      </c>
      <c r="C174" s="138">
        <v>2</v>
      </c>
      <c r="D174" s="81" t="s">
        <v>17</v>
      </c>
      <c r="E174" s="189"/>
      <c r="F174" s="181">
        <f t="shared" si="29"/>
        <v>0</v>
      </c>
      <c r="G174" s="74"/>
    </row>
    <row r="175" spans="1:7" s="10" customFormat="1" ht="28.5" customHeight="1">
      <c r="A175" s="72">
        <f t="shared" si="30"/>
        <v>14.03</v>
      </c>
      <c r="B175" s="122" t="s">
        <v>63</v>
      </c>
      <c r="C175" s="138">
        <v>1</v>
      </c>
      <c r="D175" s="81" t="s">
        <v>17</v>
      </c>
      <c r="E175" s="189"/>
      <c r="F175" s="181">
        <f t="shared" si="29"/>
        <v>0</v>
      </c>
      <c r="G175" s="74"/>
    </row>
    <row r="176" spans="1:7" s="10" customFormat="1" ht="47.25" customHeight="1">
      <c r="A176" s="72">
        <f t="shared" si="30"/>
        <v>14.04</v>
      </c>
      <c r="B176" s="122" t="s">
        <v>189</v>
      </c>
      <c r="C176" s="138">
        <v>25.82</v>
      </c>
      <c r="D176" s="81" t="s">
        <v>64</v>
      </c>
      <c r="E176" s="189"/>
      <c r="F176" s="181">
        <f t="shared" si="29"/>
        <v>0</v>
      </c>
      <c r="G176" s="74"/>
    </row>
    <row r="177" spans="1:14" s="10" customFormat="1" ht="29.25" customHeight="1">
      <c r="A177" s="72">
        <f>A176+0.01</f>
        <v>14.049999999999999</v>
      </c>
      <c r="B177" s="122" t="s">
        <v>65</v>
      </c>
      <c r="C177" s="138">
        <v>1</v>
      </c>
      <c r="D177" s="81" t="s">
        <v>17</v>
      </c>
      <c r="E177" s="189"/>
      <c r="F177" s="181">
        <f t="shared" si="29"/>
        <v>0</v>
      </c>
      <c r="G177" s="74"/>
    </row>
    <row r="178" spans="1:14" s="10" customFormat="1" ht="33.75" customHeight="1">
      <c r="A178" s="72">
        <f t="shared" si="30"/>
        <v>14.059999999999999</v>
      </c>
      <c r="B178" s="86" t="s">
        <v>66</v>
      </c>
      <c r="C178" s="138">
        <v>3</v>
      </c>
      <c r="D178" s="81" t="s">
        <v>17</v>
      </c>
      <c r="E178" s="189"/>
      <c r="F178" s="181">
        <f t="shared" si="29"/>
        <v>0</v>
      </c>
      <c r="G178" s="74"/>
    </row>
    <row r="179" spans="1:14" s="10" customFormat="1" ht="72.75" customHeight="1">
      <c r="A179" s="72">
        <f t="shared" si="30"/>
        <v>14.069999999999999</v>
      </c>
      <c r="B179" s="86" t="s">
        <v>67</v>
      </c>
      <c r="C179" s="138">
        <v>1</v>
      </c>
      <c r="D179" s="81" t="s">
        <v>17</v>
      </c>
      <c r="E179" s="189"/>
      <c r="F179" s="181">
        <f t="shared" si="29"/>
        <v>0</v>
      </c>
      <c r="G179" s="74"/>
    </row>
    <row r="180" spans="1:14" s="10" customFormat="1" ht="18" customHeight="1">
      <c r="A180" s="72">
        <f t="shared" si="30"/>
        <v>14.079999999999998</v>
      </c>
      <c r="B180" s="86" t="s">
        <v>190</v>
      </c>
      <c r="C180" s="138">
        <v>1</v>
      </c>
      <c r="D180" s="81" t="s">
        <v>17</v>
      </c>
      <c r="E180" s="189"/>
      <c r="F180" s="181">
        <f t="shared" si="29"/>
        <v>0</v>
      </c>
      <c r="G180" s="74"/>
    </row>
    <row r="181" spans="1:14" s="10" customFormat="1" ht="18" customHeight="1">
      <c r="A181" s="72">
        <f t="shared" si="30"/>
        <v>14.089999999999998</v>
      </c>
      <c r="B181" s="86" t="s">
        <v>191</v>
      </c>
      <c r="C181" s="138">
        <v>3</v>
      </c>
      <c r="D181" s="81" t="s">
        <v>17</v>
      </c>
      <c r="E181" s="189"/>
      <c r="F181" s="181">
        <f t="shared" si="29"/>
        <v>0</v>
      </c>
      <c r="G181" s="74"/>
    </row>
    <row r="182" spans="1:14" s="10" customFormat="1" ht="60" customHeight="1">
      <c r="A182" s="72">
        <f t="shared" si="30"/>
        <v>14.099999999999998</v>
      </c>
      <c r="B182" s="122" t="s">
        <v>196</v>
      </c>
      <c r="C182" s="138">
        <v>1</v>
      </c>
      <c r="D182" s="81" t="s">
        <v>17</v>
      </c>
      <c r="E182" s="189"/>
      <c r="F182" s="181">
        <f t="shared" si="29"/>
        <v>0</v>
      </c>
      <c r="G182" s="74"/>
    </row>
    <row r="183" spans="1:14" s="10" customFormat="1" ht="18" customHeight="1">
      <c r="A183" s="72">
        <f t="shared" si="30"/>
        <v>14.109999999999998</v>
      </c>
      <c r="B183" s="86" t="s">
        <v>68</v>
      </c>
      <c r="C183" s="138">
        <v>1</v>
      </c>
      <c r="D183" s="81" t="s">
        <v>168</v>
      </c>
      <c r="E183" s="189"/>
      <c r="F183" s="181">
        <f t="shared" si="29"/>
        <v>0</v>
      </c>
      <c r="G183" s="74"/>
    </row>
    <row r="184" spans="1:14" s="10" customFormat="1" ht="17.25" customHeight="1">
      <c r="A184" s="75"/>
      <c r="B184" s="76" t="s">
        <v>39</v>
      </c>
      <c r="C184" s="77"/>
      <c r="D184" s="78"/>
      <c r="E184" s="190"/>
      <c r="F184" s="182"/>
      <c r="G184" s="80">
        <f>SUM(F173:F184)</f>
        <v>0</v>
      </c>
    </row>
    <row r="185" spans="1:14" s="10" customFormat="1" ht="17.25" customHeight="1">
      <c r="A185" s="144"/>
      <c r="B185" s="145"/>
      <c r="C185" s="146"/>
      <c r="D185" s="147"/>
      <c r="E185" s="195"/>
      <c r="F185" s="187"/>
      <c r="G185" s="148"/>
    </row>
    <row r="186" spans="1:14" s="10" customFormat="1" ht="15.75" customHeight="1">
      <c r="A186" s="131"/>
      <c r="B186" s="132" t="s">
        <v>74</v>
      </c>
      <c r="C186" s="133"/>
      <c r="D186" s="134"/>
      <c r="E186" s="194"/>
      <c r="F186" s="186"/>
      <c r="G186" s="137"/>
    </row>
    <row r="187" spans="1:14" s="10" customFormat="1" ht="15.75" customHeight="1">
      <c r="A187" s="131">
        <f>+A172+1</f>
        <v>15</v>
      </c>
      <c r="B187" s="132" t="s">
        <v>13</v>
      </c>
      <c r="C187" s="133"/>
      <c r="D187" s="134"/>
      <c r="E187" s="194"/>
      <c r="F187" s="186"/>
      <c r="G187" s="137"/>
    </row>
    <row r="188" spans="1:14" s="10" customFormat="1" ht="18" customHeight="1">
      <c r="A188" s="72">
        <f>A187+0.01</f>
        <v>15.01</v>
      </c>
      <c r="B188" s="86" t="s">
        <v>197</v>
      </c>
      <c r="C188" s="138">
        <v>31.37</v>
      </c>
      <c r="D188" s="81" t="s">
        <v>15</v>
      </c>
      <c r="E188" s="189"/>
      <c r="F188" s="181">
        <f t="shared" ref="F188:F204" si="31">ROUNDUP(E188*C188,2)</f>
        <v>0</v>
      </c>
      <c r="G188" s="74"/>
      <c r="K188" s="10">
        <f>3.83*4.35*2.3*6</f>
        <v>229.91489999999996</v>
      </c>
    </row>
    <row r="189" spans="1:14" s="10" customFormat="1" ht="18" customHeight="1">
      <c r="A189" s="72">
        <f t="shared" ref="A189:A204" si="32">A188+0.01</f>
        <v>15.02</v>
      </c>
      <c r="B189" s="86" t="s">
        <v>198</v>
      </c>
      <c r="C189" s="138">
        <v>14</v>
      </c>
      <c r="D189" s="81" t="s">
        <v>17</v>
      </c>
      <c r="E189" s="189"/>
      <c r="F189" s="181">
        <f t="shared" si="31"/>
        <v>0</v>
      </c>
      <c r="G189" s="74"/>
      <c r="K189" s="10">
        <f>3.83*4.35*2.3*6</f>
        <v>229.91489999999996</v>
      </c>
    </row>
    <row r="190" spans="1:14" s="10" customFormat="1" ht="18" customHeight="1">
      <c r="A190" s="72">
        <f t="shared" si="32"/>
        <v>15.03</v>
      </c>
      <c r="B190" s="86" t="s">
        <v>16</v>
      </c>
      <c r="C190" s="138">
        <v>21</v>
      </c>
      <c r="D190" s="81" t="s">
        <v>17</v>
      </c>
      <c r="E190" s="189"/>
      <c r="F190" s="181">
        <f t="shared" si="31"/>
        <v>0</v>
      </c>
      <c r="G190" s="74"/>
      <c r="K190" s="10">
        <f>K188</f>
        <v>229.91489999999996</v>
      </c>
      <c r="L190" s="10">
        <f>K190/15</f>
        <v>15.327659999999998</v>
      </c>
      <c r="M190" s="10">
        <f>L190*2118.88</f>
        <v>32477.472220799998</v>
      </c>
    </row>
    <row r="191" spans="1:14" s="10" customFormat="1" ht="18" customHeight="1">
      <c r="A191" s="72">
        <f t="shared" si="32"/>
        <v>15.04</v>
      </c>
      <c r="B191" s="86" t="s">
        <v>199</v>
      </c>
      <c r="C191" s="138">
        <v>14</v>
      </c>
      <c r="D191" s="81" t="s">
        <v>17</v>
      </c>
      <c r="E191" s="189"/>
      <c r="F191" s="181">
        <f t="shared" si="31"/>
        <v>0</v>
      </c>
      <c r="G191" s="74"/>
    </row>
    <row r="192" spans="1:14" s="10" customFormat="1" ht="18" customHeight="1">
      <c r="A192" s="72">
        <f t="shared" si="32"/>
        <v>15.049999999999999</v>
      </c>
      <c r="B192" s="86" t="s">
        <v>19</v>
      </c>
      <c r="C192" s="138">
        <v>7</v>
      </c>
      <c r="D192" s="81" t="s">
        <v>17</v>
      </c>
      <c r="E192" s="189"/>
      <c r="F192" s="181">
        <f t="shared" si="31"/>
        <v>0</v>
      </c>
      <c r="G192" s="74"/>
      <c r="K192" s="10">
        <f>4*5</f>
        <v>20</v>
      </c>
      <c r="L192" s="10">
        <f>K192*2.4</f>
        <v>48</v>
      </c>
      <c r="M192" s="10">
        <f>L192/15</f>
        <v>3.2</v>
      </c>
      <c r="N192" s="10">
        <f>M192*2118.88</f>
        <v>6780.4160000000011</v>
      </c>
    </row>
    <row r="193" spans="1:7" s="10" customFormat="1" ht="18" customHeight="1">
      <c r="A193" s="72">
        <f t="shared" si="32"/>
        <v>15.059999999999999</v>
      </c>
      <c r="B193" s="86" t="s">
        <v>20</v>
      </c>
      <c r="C193" s="138">
        <v>14</v>
      </c>
      <c r="D193" s="81" t="s">
        <v>17</v>
      </c>
      <c r="E193" s="189"/>
      <c r="F193" s="181">
        <f t="shared" si="31"/>
        <v>0</v>
      </c>
      <c r="G193" s="74"/>
    </row>
    <row r="194" spans="1:7" s="10" customFormat="1" ht="18" customHeight="1">
      <c r="A194" s="72">
        <f t="shared" si="32"/>
        <v>15.069999999999999</v>
      </c>
      <c r="B194" s="86" t="s">
        <v>21</v>
      </c>
      <c r="C194" s="138">
        <v>14</v>
      </c>
      <c r="D194" s="81" t="s">
        <v>17</v>
      </c>
      <c r="E194" s="189"/>
      <c r="F194" s="181">
        <f t="shared" si="31"/>
        <v>0</v>
      </c>
      <c r="G194" s="74"/>
    </row>
    <row r="195" spans="1:7" s="10" customFormat="1" ht="18" customHeight="1">
      <c r="A195" s="72">
        <f t="shared" si="32"/>
        <v>15.079999999999998</v>
      </c>
      <c r="B195" s="86" t="s">
        <v>22</v>
      </c>
      <c r="C195" s="138">
        <v>7</v>
      </c>
      <c r="D195" s="81" t="s">
        <v>17</v>
      </c>
      <c r="E195" s="189"/>
      <c r="F195" s="181">
        <f t="shared" si="31"/>
        <v>0</v>
      </c>
      <c r="G195" s="74"/>
    </row>
    <row r="196" spans="1:7" s="10" customFormat="1" ht="18" customHeight="1">
      <c r="A196" s="72">
        <f t="shared" si="32"/>
        <v>15.089999999999998</v>
      </c>
      <c r="B196" s="86" t="s">
        <v>23</v>
      </c>
      <c r="C196" s="138">
        <v>7</v>
      </c>
      <c r="D196" s="81" t="s">
        <v>17</v>
      </c>
      <c r="E196" s="189"/>
      <c r="F196" s="181">
        <f t="shared" si="31"/>
        <v>0</v>
      </c>
      <c r="G196" s="74"/>
    </row>
    <row r="197" spans="1:7" s="10" customFormat="1" ht="18" customHeight="1">
      <c r="A197" s="72">
        <f t="shared" si="32"/>
        <v>15.099999999999998</v>
      </c>
      <c r="B197" s="86" t="s">
        <v>24</v>
      </c>
      <c r="C197" s="138">
        <v>7</v>
      </c>
      <c r="D197" s="81" t="s">
        <v>17</v>
      </c>
      <c r="E197" s="189"/>
      <c r="F197" s="181">
        <f t="shared" si="31"/>
        <v>0</v>
      </c>
      <c r="G197" s="74"/>
    </row>
    <row r="198" spans="1:7" s="10" customFormat="1" ht="17.25" customHeight="1">
      <c r="A198" s="72">
        <f t="shared" si="32"/>
        <v>15.109999999999998</v>
      </c>
      <c r="B198" s="86" t="s">
        <v>75</v>
      </c>
      <c r="C198" s="138">
        <v>21</v>
      </c>
      <c r="D198" s="81" t="s">
        <v>17</v>
      </c>
      <c r="E198" s="189"/>
      <c r="F198" s="181">
        <f t="shared" si="31"/>
        <v>0</v>
      </c>
      <c r="G198" s="74"/>
    </row>
    <row r="199" spans="1:7" s="10" customFormat="1" ht="17.25" customHeight="1">
      <c r="A199" s="72">
        <f t="shared" si="32"/>
        <v>15.119999999999997</v>
      </c>
      <c r="B199" s="86" t="s">
        <v>172</v>
      </c>
      <c r="C199" s="138">
        <v>14</v>
      </c>
      <c r="D199" s="81" t="s">
        <v>17</v>
      </c>
      <c r="E199" s="189"/>
      <c r="F199" s="181">
        <f t="shared" si="31"/>
        <v>0</v>
      </c>
      <c r="G199" s="74"/>
    </row>
    <row r="200" spans="1:7" s="10" customFormat="1" ht="18" customHeight="1">
      <c r="A200" s="72">
        <f t="shared" si="32"/>
        <v>15.129999999999997</v>
      </c>
      <c r="B200" s="122" t="s">
        <v>200</v>
      </c>
      <c r="C200" s="138">
        <v>7</v>
      </c>
      <c r="D200" s="81" t="s">
        <v>17</v>
      </c>
      <c r="E200" s="189"/>
      <c r="F200" s="181">
        <f t="shared" si="31"/>
        <v>0</v>
      </c>
      <c r="G200" s="74"/>
    </row>
    <row r="201" spans="1:7" s="10" customFormat="1" ht="18" customHeight="1">
      <c r="A201" s="72">
        <f t="shared" si="32"/>
        <v>15.139999999999997</v>
      </c>
      <c r="B201" s="86" t="s">
        <v>201</v>
      </c>
      <c r="C201" s="138">
        <v>14</v>
      </c>
      <c r="D201" s="81" t="s">
        <v>17</v>
      </c>
      <c r="E201" s="189"/>
      <c r="F201" s="181">
        <f t="shared" si="31"/>
        <v>0</v>
      </c>
      <c r="G201" s="74"/>
    </row>
    <row r="202" spans="1:7" s="10" customFormat="1" ht="18" customHeight="1">
      <c r="A202" s="72">
        <f t="shared" si="32"/>
        <v>15.149999999999997</v>
      </c>
      <c r="B202" s="86" t="s">
        <v>202</v>
      </c>
      <c r="C202" s="138">
        <v>404.91</v>
      </c>
      <c r="D202" s="81" t="s">
        <v>15</v>
      </c>
      <c r="E202" s="189"/>
      <c r="F202" s="181">
        <f t="shared" si="31"/>
        <v>0</v>
      </c>
      <c r="G202" s="74"/>
    </row>
    <row r="203" spans="1:7" s="10" customFormat="1" ht="18" customHeight="1">
      <c r="A203" s="72">
        <f t="shared" si="32"/>
        <v>15.159999999999997</v>
      </c>
      <c r="B203" s="86" t="s">
        <v>76</v>
      </c>
      <c r="C203" s="138">
        <v>1</v>
      </c>
      <c r="D203" s="81" t="s">
        <v>168</v>
      </c>
      <c r="E203" s="189"/>
      <c r="F203" s="181">
        <f t="shared" si="31"/>
        <v>0</v>
      </c>
      <c r="G203" s="74"/>
    </row>
    <row r="204" spans="1:7" s="10" customFormat="1" ht="30.75" customHeight="1">
      <c r="A204" s="72">
        <f t="shared" si="32"/>
        <v>15.169999999999996</v>
      </c>
      <c r="B204" s="86" t="s">
        <v>38</v>
      </c>
      <c r="C204" s="138">
        <v>1</v>
      </c>
      <c r="D204" s="81" t="s">
        <v>168</v>
      </c>
      <c r="E204" s="189"/>
      <c r="F204" s="181">
        <f t="shared" si="31"/>
        <v>0</v>
      </c>
      <c r="G204" s="74"/>
    </row>
    <row r="205" spans="1:7" s="10" customFormat="1" ht="17.25" customHeight="1">
      <c r="A205" s="75"/>
      <c r="B205" s="76" t="s">
        <v>39</v>
      </c>
      <c r="C205" s="77"/>
      <c r="D205" s="78"/>
      <c r="E205" s="190"/>
      <c r="F205" s="182"/>
      <c r="G205" s="80">
        <f>SUM(F188:F205)</f>
        <v>0</v>
      </c>
    </row>
    <row r="206" spans="1:7" ht="14.25" customHeight="1">
      <c r="A206" s="5"/>
      <c r="B206" s="6"/>
      <c r="C206" s="44"/>
      <c r="D206" s="34"/>
      <c r="E206" s="191"/>
      <c r="F206" s="183"/>
      <c r="G206" s="7"/>
    </row>
    <row r="207" spans="1:7" s="10" customFormat="1" ht="15.75" customHeight="1">
      <c r="A207" s="120">
        <f>+A187+1</f>
        <v>16</v>
      </c>
      <c r="B207" s="8" t="s">
        <v>40</v>
      </c>
      <c r="C207" s="45"/>
      <c r="D207" s="35"/>
      <c r="E207" s="192"/>
      <c r="F207" s="184"/>
      <c r="G207" s="9"/>
    </row>
    <row r="208" spans="1:7" s="10" customFormat="1" ht="33" customHeight="1">
      <c r="A208" s="72">
        <f>A207+0.01</f>
        <v>16.010000000000002</v>
      </c>
      <c r="B208" s="122" t="s">
        <v>77</v>
      </c>
      <c r="C208" s="138">
        <v>116.62</v>
      </c>
      <c r="D208" s="81" t="s">
        <v>15</v>
      </c>
      <c r="E208" s="189"/>
      <c r="F208" s="181">
        <f t="shared" ref="F208:F209" si="33">ROUNDUP(E208*C208,2)</f>
        <v>0</v>
      </c>
      <c r="G208" s="74"/>
    </row>
    <row r="209" spans="1:11" s="10" customFormat="1" ht="32.25" customHeight="1">
      <c r="A209" s="72">
        <f t="shared" ref="A209" si="34">A208+0.01</f>
        <v>16.020000000000003</v>
      </c>
      <c r="B209" s="122" t="s">
        <v>231</v>
      </c>
      <c r="C209" s="138">
        <v>288.29000000000002</v>
      </c>
      <c r="D209" s="81" t="s">
        <v>15</v>
      </c>
      <c r="E209" s="189"/>
      <c r="F209" s="181">
        <f t="shared" si="33"/>
        <v>0</v>
      </c>
      <c r="G209" s="74"/>
      <c r="H209" s="128"/>
      <c r="I209" s="128"/>
    </row>
    <row r="210" spans="1:11" s="10" customFormat="1" ht="17.25" customHeight="1">
      <c r="A210" s="75"/>
      <c r="B210" s="76" t="s">
        <v>39</v>
      </c>
      <c r="C210" s="77"/>
      <c r="D210" s="78"/>
      <c r="E210" s="190"/>
      <c r="F210" s="182"/>
      <c r="G210" s="80">
        <f>SUM(F207:F210)</f>
        <v>0</v>
      </c>
      <c r="J210" s="10">
        <f>14500</f>
        <v>14500</v>
      </c>
      <c r="K210" s="126">
        <f>J210*80*0.6*0.3</f>
        <v>208800</v>
      </c>
    </row>
    <row r="211" spans="1:11" ht="14.25" customHeight="1">
      <c r="A211" s="5"/>
      <c r="B211" s="6"/>
      <c r="C211" s="44"/>
      <c r="D211" s="34"/>
      <c r="E211" s="191"/>
      <c r="F211" s="183"/>
      <c r="G211" s="7"/>
      <c r="K211" s="127"/>
    </row>
    <row r="212" spans="1:11" s="10" customFormat="1" ht="15.75" customHeight="1">
      <c r="A212" s="120">
        <f>+A207+1</f>
        <v>17</v>
      </c>
      <c r="B212" s="8" t="s">
        <v>41</v>
      </c>
      <c r="C212" s="45"/>
      <c r="D212" s="35"/>
      <c r="E212" s="192"/>
      <c r="F212" s="184"/>
      <c r="G212" s="9"/>
      <c r="J212" s="10">
        <f>1580</f>
        <v>1580</v>
      </c>
      <c r="K212" s="126">
        <f>(80*1.2)*J212</f>
        <v>151680</v>
      </c>
    </row>
    <row r="213" spans="1:11" s="10" customFormat="1" ht="30.75" customHeight="1">
      <c r="A213" s="72">
        <f>A212+0.01</f>
        <v>17.010000000000002</v>
      </c>
      <c r="B213" s="86" t="s">
        <v>227</v>
      </c>
      <c r="C213" s="138">
        <v>98.35</v>
      </c>
      <c r="D213" s="81" t="s">
        <v>15</v>
      </c>
      <c r="E213" s="189"/>
      <c r="F213" s="181">
        <f t="shared" ref="F213:F214" si="35">ROUNDUP(E213*C213,2)</f>
        <v>0</v>
      </c>
      <c r="G213" s="74"/>
      <c r="J213" s="10">
        <v>355</v>
      </c>
      <c r="K213" s="126">
        <f>(80*1.2*2)*J213</f>
        <v>68160</v>
      </c>
    </row>
    <row r="214" spans="1:11" s="10" customFormat="1" ht="29.25" customHeight="1">
      <c r="A214" s="72">
        <f t="shared" ref="A214" si="36">A213+0.01</f>
        <v>17.020000000000003</v>
      </c>
      <c r="B214" s="86" t="s">
        <v>203</v>
      </c>
      <c r="C214" s="138">
        <v>17.920000000000002</v>
      </c>
      <c r="D214" s="81" t="s">
        <v>15</v>
      </c>
      <c r="E214" s="189"/>
      <c r="F214" s="181">
        <f t="shared" si="35"/>
        <v>0</v>
      </c>
      <c r="G214" s="74"/>
      <c r="J214" s="10">
        <v>185</v>
      </c>
      <c r="K214" s="126">
        <f>80*J214</f>
        <v>14800</v>
      </c>
    </row>
    <row r="215" spans="1:11" s="10" customFormat="1" ht="17.25" customHeight="1">
      <c r="A215" s="75"/>
      <c r="B215" s="76" t="s">
        <v>39</v>
      </c>
      <c r="C215" s="77"/>
      <c r="D215" s="78"/>
      <c r="E215" s="190"/>
      <c r="F215" s="182"/>
      <c r="G215" s="80">
        <f>SUM(F213:F215)</f>
        <v>0</v>
      </c>
      <c r="K215" s="126">
        <f>SUM(K210:K214)</f>
        <v>443440</v>
      </c>
    </row>
    <row r="216" spans="1:11" ht="14.25" customHeight="1">
      <c r="A216" s="5"/>
      <c r="B216" s="6"/>
      <c r="C216" s="44"/>
      <c r="D216" s="34"/>
      <c r="E216" s="191"/>
      <c r="F216" s="183"/>
      <c r="G216" s="7"/>
      <c r="K216" s="127"/>
    </row>
    <row r="217" spans="1:11" s="10" customFormat="1" ht="15.75" customHeight="1">
      <c r="A217" s="120">
        <f>+A212+1</f>
        <v>18</v>
      </c>
      <c r="B217" s="8" t="s">
        <v>44</v>
      </c>
      <c r="C217" s="45"/>
      <c r="D217" s="35"/>
      <c r="E217" s="192"/>
      <c r="F217" s="184"/>
      <c r="G217" s="9"/>
      <c r="K217" s="126">
        <f>K215/80</f>
        <v>5543</v>
      </c>
    </row>
    <row r="218" spans="1:11" s="10" customFormat="1" ht="32.25" customHeight="1">
      <c r="A218" s="72">
        <f t="shared" ref="A218:A224" si="37">A217+0.01</f>
        <v>18.010000000000002</v>
      </c>
      <c r="B218" s="86" t="s">
        <v>180</v>
      </c>
      <c r="C218" s="138">
        <v>14</v>
      </c>
      <c r="D218" s="81" t="s">
        <v>17</v>
      </c>
      <c r="E218" s="189"/>
      <c r="F218" s="181">
        <f t="shared" ref="F218:F224" si="38">ROUNDUP(E218*C218,2)</f>
        <v>0</v>
      </c>
      <c r="G218" s="74"/>
      <c r="K218" s="126"/>
    </row>
    <row r="219" spans="1:11" s="10" customFormat="1" ht="33.75" customHeight="1">
      <c r="A219" s="72">
        <f t="shared" si="37"/>
        <v>18.020000000000003</v>
      </c>
      <c r="B219" s="86" t="s">
        <v>45</v>
      </c>
      <c r="C219" s="138">
        <v>14</v>
      </c>
      <c r="D219" s="81" t="s">
        <v>17</v>
      </c>
      <c r="E219" s="189"/>
      <c r="F219" s="181">
        <f t="shared" si="38"/>
        <v>0</v>
      </c>
      <c r="G219" s="74"/>
      <c r="K219" s="126"/>
    </row>
    <row r="220" spans="1:11" s="10" customFormat="1" ht="36" customHeight="1">
      <c r="A220" s="72">
        <f t="shared" si="37"/>
        <v>18.030000000000005</v>
      </c>
      <c r="B220" s="122" t="s">
        <v>181</v>
      </c>
      <c r="C220" s="138">
        <v>21</v>
      </c>
      <c r="D220" s="81" t="s">
        <v>17</v>
      </c>
      <c r="E220" s="189"/>
      <c r="F220" s="181">
        <f t="shared" si="38"/>
        <v>0</v>
      </c>
      <c r="G220" s="74"/>
      <c r="I220" s="10">
        <f>1336+645</f>
        <v>1981</v>
      </c>
      <c r="J220" s="10">
        <f>I220*57.65</f>
        <v>114204.65</v>
      </c>
      <c r="K220" s="126"/>
    </row>
    <row r="221" spans="1:11" s="10" customFormat="1" ht="58.5" customHeight="1">
      <c r="A221" s="72">
        <f t="shared" si="37"/>
        <v>18.040000000000006</v>
      </c>
      <c r="B221" s="122" t="s">
        <v>182</v>
      </c>
      <c r="C221" s="138">
        <v>14</v>
      </c>
      <c r="D221" s="81" t="s">
        <v>17</v>
      </c>
      <c r="E221" s="189"/>
      <c r="F221" s="181">
        <f t="shared" si="38"/>
        <v>0</v>
      </c>
      <c r="G221" s="74"/>
      <c r="K221" s="126"/>
    </row>
    <row r="222" spans="1:11" s="10" customFormat="1" ht="62.25" customHeight="1">
      <c r="A222" s="72">
        <f t="shared" si="37"/>
        <v>18.050000000000008</v>
      </c>
      <c r="B222" s="122" t="s">
        <v>183</v>
      </c>
      <c r="C222" s="138">
        <v>14</v>
      </c>
      <c r="D222" s="81" t="s">
        <v>17</v>
      </c>
      <c r="E222" s="189"/>
      <c r="F222" s="181">
        <f t="shared" si="38"/>
        <v>0</v>
      </c>
      <c r="G222" s="74"/>
    </row>
    <row r="223" spans="1:11" s="10" customFormat="1" ht="42" customHeight="1">
      <c r="A223" s="72">
        <f t="shared" si="37"/>
        <v>18.060000000000009</v>
      </c>
      <c r="B223" s="122" t="s">
        <v>184</v>
      </c>
      <c r="C223" s="138">
        <v>21</v>
      </c>
      <c r="D223" s="81" t="s">
        <v>17</v>
      </c>
      <c r="E223" s="189"/>
      <c r="F223" s="181">
        <f t="shared" si="38"/>
        <v>0</v>
      </c>
      <c r="G223" s="74"/>
    </row>
    <row r="224" spans="1:11" s="10" customFormat="1" ht="18.75" customHeight="1">
      <c r="A224" s="72">
        <f t="shared" si="37"/>
        <v>18.070000000000011</v>
      </c>
      <c r="B224" s="86" t="s">
        <v>48</v>
      </c>
      <c r="C224" s="138">
        <v>14</v>
      </c>
      <c r="D224" s="81" t="s">
        <v>17</v>
      </c>
      <c r="E224" s="189"/>
      <c r="F224" s="181">
        <f t="shared" si="38"/>
        <v>0</v>
      </c>
      <c r="G224" s="74"/>
    </row>
    <row r="225" spans="1:7" s="10" customFormat="1" ht="17.25" customHeight="1">
      <c r="A225" s="75"/>
      <c r="B225" s="76" t="s">
        <v>39</v>
      </c>
      <c r="C225" s="77"/>
      <c r="D225" s="78"/>
      <c r="E225" s="190"/>
      <c r="F225" s="182"/>
      <c r="G225" s="80">
        <f>SUM(F218:F225)</f>
        <v>0</v>
      </c>
    </row>
    <row r="226" spans="1:7" ht="17.25" customHeight="1">
      <c r="A226" s="5"/>
      <c r="B226" s="6"/>
      <c r="C226" s="44"/>
      <c r="D226" s="34"/>
      <c r="E226" s="191"/>
      <c r="F226" s="183"/>
      <c r="G226" s="7"/>
    </row>
    <row r="227" spans="1:7" s="10" customFormat="1" ht="15.75" customHeight="1">
      <c r="A227" s="120">
        <f>+A217+1</f>
        <v>19</v>
      </c>
      <c r="B227" s="8" t="s">
        <v>57</v>
      </c>
      <c r="C227" s="45"/>
      <c r="D227" s="35"/>
      <c r="E227" s="192"/>
      <c r="F227" s="184"/>
      <c r="G227" s="9"/>
    </row>
    <row r="228" spans="1:7" s="10" customFormat="1" ht="33" customHeight="1">
      <c r="A228" s="72">
        <f>A227+0.01</f>
        <v>19.010000000000002</v>
      </c>
      <c r="B228" s="86" t="s">
        <v>58</v>
      </c>
      <c r="C228" s="138">
        <v>63</v>
      </c>
      <c r="D228" s="81" t="s">
        <v>17</v>
      </c>
      <c r="E228" s="189"/>
      <c r="F228" s="181">
        <f t="shared" ref="F228:F232" si="39">ROUNDUP(E228*C228,2)</f>
        <v>0</v>
      </c>
      <c r="G228" s="74"/>
    </row>
    <row r="229" spans="1:7" s="10" customFormat="1" ht="31.5" customHeight="1">
      <c r="A229" s="72">
        <f t="shared" ref="A229:A232" si="40">A228+0.01</f>
        <v>19.020000000000003</v>
      </c>
      <c r="B229" s="123" t="s">
        <v>185</v>
      </c>
      <c r="C229" s="138">
        <v>58.1</v>
      </c>
      <c r="D229" s="81" t="s">
        <v>33</v>
      </c>
      <c r="E229" s="189"/>
      <c r="F229" s="181">
        <f t="shared" si="39"/>
        <v>0</v>
      </c>
      <c r="G229" s="74"/>
    </row>
    <row r="230" spans="1:7" s="10" customFormat="1" ht="18.75" customHeight="1">
      <c r="A230" s="72">
        <f t="shared" si="40"/>
        <v>19.030000000000005</v>
      </c>
      <c r="B230" s="86" t="s">
        <v>60</v>
      </c>
      <c r="C230" s="138">
        <v>14</v>
      </c>
      <c r="D230" s="81" t="s">
        <v>17</v>
      </c>
      <c r="E230" s="189"/>
      <c r="F230" s="181">
        <f t="shared" si="39"/>
        <v>0</v>
      </c>
      <c r="G230" s="74"/>
    </row>
    <row r="231" spans="1:7" s="10" customFormat="1" ht="45" customHeight="1">
      <c r="A231" s="72">
        <f t="shared" si="40"/>
        <v>19.040000000000006</v>
      </c>
      <c r="B231" s="122" t="s">
        <v>186</v>
      </c>
      <c r="C231" s="138">
        <v>7</v>
      </c>
      <c r="D231" s="81" t="s">
        <v>17</v>
      </c>
      <c r="E231" s="189"/>
      <c r="F231" s="181">
        <f t="shared" si="39"/>
        <v>0</v>
      </c>
      <c r="G231" s="74"/>
    </row>
    <row r="232" spans="1:7" s="10" customFormat="1" ht="30" customHeight="1">
      <c r="A232" s="72">
        <f t="shared" si="40"/>
        <v>19.050000000000008</v>
      </c>
      <c r="B232" s="86" t="s">
        <v>187</v>
      </c>
      <c r="C232" s="138">
        <v>14</v>
      </c>
      <c r="D232" s="81" t="s">
        <v>17</v>
      </c>
      <c r="E232" s="189"/>
      <c r="F232" s="181">
        <f t="shared" si="39"/>
        <v>0</v>
      </c>
      <c r="G232" s="74"/>
    </row>
    <row r="233" spans="1:7" s="10" customFormat="1" ht="17.25" customHeight="1">
      <c r="A233" s="75"/>
      <c r="B233" s="76" t="s">
        <v>39</v>
      </c>
      <c r="C233" s="77"/>
      <c r="D233" s="78"/>
      <c r="E233" s="190"/>
      <c r="F233" s="182"/>
      <c r="G233" s="80">
        <f>SUM(F228:F233)</f>
        <v>0</v>
      </c>
    </row>
    <row r="234" spans="1:7" ht="21.75" customHeight="1">
      <c r="A234" s="5"/>
      <c r="B234" s="6"/>
      <c r="C234" s="44"/>
      <c r="D234" s="34"/>
      <c r="E234" s="191"/>
      <c r="F234" s="183"/>
      <c r="G234" s="7"/>
    </row>
    <row r="235" spans="1:7" s="10" customFormat="1" ht="15.75" customHeight="1">
      <c r="A235" s="120">
        <f>+A227+1</f>
        <v>20</v>
      </c>
      <c r="B235" s="8" t="s">
        <v>61</v>
      </c>
      <c r="C235" s="45"/>
      <c r="D235" s="35"/>
      <c r="E235" s="192"/>
      <c r="F235" s="184"/>
      <c r="G235" s="9"/>
    </row>
    <row r="236" spans="1:7" s="10" customFormat="1" ht="30.75" customHeight="1">
      <c r="A236" s="72">
        <f>A235+0.01</f>
        <v>20.010000000000002</v>
      </c>
      <c r="B236" s="86" t="s">
        <v>188</v>
      </c>
      <c r="C236" s="138">
        <v>7</v>
      </c>
      <c r="D236" s="81" t="s">
        <v>17</v>
      </c>
      <c r="E236" s="189"/>
      <c r="F236" s="181">
        <f t="shared" ref="F236:F247" si="41">ROUNDUP(E236*C236,2)</f>
        <v>0</v>
      </c>
      <c r="G236" s="74"/>
    </row>
    <row r="237" spans="1:7" s="10" customFormat="1" ht="18" customHeight="1">
      <c r="A237" s="72">
        <f t="shared" ref="A237:A247" si="42">A236+0.01</f>
        <v>20.020000000000003</v>
      </c>
      <c r="B237" s="86" t="s">
        <v>73</v>
      </c>
      <c r="C237" s="138">
        <v>7</v>
      </c>
      <c r="D237" s="81" t="s">
        <v>17</v>
      </c>
      <c r="E237" s="189"/>
      <c r="F237" s="181">
        <f t="shared" si="41"/>
        <v>0</v>
      </c>
      <c r="G237" s="74"/>
    </row>
    <row r="238" spans="1:7" s="10" customFormat="1" ht="18" customHeight="1">
      <c r="A238" s="72">
        <f t="shared" si="42"/>
        <v>20.030000000000005</v>
      </c>
      <c r="B238" s="86" t="s">
        <v>79</v>
      </c>
      <c r="C238" s="138">
        <v>7</v>
      </c>
      <c r="D238" s="81" t="s">
        <v>17</v>
      </c>
      <c r="E238" s="189"/>
      <c r="F238" s="181">
        <f t="shared" si="41"/>
        <v>0</v>
      </c>
      <c r="G238" s="74"/>
    </row>
    <row r="239" spans="1:7" s="10" customFormat="1" ht="28.5" customHeight="1">
      <c r="A239" s="72">
        <f t="shared" si="42"/>
        <v>20.040000000000006</v>
      </c>
      <c r="B239" s="122" t="s">
        <v>63</v>
      </c>
      <c r="C239" s="138">
        <v>7</v>
      </c>
      <c r="D239" s="81" t="s">
        <v>17</v>
      </c>
      <c r="E239" s="189"/>
      <c r="F239" s="181">
        <f t="shared" si="41"/>
        <v>0</v>
      </c>
      <c r="G239" s="74"/>
    </row>
    <row r="240" spans="1:7" s="10" customFormat="1" ht="43.5" customHeight="1">
      <c r="A240" s="72">
        <f t="shared" si="42"/>
        <v>20.050000000000008</v>
      </c>
      <c r="B240" s="122" t="s">
        <v>189</v>
      </c>
      <c r="C240" s="138">
        <v>250.82</v>
      </c>
      <c r="D240" s="81" t="s">
        <v>64</v>
      </c>
      <c r="E240" s="189"/>
      <c r="F240" s="181">
        <f t="shared" si="41"/>
        <v>0</v>
      </c>
      <c r="G240" s="74"/>
    </row>
    <row r="241" spans="1:14" s="10" customFormat="1" ht="29.25" customHeight="1">
      <c r="A241" s="72">
        <f t="shared" si="42"/>
        <v>20.060000000000009</v>
      </c>
      <c r="B241" s="122" t="s">
        <v>80</v>
      </c>
      <c r="C241" s="138">
        <v>7</v>
      </c>
      <c r="D241" s="81" t="s">
        <v>17</v>
      </c>
      <c r="E241" s="189"/>
      <c r="F241" s="181">
        <f t="shared" si="41"/>
        <v>0</v>
      </c>
      <c r="G241" s="74"/>
    </row>
    <row r="242" spans="1:14" s="10" customFormat="1" ht="32.25" customHeight="1">
      <c r="A242" s="72">
        <f t="shared" si="42"/>
        <v>20.070000000000011</v>
      </c>
      <c r="B242" s="86" t="s">
        <v>66</v>
      </c>
      <c r="C242" s="138">
        <v>28</v>
      </c>
      <c r="D242" s="81" t="s">
        <v>17</v>
      </c>
      <c r="E242" s="189"/>
      <c r="F242" s="181">
        <f t="shared" si="41"/>
        <v>0</v>
      </c>
      <c r="G242" s="74"/>
    </row>
    <row r="243" spans="1:14" s="10" customFormat="1" ht="71.25">
      <c r="A243" s="72">
        <f t="shared" si="42"/>
        <v>20.080000000000013</v>
      </c>
      <c r="B243" s="86" t="s">
        <v>67</v>
      </c>
      <c r="C243" s="138">
        <v>7</v>
      </c>
      <c r="D243" s="81" t="s">
        <v>17</v>
      </c>
      <c r="E243" s="189"/>
      <c r="F243" s="181">
        <f t="shared" si="41"/>
        <v>0</v>
      </c>
      <c r="G243" s="74"/>
    </row>
    <row r="244" spans="1:14" s="10" customFormat="1" ht="24" customHeight="1">
      <c r="A244" s="72">
        <f t="shared" si="42"/>
        <v>20.090000000000014</v>
      </c>
      <c r="B244" s="86" t="s">
        <v>190</v>
      </c>
      <c r="C244" s="138">
        <v>7</v>
      </c>
      <c r="D244" s="81" t="s">
        <v>17</v>
      </c>
      <c r="E244" s="189"/>
      <c r="F244" s="181">
        <f t="shared" si="41"/>
        <v>0</v>
      </c>
      <c r="G244" s="74"/>
    </row>
    <row r="245" spans="1:14" s="10" customFormat="1" ht="24" customHeight="1">
      <c r="A245" s="72">
        <f t="shared" si="42"/>
        <v>20.100000000000016</v>
      </c>
      <c r="B245" s="86" t="s">
        <v>191</v>
      </c>
      <c r="C245" s="138">
        <v>14</v>
      </c>
      <c r="D245" s="81" t="s">
        <v>17</v>
      </c>
      <c r="E245" s="189"/>
      <c r="F245" s="181">
        <f t="shared" si="41"/>
        <v>0</v>
      </c>
      <c r="G245" s="74"/>
    </row>
    <row r="246" spans="1:14" s="10" customFormat="1" ht="60" customHeight="1">
      <c r="A246" s="72">
        <f t="shared" si="42"/>
        <v>20.110000000000017</v>
      </c>
      <c r="B246" s="122" t="s">
        <v>204</v>
      </c>
      <c r="C246" s="138">
        <v>7</v>
      </c>
      <c r="D246" s="81" t="s">
        <v>17</v>
      </c>
      <c r="E246" s="189"/>
      <c r="F246" s="181">
        <f t="shared" si="41"/>
        <v>0</v>
      </c>
      <c r="G246" s="74"/>
    </row>
    <row r="247" spans="1:14" s="10" customFormat="1" ht="18" customHeight="1">
      <c r="A247" s="72">
        <f t="shared" si="42"/>
        <v>20.120000000000019</v>
      </c>
      <c r="B247" s="86" t="s">
        <v>68</v>
      </c>
      <c r="C247" s="138">
        <v>1</v>
      </c>
      <c r="D247" s="81" t="s">
        <v>168</v>
      </c>
      <c r="E247" s="189"/>
      <c r="F247" s="181">
        <f t="shared" si="41"/>
        <v>0</v>
      </c>
      <c r="G247" s="74"/>
    </row>
    <row r="248" spans="1:14" s="10" customFormat="1" ht="17.25" customHeight="1">
      <c r="A248" s="75"/>
      <c r="B248" s="76" t="s">
        <v>39</v>
      </c>
      <c r="C248" s="77"/>
      <c r="D248" s="78"/>
      <c r="E248" s="190"/>
      <c r="F248" s="182"/>
      <c r="G248" s="80">
        <f>SUM(F236:F248)</f>
        <v>0</v>
      </c>
    </row>
    <row r="249" spans="1:14" ht="23.25" customHeight="1">
      <c r="A249" s="5"/>
      <c r="B249" s="6"/>
      <c r="C249" s="44"/>
      <c r="D249" s="34"/>
      <c r="E249" s="191"/>
      <c r="F249" s="183"/>
      <c r="G249" s="7"/>
    </row>
    <row r="250" spans="1:14" s="10" customFormat="1" ht="15.75" customHeight="1">
      <c r="A250" s="131"/>
      <c r="B250" s="132" t="s">
        <v>81</v>
      </c>
      <c r="C250" s="133"/>
      <c r="D250" s="134"/>
      <c r="E250" s="194"/>
      <c r="F250" s="186"/>
      <c r="G250" s="137"/>
    </row>
    <row r="251" spans="1:14" s="10" customFormat="1" ht="15.75" customHeight="1">
      <c r="A251" s="131">
        <f>+A235+1</f>
        <v>21</v>
      </c>
      <c r="B251" s="132" t="s">
        <v>13</v>
      </c>
      <c r="C251" s="133"/>
      <c r="D251" s="134"/>
      <c r="E251" s="194"/>
      <c r="F251" s="186"/>
      <c r="G251" s="137"/>
    </row>
    <row r="252" spans="1:14" s="10" customFormat="1" ht="18" customHeight="1">
      <c r="A252" s="72">
        <f>A251+0.01</f>
        <v>21.01</v>
      </c>
      <c r="B252" s="86" t="s">
        <v>14</v>
      </c>
      <c r="C252" s="138">
        <v>38.93</v>
      </c>
      <c r="D252" s="81" t="s">
        <v>15</v>
      </c>
      <c r="E252" s="189"/>
      <c r="F252" s="181">
        <f t="shared" ref="F252:F255" si="43">ROUNDUP(E252*C252,2)</f>
        <v>0</v>
      </c>
      <c r="G252" s="74"/>
      <c r="K252" s="10">
        <f>3.83*4.35*2.3*6</f>
        <v>229.91489999999996</v>
      </c>
    </row>
    <row r="253" spans="1:14" s="10" customFormat="1" ht="18" customHeight="1">
      <c r="A253" s="72">
        <f t="shared" ref="A253:A254" si="44">A252+0.01</f>
        <v>21.020000000000003</v>
      </c>
      <c r="B253" s="86" t="s">
        <v>198</v>
      </c>
      <c r="C253" s="138">
        <v>28</v>
      </c>
      <c r="D253" s="81" t="s">
        <v>17</v>
      </c>
      <c r="E253" s="189"/>
      <c r="F253" s="181">
        <f t="shared" si="43"/>
        <v>0</v>
      </c>
      <c r="G253" s="74"/>
      <c r="K253" s="10">
        <f>3.83*4.35*2.3*6</f>
        <v>229.91489999999996</v>
      </c>
    </row>
    <row r="254" spans="1:14" s="10" customFormat="1" ht="18" customHeight="1">
      <c r="A254" s="72">
        <f t="shared" si="44"/>
        <v>21.030000000000005</v>
      </c>
      <c r="B254" s="86" t="s">
        <v>16</v>
      </c>
      <c r="C254" s="138">
        <v>28</v>
      </c>
      <c r="D254" s="81" t="s">
        <v>17</v>
      </c>
      <c r="E254" s="189"/>
      <c r="F254" s="181">
        <f t="shared" si="43"/>
        <v>0</v>
      </c>
      <c r="G254" s="74"/>
      <c r="K254" s="10">
        <f>K252</f>
        <v>229.91489999999996</v>
      </c>
      <c r="L254" s="10">
        <f>K254/15</f>
        <v>15.327659999999998</v>
      </c>
      <c r="M254" s="10">
        <f>L254*2118.88</f>
        <v>32477.472220799998</v>
      </c>
    </row>
    <row r="255" spans="1:14" s="10" customFormat="1" ht="18" customHeight="1">
      <c r="A255" s="72">
        <f>A254+0.01</f>
        <v>21.040000000000006</v>
      </c>
      <c r="B255" s="86" t="s">
        <v>19</v>
      </c>
      <c r="C255" s="138">
        <v>7</v>
      </c>
      <c r="D255" s="81" t="s">
        <v>17</v>
      </c>
      <c r="E255" s="189"/>
      <c r="F255" s="181">
        <f t="shared" si="43"/>
        <v>0</v>
      </c>
      <c r="G255" s="74"/>
      <c r="K255" s="10">
        <f>4*5</f>
        <v>20</v>
      </c>
      <c r="L255" s="10">
        <f>K255*2.4</f>
        <v>48</v>
      </c>
      <c r="M255" s="10">
        <f>L255/15</f>
        <v>3.2</v>
      </c>
      <c r="N255" s="10">
        <f>M255*2118.88</f>
        <v>6780.4160000000011</v>
      </c>
    </row>
    <row r="256" spans="1:14" s="10" customFormat="1" ht="18" customHeight="1">
      <c r="A256" s="72">
        <f t="shared" ref="A256:A268" si="45">A255+0.01</f>
        <v>21.050000000000008</v>
      </c>
      <c r="B256" s="86" t="s">
        <v>20</v>
      </c>
      <c r="C256" s="138">
        <v>28</v>
      </c>
      <c r="D256" s="81" t="s">
        <v>17</v>
      </c>
      <c r="E256" s="189"/>
      <c r="F256" s="181">
        <f>ROUNDUP(E256*C256,2)</f>
        <v>0</v>
      </c>
      <c r="G256" s="74"/>
    </row>
    <row r="257" spans="1:10" s="10" customFormat="1" ht="18" customHeight="1">
      <c r="A257" s="72">
        <f t="shared" si="45"/>
        <v>21.060000000000009</v>
      </c>
      <c r="B257" s="86" t="s">
        <v>21</v>
      </c>
      <c r="C257" s="138">
        <v>14</v>
      </c>
      <c r="D257" s="81" t="s">
        <v>17</v>
      </c>
      <c r="E257" s="189"/>
      <c r="F257" s="181">
        <f>ROUNDUP(E257*C257,2)</f>
        <v>0</v>
      </c>
      <c r="G257" s="74"/>
    </row>
    <row r="258" spans="1:10" s="10" customFormat="1" ht="18" customHeight="1">
      <c r="A258" s="72">
        <f t="shared" si="45"/>
        <v>21.070000000000011</v>
      </c>
      <c r="B258" s="86" t="s">
        <v>22</v>
      </c>
      <c r="C258" s="138">
        <v>7</v>
      </c>
      <c r="D258" s="81" t="s">
        <v>17</v>
      </c>
      <c r="E258" s="189"/>
      <c r="F258" s="181">
        <f>ROUNDUP(E258*C258,2)</f>
        <v>0</v>
      </c>
      <c r="G258" s="74"/>
    </row>
    <row r="259" spans="1:10" s="10" customFormat="1" ht="18" customHeight="1">
      <c r="A259" s="72">
        <f t="shared" si="45"/>
        <v>21.080000000000013</v>
      </c>
      <c r="B259" s="86" t="s">
        <v>23</v>
      </c>
      <c r="C259" s="138">
        <v>7</v>
      </c>
      <c r="D259" s="81" t="s">
        <v>17</v>
      </c>
      <c r="E259" s="189"/>
      <c r="F259" s="181">
        <f>ROUNDUP(E259*C259,2)</f>
        <v>0</v>
      </c>
      <c r="G259" s="74"/>
    </row>
    <row r="260" spans="1:10" s="10" customFormat="1" ht="18" customHeight="1">
      <c r="A260" s="72">
        <f t="shared" si="45"/>
        <v>21.090000000000014</v>
      </c>
      <c r="B260" s="86" t="s">
        <v>24</v>
      </c>
      <c r="C260" s="138">
        <v>7</v>
      </c>
      <c r="D260" s="81" t="s">
        <v>17</v>
      </c>
      <c r="E260" s="189"/>
      <c r="F260" s="181">
        <f t="shared" ref="F260:F268" si="46">ROUNDUP(E260*C260,2)</f>
        <v>0</v>
      </c>
      <c r="G260" s="74"/>
    </row>
    <row r="261" spans="1:10" s="10" customFormat="1" ht="17.25" customHeight="1">
      <c r="A261" s="72">
        <f t="shared" si="45"/>
        <v>21.100000000000016</v>
      </c>
      <c r="B261" s="86" t="s">
        <v>75</v>
      </c>
      <c r="C261" s="138">
        <v>21</v>
      </c>
      <c r="D261" s="81" t="s">
        <v>17</v>
      </c>
      <c r="E261" s="189"/>
      <c r="F261" s="181">
        <f t="shared" si="46"/>
        <v>0</v>
      </c>
      <c r="G261" s="74"/>
    </row>
    <row r="262" spans="1:10" s="10" customFormat="1" ht="17.25" customHeight="1">
      <c r="A262" s="72">
        <f t="shared" si="45"/>
        <v>21.110000000000017</v>
      </c>
      <c r="B262" s="86" t="s">
        <v>172</v>
      </c>
      <c r="C262" s="138">
        <v>21</v>
      </c>
      <c r="D262" s="81" t="s">
        <v>17</v>
      </c>
      <c r="E262" s="189"/>
      <c r="F262" s="181">
        <f t="shared" si="46"/>
        <v>0</v>
      </c>
      <c r="G262" s="74"/>
    </row>
    <row r="263" spans="1:10" s="10" customFormat="1" ht="18" customHeight="1">
      <c r="A263" s="72">
        <f t="shared" si="45"/>
        <v>21.120000000000019</v>
      </c>
      <c r="B263" s="86" t="s">
        <v>25</v>
      </c>
      <c r="C263" s="138">
        <v>102.55</v>
      </c>
      <c r="D263" s="81" t="s">
        <v>15</v>
      </c>
      <c r="E263" s="189"/>
      <c r="F263" s="181">
        <f t="shared" si="46"/>
        <v>0</v>
      </c>
      <c r="G263" s="74"/>
      <c r="J263" s="10">
        <f>8000*0.05</f>
        <v>400</v>
      </c>
    </row>
    <row r="264" spans="1:10" s="10" customFormat="1" ht="18" customHeight="1">
      <c r="A264" s="72">
        <f t="shared" si="45"/>
        <v>21.13000000000002</v>
      </c>
      <c r="B264" s="122" t="s">
        <v>205</v>
      </c>
      <c r="C264" s="138">
        <v>7</v>
      </c>
      <c r="D264" s="81" t="s">
        <v>17</v>
      </c>
      <c r="E264" s="189"/>
      <c r="F264" s="181">
        <f t="shared" si="46"/>
        <v>0</v>
      </c>
      <c r="G264" s="74"/>
    </row>
    <row r="265" spans="1:10" s="10" customFormat="1" ht="18" customHeight="1">
      <c r="A265" s="72">
        <f>A264+0.01</f>
        <v>21.140000000000022</v>
      </c>
      <c r="B265" s="86" t="s">
        <v>201</v>
      </c>
      <c r="C265" s="138">
        <v>14</v>
      </c>
      <c r="D265" s="81" t="s">
        <v>17</v>
      </c>
      <c r="E265" s="189"/>
      <c r="F265" s="181">
        <f t="shared" si="46"/>
        <v>0</v>
      </c>
      <c r="G265" s="74"/>
    </row>
    <row r="266" spans="1:10" s="10" customFormat="1" ht="18" customHeight="1">
      <c r="A266" s="72">
        <f t="shared" si="45"/>
        <v>21.150000000000023</v>
      </c>
      <c r="B266" s="86" t="s">
        <v>202</v>
      </c>
      <c r="C266" s="138">
        <v>404.91</v>
      </c>
      <c r="D266" s="81" t="s">
        <v>15</v>
      </c>
      <c r="E266" s="189"/>
      <c r="F266" s="181">
        <f t="shared" si="46"/>
        <v>0</v>
      </c>
      <c r="G266" s="74"/>
    </row>
    <row r="267" spans="1:10" s="10" customFormat="1" ht="18" customHeight="1">
      <c r="A267" s="72">
        <f t="shared" si="45"/>
        <v>21.160000000000025</v>
      </c>
      <c r="B267" s="86" t="s">
        <v>76</v>
      </c>
      <c r="C267" s="138">
        <v>1</v>
      </c>
      <c r="D267" s="81" t="s">
        <v>168</v>
      </c>
      <c r="E267" s="189"/>
      <c r="F267" s="181">
        <f t="shared" si="46"/>
        <v>0</v>
      </c>
      <c r="G267" s="74"/>
    </row>
    <row r="268" spans="1:10" s="10" customFormat="1" ht="30.75" customHeight="1">
      <c r="A268" s="72">
        <f t="shared" si="45"/>
        <v>21.170000000000027</v>
      </c>
      <c r="B268" s="86" t="s">
        <v>232</v>
      </c>
      <c r="C268" s="138">
        <v>1</v>
      </c>
      <c r="D268" s="81" t="s">
        <v>168</v>
      </c>
      <c r="E268" s="189"/>
      <c r="F268" s="181">
        <f t="shared" si="46"/>
        <v>0</v>
      </c>
      <c r="G268" s="74"/>
    </row>
    <row r="269" spans="1:10" s="10" customFormat="1" ht="17.25" customHeight="1">
      <c r="A269" s="75"/>
      <c r="B269" s="76" t="s">
        <v>39</v>
      </c>
      <c r="C269" s="77"/>
      <c r="D269" s="78"/>
      <c r="E269" s="190"/>
      <c r="F269" s="182"/>
      <c r="G269" s="80">
        <f>SUM(F252:F269)</f>
        <v>0</v>
      </c>
    </row>
    <row r="270" spans="1:10" ht="18.75" customHeight="1">
      <c r="A270" s="5"/>
      <c r="B270" s="6"/>
      <c r="C270" s="44"/>
      <c r="D270" s="34"/>
      <c r="E270" s="191"/>
      <c r="F270" s="183"/>
      <c r="G270" s="7"/>
    </row>
    <row r="271" spans="1:10" s="10" customFormat="1" ht="15.75" customHeight="1">
      <c r="A271" s="120">
        <f>+A251+1</f>
        <v>22</v>
      </c>
      <c r="B271" s="8" t="s">
        <v>40</v>
      </c>
      <c r="C271" s="45"/>
      <c r="D271" s="35"/>
      <c r="E271" s="192"/>
      <c r="F271" s="184"/>
      <c r="G271" s="9"/>
    </row>
    <row r="272" spans="1:10" s="10" customFormat="1" ht="33" customHeight="1">
      <c r="A272" s="72">
        <f>A271+0.01</f>
        <v>22.01</v>
      </c>
      <c r="B272" s="122" t="s">
        <v>233</v>
      </c>
      <c r="C272" s="138">
        <v>116.62</v>
      </c>
      <c r="D272" s="81" t="s">
        <v>15</v>
      </c>
      <c r="E272" s="189"/>
      <c r="F272" s="181">
        <f t="shared" ref="F272:F273" si="47">ROUNDUP(E272*C272,2)</f>
        <v>0</v>
      </c>
      <c r="G272" s="74"/>
    </row>
    <row r="273" spans="1:10" s="10" customFormat="1" ht="32.25" customHeight="1">
      <c r="A273" s="72">
        <f t="shared" ref="A273" si="48">A272+0.01</f>
        <v>22.020000000000003</v>
      </c>
      <c r="B273" s="122" t="s">
        <v>231</v>
      </c>
      <c r="C273" s="138">
        <v>288.29000000000002</v>
      </c>
      <c r="D273" s="81" t="s">
        <v>15</v>
      </c>
      <c r="E273" s="189"/>
      <c r="F273" s="181">
        <f t="shared" si="47"/>
        <v>0</v>
      </c>
      <c r="G273" s="74"/>
    </row>
    <row r="274" spans="1:10" s="10" customFormat="1" ht="17.25" customHeight="1">
      <c r="A274" s="75"/>
      <c r="B274" s="76" t="s">
        <v>39</v>
      </c>
      <c r="C274" s="77"/>
      <c r="D274" s="78"/>
      <c r="E274" s="190"/>
      <c r="F274" s="182"/>
      <c r="G274" s="80">
        <f>SUM(F271:F274)</f>
        <v>0</v>
      </c>
    </row>
    <row r="275" spans="1:10" ht="16.5" customHeight="1">
      <c r="A275" s="5"/>
      <c r="B275" s="6"/>
      <c r="C275" s="44"/>
      <c r="D275" s="34"/>
      <c r="E275" s="191"/>
      <c r="F275" s="183"/>
      <c r="G275" s="7"/>
    </row>
    <row r="276" spans="1:10" s="10" customFormat="1" ht="15.75" customHeight="1">
      <c r="A276" s="120">
        <f>+A271+1</f>
        <v>23</v>
      </c>
      <c r="B276" s="8" t="s">
        <v>41</v>
      </c>
      <c r="C276" s="45"/>
      <c r="D276" s="35"/>
      <c r="E276" s="192"/>
      <c r="F276" s="184"/>
      <c r="G276" s="9"/>
    </row>
    <row r="277" spans="1:10" s="10" customFormat="1" ht="30.75" customHeight="1">
      <c r="A277" s="72">
        <f>A276+0.01</f>
        <v>23.01</v>
      </c>
      <c r="B277" s="86" t="s">
        <v>227</v>
      </c>
      <c r="C277" s="138">
        <v>84.3</v>
      </c>
      <c r="D277" s="81" t="s">
        <v>15</v>
      </c>
      <c r="E277" s="189"/>
      <c r="F277" s="181">
        <f t="shared" ref="F277:F278" si="49">ROUNDUP(E277*C277,2)</f>
        <v>0</v>
      </c>
      <c r="G277" s="74"/>
    </row>
    <row r="278" spans="1:10" s="10" customFormat="1" ht="29.25" customHeight="1">
      <c r="A278" s="72">
        <f t="shared" ref="A278" si="50">A277+0.01</f>
        <v>23.020000000000003</v>
      </c>
      <c r="B278" s="86" t="s">
        <v>203</v>
      </c>
      <c r="C278" s="138">
        <v>17.920000000000002</v>
      </c>
      <c r="D278" s="81" t="s">
        <v>33</v>
      </c>
      <c r="E278" s="189"/>
      <c r="F278" s="181">
        <f t="shared" si="49"/>
        <v>0</v>
      </c>
      <c r="G278" s="74"/>
    </row>
    <row r="279" spans="1:10" s="10" customFormat="1" ht="17.25" customHeight="1">
      <c r="A279" s="75"/>
      <c r="B279" s="76" t="s">
        <v>39</v>
      </c>
      <c r="C279" s="77"/>
      <c r="D279" s="78"/>
      <c r="E279" s="190"/>
      <c r="F279" s="182"/>
      <c r="G279" s="80">
        <f>SUM(F277:F279)</f>
        <v>0</v>
      </c>
    </row>
    <row r="280" spans="1:10" ht="14.25" customHeight="1">
      <c r="A280" s="5"/>
      <c r="B280" s="6"/>
      <c r="C280" s="44"/>
      <c r="D280" s="34"/>
      <c r="E280" s="191"/>
      <c r="F280" s="183"/>
      <c r="G280" s="7"/>
    </row>
    <row r="281" spans="1:10" s="10" customFormat="1" ht="15.75" customHeight="1">
      <c r="A281" s="120">
        <f>+A276+1</f>
        <v>24</v>
      </c>
      <c r="B281" s="8" t="s">
        <v>44</v>
      </c>
      <c r="C281" s="45"/>
      <c r="D281" s="35"/>
      <c r="E281" s="192"/>
      <c r="F281" s="184"/>
      <c r="G281" s="9"/>
      <c r="J281" s="10">
        <f>8*350</f>
        <v>2800</v>
      </c>
    </row>
    <row r="282" spans="1:10" s="10" customFormat="1" ht="32.25" customHeight="1">
      <c r="A282" s="72">
        <f t="shared" ref="A282:A286" si="51">A281+0.01</f>
        <v>24.01</v>
      </c>
      <c r="B282" s="86" t="s">
        <v>180</v>
      </c>
      <c r="C282" s="138">
        <v>28</v>
      </c>
      <c r="D282" s="81" t="s">
        <v>17</v>
      </c>
      <c r="E282" s="189"/>
      <c r="F282" s="181">
        <f t="shared" ref="F282:F286" si="52">ROUNDUP(E282*C282,2)</f>
        <v>0</v>
      </c>
      <c r="G282" s="74"/>
      <c r="J282" s="10">
        <f>1100+2800+1200+600+200+2500+1500+200+175</f>
        <v>10275</v>
      </c>
    </row>
    <row r="283" spans="1:10" s="10" customFormat="1" ht="30" customHeight="1">
      <c r="A283" s="72">
        <f t="shared" si="51"/>
        <v>24.020000000000003</v>
      </c>
      <c r="B283" s="122" t="s">
        <v>181</v>
      </c>
      <c r="C283" s="138">
        <v>21</v>
      </c>
      <c r="D283" s="81" t="s">
        <v>17</v>
      </c>
      <c r="E283" s="189"/>
      <c r="F283" s="181">
        <f t="shared" si="52"/>
        <v>0</v>
      </c>
      <c r="G283" s="74"/>
      <c r="J283" s="10">
        <f>J282-400</f>
        <v>9875</v>
      </c>
    </row>
    <row r="284" spans="1:10" s="10" customFormat="1" ht="58.5" customHeight="1">
      <c r="A284" s="72">
        <f t="shared" si="51"/>
        <v>24.030000000000005</v>
      </c>
      <c r="B284" s="122" t="s">
        <v>182</v>
      </c>
      <c r="C284" s="138">
        <v>28</v>
      </c>
      <c r="D284" s="81" t="s">
        <v>17</v>
      </c>
      <c r="E284" s="189"/>
      <c r="F284" s="181">
        <f t="shared" si="52"/>
        <v>0</v>
      </c>
      <c r="G284" s="74"/>
    </row>
    <row r="285" spans="1:10" s="10" customFormat="1" ht="47.25" customHeight="1">
      <c r="A285" s="72">
        <f t="shared" si="51"/>
        <v>24.040000000000006</v>
      </c>
      <c r="B285" s="122" t="s">
        <v>184</v>
      </c>
      <c r="C285" s="138">
        <v>21</v>
      </c>
      <c r="D285" s="81" t="s">
        <v>17</v>
      </c>
      <c r="E285" s="189"/>
      <c r="F285" s="181">
        <f t="shared" si="52"/>
        <v>0</v>
      </c>
      <c r="G285" s="74"/>
    </row>
    <row r="286" spans="1:10" s="10" customFormat="1" ht="19.5" customHeight="1">
      <c r="A286" s="72">
        <f t="shared" si="51"/>
        <v>24.050000000000008</v>
      </c>
      <c r="B286" s="86" t="s">
        <v>48</v>
      </c>
      <c r="C286" s="138">
        <v>14</v>
      </c>
      <c r="D286" s="81" t="s">
        <v>17</v>
      </c>
      <c r="E286" s="189"/>
      <c r="F286" s="181">
        <f t="shared" si="52"/>
        <v>0</v>
      </c>
      <c r="G286" s="74"/>
    </row>
    <row r="287" spans="1:10" s="10" customFormat="1" ht="17.25" customHeight="1">
      <c r="A287" s="75"/>
      <c r="B287" s="76" t="s">
        <v>39</v>
      </c>
      <c r="C287" s="77"/>
      <c r="D287" s="78"/>
      <c r="E287" s="190"/>
      <c r="F287" s="182"/>
      <c r="G287" s="80">
        <f>SUM(F282:F287)</f>
        <v>0</v>
      </c>
    </row>
    <row r="288" spans="1:10" ht="19.5" customHeight="1">
      <c r="A288" s="5"/>
      <c r="B288" s="6"/>
      <c r="C288" s="44"/>
      <c r="D288" s="34"/>
      <c r="E288" s="191"/>
      <c r="F288" s="183"/>
      <c r="G288" s="7"/>
    </row>
    <row r="289" spans="1:7" s="10" customFormat="1" ht="15.75" customHeight="1">
      <c r="A289" s="120">
        <f>+A281+1</f>
        <v>25</v>
      </c>
      <c r="B289" s="8" t="s">
        <v>57</v>
      </c>
      <c r="C289" s="45"/>
      <c r="D289" s="35"/>
      <c r="E289" s="192"/>
      <c r="F289" s="184"/>
      <c r="G289" s="9"/>
    </row>
    <row r="290" spans="1:7" s="10" customFormat="1" ht="33" customHeight="1">
      <c r="A290" s="72">
        <f>A289+0.01</f>
        <v>25.01</v>
      </c>
      <c r="B290" s="86" t="s">
        <v>58</v>
      </c>
      <c r="C290" s="138">
        <v>63</v>
      </c>
      <c r="D290" s="81" t="s">
        <v>17</v>
      </c>
      <c r="E290" s="189"/>
      <c r="F290" s="181">
        <f t="shared" ref="F290:F294" si="53">ROUNDUP(E290*C290,2)</f>
        <v>0</v>
      </c>
      <c r="G290" s="74"/>
    </row>
    <row r="291" spans="1:7" s="10" customFormat="1" ht="30" customHeight="1">
      <c r="A291" s="72">
        <f t="shared" ref="A291:A294" si="54">A290+0.01</f>
        <v>25.020000000000003</v>
      </c>
      <c r="B291" s="123" t="s">
        <v>185</v>
      </c>
      <c r="C291" s="138">
        <v>84.7</v>
      </c>
      <c r="D291" s="81" t="s">
        <v>33</v>
      </c>
      <c r="E291" s="189"/>
      <c r="F291" s="181">
        <f t="shared" si="53"/>
        <v>0</v>
      </c>
      <c r="G291" s="74"/>
    </row>
    <row r="292" spans="1:7" s="10" customFormat="1" ht="21" customHeight="1">
      <c r="A292" s="72">
        <f t="shared" si="54"/>
        <v>25.030000000000005</v>
      </c>
      <c r="B292" s="86" t="s">
        <v>60</v>
      </c>
      <c r="C292" s="138">
        <v>14</v>
      </c>
      <c r="D292" s="81" t="s">
        <v>17</v>
      </c>
      <c r="E292" s="189"/>
      <c r="F292" s="181">
        <f t="shared" si="53"/>
        <v>0</v>
      </c>
      <c r="G292" s="74"/>
    </row>
    <row r="293" spans="1:7" s="10" customFormat="1" ht="45" customHeight="1">
      <c r="A293" s="72">
        <f t="shared" si="54"/>
        <v>25.040000000000006</v>
      </c>
      <c r="B293" s="122" t="s">
        <v>186</v>
      </c>
      <c r="C293" s="138">
        <v>7</v>
      </c>
      <c r="D293" s="81" t="s">
        <v>17</v>
      </c>
      <c r="E293" s="189"/>
      <c r="F293" s="181">
        <f t="shared" si="53"/>
        <v>0</v>
      </c>
      <c r="G293" s="74"/>
    </row>
    <row r="294" spans="1:7" s="10" customFormat="1" ht="30" customHeight="1">
      <c r="A294" s="72">
        <f t="shared" si="54"/>
        <v>25.050000000000008</v>
      </c>
      <c r="B294" s="86" t="s">
        <v>187</v>
      </c>
      <c r="C294" s="138">
        <v>14</v>
      </c>
      <c r="D294" s="81" t="s">
        <v>17</v>
      </c>
      <c r="E294" s="189"/>
      <c r="F294" s="181">
        <f t="shared" si="53"/>
        <v>0</v>
      </c>
      <c r="G294" s="74"/>
    </row>
    <row r="295" spans="1:7" s="10" customFormat="1" ht="17.25" customHeight="1">
      <c r="A295" s="75"/>
      <c r="B295" s="76" t="s">
        <v>39</v>
      </c>
      <c r="C295" s="77"/>
      <c r="D295" s="78"/>
      <c r="E295" s="190"/>
      <c r="F295" s="182"/>
      <c r="G295" s="80">
        <f>SUM(F290:F295)</f>
        <v>0</v>
      </c>
    </row>
    <row r="296" spans="1:7" ht="15" customHeight="1">
      <c r="A296" s="5"/>
      <c r="B296" s="6"/>
      <c r="C296" s="44"/>
      <c r="D296" s="34"/>
      <c r="E296" s="191"/>
      <c r="F296" s="183"/>
      <c r="G296" s="7"/>
    </row>
    <row r="297" spans="1:7" s="10" customFormat="1" ht="15.75" customHeight="1">
      <c r="A297" s="120">
        <f>+A289+1</f>
        <v>26</v>
      </c>
      <c r="B297" s="8" t="s">
        <v>61</v>
      </c>
      <c r="C297" s="45"/>
      <c r="D297" s="35"/>
      <c r="E297" s="192"/>
      <c r="F297" s="184"/>
      <c r="G297" s="9"/>
    </row>
    <row r="298" spans="1:7" s="10" customFormat="1" ht="30.75" customHeight="1">
      <c r="A298" s="72">
        <f>A297+0.01</f>
        <v>26.01</v>
      </c>
      <c r="B298" s="86" t="s">
        <v>188</v>
      </c>
      <c r="C298" s="138">
        <v>6</v>
      </c>
      <c r="D298" s="81" t="s">
        <v>17</v>
      </c>
      <c r="E298" s="189"/>
      <c r="F298" s="181">
        <f t="shared" ref="F298:F309" si="55">ROUNDUP(E298*C298,2)</f>
        <v>0</v>
      </c>
      <c r="G298" s="74"/>
    </row>
    <row r="299" spans="1:7" s="10" customFormat="1" ht="18" customHeight="1">
      <c r="A299" s="72">
        <f t="shared" ref="A299:A309" si="56">A298+0.01</f>
        <v>26.020000000000003</v>
      </c>
      <c r="B299" s="86" t="s">
        <v>82</v>
      </c>
      <c r="C299" s="138">
        <v>7</v>
      </c>
      <c r="D299" s="81" t="s">
        <v>17</v>
      </c>
      <c r="E299" s="189"/>
      <c r="F299" s="181">
        <f t="shared" si="55"/>
        <v>0</v>
      </c>
      <c r="G299" s="74"/>
    </row>
    <row r="300" spans="1:7" s="10" customFormat="1" ht="18" customHeight="1">
      <c r="A300" s="72">
        <f t="shared" si="56"/>
        <v>26.030000000000005</v>
      </c>
      <c r="B300" s="86" t="s">
        <v>83</v>
      </c>
      <c r="C300" s="138">
        <v>7</v>
      </c>
      <c r="D300" s="81" t="s">
        <v>17</v>
      </c>
      <c r="E300" s="189"/>
      <c r="F300" s="181">
        <f t="shared" si="55"/>
        <v>0</v>
      </c>
      <c r="G300" s="74"/>
    </row>
    <row r="301" spans="1:7" s="10" customFormat="1" ht="44.25" customHeight="1">
      <c r="A301" s="72">
        <f t="shared" si="56"/>
        <v>26.040000000000006</v>
      </c>
      <c r="B301" s="122" t="s">
        <v>189</v>
      </c>
      <c r="C301" s="138">
        <v>250.82</v>
      </c>
      <c r="D301" s="81" t="s">
        <v>64</v>
      </c>
      <c r="E301" s="189"/>
      <c r="F301" s="181">
        <f t="shared" si="55"/>
        <v>0</v>
      </c>
      <c r="G301" s="74"/>
    </row>
    <row r="302" spans="1:7" s="10" customFormat="1" ht="29.25" customHeight="1">
      <c r="A302" s="72">
        <f t="shared" si="56"/>
        <v>26.050000000000008</v>
      </c>
      <c r="B302" s="122" t="s">
        <v>80</v>
      </c>
      <c r="C302" s="138">
        <v>7</v>
      </c>
      <c r="D302" s="81" t="s">
        <v>17</v>
      </c>
      <c r="E302" s="189"/>
      <c r="F302" s="181">
        <f t="shared" si="55"/>
        <v>0</v>
      </c>
      <c r="G302" s="74"/>
    </row>
    <row r="303" spans="1:7" s="10" customFormat="1" ht="28.5" customHeight="1">
      <c r="A303" s="72">
        <f t="shared" si="56"/>
        <v>26.060000000000009</v>
      </c>
      <c r="B303" s="122" t="s">
        <v>63</v>
      </c>
      <c r="C303" s="138">
        <v>7</v>
      </c>
      <c r="D303" s="81" t="s">
        <v>17</v>
      </c>
      <c r="E303" s="189"/>
      <c r="F303" s="181">
        <f t="shared" si="55"/>
        <v>0</v>
      </c>
      <c r="G303" s="74"/>
    </row>
    <row r="304" spans="1:7" s="10" customFormat="1" ht="30" customHeight="1">
      <c r="A304" s="72">
        <f t="shared" si="56"/>
        <v>26.070000000000011</v>
      </c>
      <c r="B304" s="86" t="s">
        <v>66</v>
      </c>
      <c r="C304" s="138">
        <v>28</v>
      </c>
      <c r="D304" s="81" t="s">
        <v>17</v>
      </c>
      <c r="E304" s="189"/>
      <c r="F304" s="181">
        <f t="shared" si="55"/>
        <v>0</v>
      </c>
      <c r="G304" s="74"/>
    </row>
    <row r="305" spans="1:14" s="10" customFormat="1" ht="71.25">
      <c r="A305" s="72">
        <f t="shared" si="56"/>
        <v>26.080000000000013</v>
      </c>
      <c r="B305" s="86" t="s">
        <v>67</v>
      </c>
      <c r="C305" s="138">
        <v>7</v>
      </c>
      <c r="D305" s="81" t="s">
        <v>17</v>
      </c>
      <c r="E305" s="189"/>
      <c r="F305" s="181">
        <f t="shared" si="55"/>
        <v>0</v>
      </c>
      <c r="G305" s="74"/>
    </row>
    <row r="306" spans="1:14" s="10" customFormat="1" ht="18" customHeight="1">
      <c r="A306" s="72">
        <f t="shared" si="56"/>
        <v>26.090000000000014</v>
      </c>
      <c r="B306" s="86" t="s">
        <v>190</v>
      </c>
      <c r="C306" s="138">
        <v>7</v>
      </c>
      <c r="D306" s="81" t="s">
        <v>17</v>
      </c>
      <c r="E306" s="189"/>
      <c r="F306" s="181">
        <f t="shared" si="55"/>
        <v>0</v>
      </c>
      <c r="G306" s="74"/>
    </row>
    <row r="307" spans="1:14" s="10" customFormat="1" ht="18" customHeight="1">
      <c r="A307" s="72">
        <f t="shared" si="56"/>
        <v>26.100000000000016</v>
      </c>
      <c r="B307" s="86" t="s">
        <v>191</v>
      </c>
      <c r="C307" s="138">
        <v>14</v>
      </c>
      <c r="D307" s="81" t="s">
        <v>17</v>
      </c>
      <c r="E307" s="189"/>
      <c r="F307" s="181">
        <f t="shared" si="55"/>
        <v>0</v>
      </c>
      <c r="G307" s="74"/>
    </row>
    <row r="308" spans="1:14" s="10" customFormat="1" ht="60" customHeight="1">
      <c r="A308" s="72">
        <f t="shared" si="56"/>
        <v>26.110000000000017</v>
      </c>
      <c r="B308" s="122" t="s">
        <v>206</v>
      </c>
      <c r="C308" s="138">
        <v>7</v>
      </c>
      <c r="D308" s="81" t="s">
        <v>17</v>
      </c>
      <c r="E308" s="189"/>
      <c r="F308" s="181">
        <f t="shared" si="55"/>
        <v>0</v>
      </c>
      <c r="G308" s="74"/>
    </row>
    <row r="309" spans="1:14" s="10" customFormat="1" ht="18.75" customHeight="1">
      <c r="A309" s="72">
        <f t="shared" si="56"/>
        <v>26.120000000000019</v>
      </c>
      <c r="B309" s="86" t="s">
        <v>68</v>
      </c>
      <c r="C309" s="138">
        <v>1</v>
      </c>
      <c r="D309" s="81" t="s">
        <v>168</v>
      </c>
      <c r="E309" s="189"/>
      <c r="F309" s="181">
        <f t="shared" si="55"/>
        <v>0</v>
      </c>
      <c r="G309" s="74"/>
    </row>
    <row r="310" spans="1:14" s="10" customFormat="1" ht="17.25" customHeight="1">
      <c r="A310" s="75"/>
      <c r="B310" s="76" t="s">
        <v>39</v>
      </c>
      <c r="C310" s="77"/>
      <c r="D310" s="78"/>
      <c r="E310" s="190"/>
      <c r="F310" s="182"/>
      <c r="G310" s="80">
        <f>SUM(F298:F310)</f>
        <v>0</v>
      </c>
    </row>
    <row r="311" spans="1:14" ht="17.25" customHeight="1">
      <c r="A311" s="149"/>
      <c r="B311" s="150"/>
      <c r="C311" s="151"/>
      <c r="D311" s="152"/>
      <c r="E311" s="194"/>
      <c r="F311" s="188"/>
      <c r="G311" s="153"/>
    </row>
    <row r="312" spans="1:14" s="10" customFormat="1" ht="15.75" customHeight="1">
      <c r="A312" s="131"/>
      <c r="B312" s="132" t="s">
        <v>84</v>
      </c>
      <c r="C312" s="133"/>
      <c r="D312" s="134"/>
      <c r="E312" s="194"/>
      <c r="F312" s="186"/>
      <c r="G312" s="137"/>
    </row>
    <row r="313" spans="1:14" s="10" customFormat="1" ht="15.75" customHeight="1">
      <c r="A313" s="131">
        <f>+A297+1</f>
        <v>27</v>
      </c>
      <c r="B313" s="132" t="s">
        <v>13</v>
      </c>
      <c r="C313" s="133"/>
      <c r="D313" s="134"/>
      <c r="E313" s="194"/>
      <c r="F313" s="186"/>
      <c r="G313" s="137"/>
    </row>
    <row r="314" spans="1:14" s="10" customFormat="1" ht="18" customHeight="1">
      <c r="A314" s="72">
        <f>A313+0.01</f>
        <v>27.01</v>
      </c>
      <c r="B314" s="86" t="s">
        <v>207</v>
      </c>
      <c r="C314" s="138">
        <v>27.96</v>
      </c>
      <c r="D314" s="81" t="s">
        <v>15</v>
      </c>
      <c r="E314" s="189"/>
      <c r="F314" s="181">
        <f t="shared" ref="F314:F329" si="57">ROUNDUP(E314*C314,2)</f>
        <v>0</v>
      </c>
      <c r="G314" s="74"/>
      <c r="K314" s="10">
        <f>3.83*4.35*2.3*6</f>
        <v>229.91489999999996</v>
      </c>
    </row>
    <row r="315" spans="1:14" s="10" customFormat="1" ht="18" customHeight="1">
      <c r="A315" s="72">
        <f t="shared" ref="A315:A324" si="58">A314+0.01</f>
        <v>27.020000000000003</v>
      </c>
      <c r="B315" s="86" t="s">
        <v>198</v>
      </c>
      <c r="C315" s="138">
        <v>12</v>
      </c>
      <c r="D315" s="81" t="s">
        <v>17</v>
      </c>
      <c r="E315" s="189"/>
      <c r="F315" s="181">
        <f t="shared" si="57"/>
        <v>0</v>
      </c>
      <c r="G315" s="74"/>
      <c r="K315" s="10">
        <f>3.83*4.35*2.3*6</f>
        <v>229.91489999999996</v>
      </c>
    </row>
    <row r="316" spans="1:14" s="10" customFormat="1" ht="18" customHeight="1">
      <c r="A316" s="72">
        <f t="shared" si="58"/>
        <v>27.030000000000005</v>
      </c>
      <c r="B316" s="86" t="s">
        <v>16</v>
      </c>
      <c r="C316" s="138">
        <v>12</v>
      </c>
      <c r="D316" s="81" t="s">
        <v>17</v>
      </c>
      <c r="E316" s="189"/>
      <c r="F316" s="181">
        <f t="shared" si="57"/>
        <v>0</v>
      </c>
      <c r="G316" s="74"/>
      <c r="K316" s="10">
        <f>K314</f>
        <v>229.91489999999996</v>
      </c>
      <c r="L316" s="10">
        <f>K316/15</f>
        <v>15.327659999999998</v>
      </c>
      <c r="M316" s="10">
        <f>L316*2118.88</f>
        <v>32477.472220799998</v>
      </c>
    </row>
    <row r="317" spans="1:14" s="10" customFormat="1" ht="18" customHeight="1">
      <c r="A317" s="72">
        <f t="shared" si="58"/>
        <v>27.040000000000006</v>
      </c>
      <c r="B317" s="86" t="s">
        <v>199</v>
      </c>
      <c r="C317" s="138">
        <v>6</v>
      </c>
      <c r="D317" s="81" t="s">
        <v>17</v>
      </c>
      <c r="E317" s="189"/>
      <c r="F317" s="181">
        <f t="shared" si="57"/>
        <v>0</v>
      </c>
      <c r="G317" s="74"/>
    </row>
    <row r="318" spans="1:14" s="10" customFormat="1" ht="18" customHeight="1">
      <c r="A318" s="72">
        <f t="shared" si="58"/>
        <v>27.050000000000008</v>
      </c>
      <c r="B318" s="86" t="s">
        <v>19</v>
      </c>
      <c r="C318" s="138">
        <v>6</v>
      </c>
      <c r="D318" s="81" t="s">
        <v>17</v>
      </c>
      <c r="E318" s="189"/>
      <c r="F318" s="181">
        <f t="shared" si="57"/>
        <v>0</v>
      </c>
      <c r="G318" s="74"/>
      <c r="K318" s="10">
        <f>4*5</f>
        <v>20</v>
      </c>
      <c r="L318" s="10">
        <f>K318*2.4</f>
        <v>48</v>
      </c>
      <c r="M318" s="10">
        <f>L318/15</f>
        <v>3.2</v>
      </c>
      <c r="N318" s="10">
        <f>M318*2118.88</f>
        <v>6780.4160000000011</v>
      </c>
    </row>
    <row r="319" spans="1:14" s="10" customFormat="1" ht="18" customHeight="1">
      <c r="A319" s="72">
        <f t="shared" si="58"/>
        <v>27.060000000000009</v>
      </c>
      <c r="B319" s="86" t="s">
        <v>20</v>
      </c>
      <c r="C319" s="138">
        <v>12</v>
      </c>
      <c r="D319" s="81" t="s">
        <v>17</v>
      </c>
      <c r="E319" s="189"/>
      <c r="F319" s="181">
        <f t="shared" si="57"/>
        <v>0</v>
      </c>
      <c r="G319" s="74"/>
    </row>
    <row r="320" spans="1:14" s="10" customFormat="1" ht="18" customHeight="1">
      <c r="A320" s="72">
        <f t="shared" si="58"/>
        <v>27.070000000000011</v>
      </c>
      <c r="B320" s="86" t="s">
        <v>21</v>
      </c>
      <c r="C320" s="138">
        <v>6</v>
      </c>
      <c r="D320" s="81" t="s">
        <v>17</v>
      </c>
      <c r="E320" s="189"/>
      <c r="F320" s="181">
        <f t="shared" si="57"/>
        <v>0</v>
      </c>
      <c r="G320" s="74"/>
    </row>
    <row r="321" spans="1:10" s="10" customFormat="1" ht="18" customHeight="1">
      <c r="A321" s="72">
        <f t="shared" si="58"/>
        <v>27.080000000000013</v>
      </c>
      <c r="B321" s="86" t="s">
        <v>22</v>
      </c>
      <c r="C321" s="138">
        <v>6</v>
      </c>
      <c r="D321" s="81" t="s">
        <v>17</v>
      </c>
      <c r="E321" s="189"/>
      <c r="F321" s="181">
        <f t="shared" si="57"/>
        <v>0</v>
      </c>
      <c r="G321" s="74"/>
    </row>
    <row r="322" spans="1:10" s="10" customFormat="1" ht="18" customHeight="1">
      <c r="A322" s="72">
        <f t="shared" si="58"/>
        <v>27.090000000000014</v>
      </c>
      <c r="B322" s="86" t="s">
        <v>23</v>
      </c>
      <c r="C322" s="138">
        <v>6</v>
      </c>
      <c r="D322" s="81" t="s">
        <v>17</v>
      </c>
      <c r="E322" s="189"/>
      <c r="F322" s="181">
        <f t="shared" si="57"/>
        <v>0</v>
      </c>
      <c r="G322" s="74"/>
    </row>
    <row r="323" spans="1:10" s="10" customFormat="1" ht="18" customHeight="1">
      <c r="A323" s="72">
        <f t="shared" si="58"/>
        <v>27.100000000000016</v>
      </c>
      <c r="B323" s="86" t="s">
        <v>24</v>
      </c>
      <c r="C323" s="138">
        <v>6</v>
      </c>
      <c r="D323" s="81" t="s">
        <v>17</v>
      </c>
      <c r="E323" s="189"/>
      <c r="F323" s="181">
        <f t="shared" si="57"/>
        <v>0</v>
      </c>
      <c r="G323" s="74"/>
    </row>
    <row r="324" spans="1:10" s="10" customFormat="1" ht="17.25" customHeight="1">
      <c r="A324" s="72">
        <f t="shared" si="58"/>
        <v>27.110000000000017</v>
      </c>
      <c r="B324" s="86" t="s">
        <v>75</v>
      </c>
      <c r="C324" s="138">
        <v>12</v>
      </c>
      <c r="D324" s="81" t="s">
        <v>17</v>
      </c>
      <c r="E324" s="189"/>
      <c r="F324" s="181">
        <f t="shared" si="57"/>
        <v>0</v>
      </c>
      <c r="G324" s="74"/>
    </row>
    <row r="325" spans="1:10" s="10" customFormat="1" ht="18" customHeight="1">
      <c r="A325" s="72">
        <f>A324+0.01</f>
        <v>27.120000000000019</v>
      </c>
      <c r="B325" s="86" t="s">
        <v>25</v>
      </c>
      <c r="C325" s="138">
        <v>71.12</v>
      </c>
      <c r="D325" s="81" t="s">
        <v>15</v>
      </c>
      <c r="E325" s="189"/>
      <c r="F325" s="181">
        <f t="shared" si="57"/>
        <v>0</v>
      </c>
      <c r="G325" s="74"/>
      <c r="J325" s="10">
        <f>8000*0.05</f>
        <v>400</v>
      </c>
    </row>
    <row r="326" spans="1:10" s="10" customFormat="1" ht="18" customHeight="1">
      <c r="A326" s="72">
        <f t="shared" ref="A326:A329" si="59">A325+0.01</f>
        <v>27.13000000000002</v>
      </c>
      <c r="B326" s="122" t="s">
        <v>200</v>
      </c>
      <c r="C326" s="138">
        <v>6</v>
      </c>
      <c r="D326" s="81" t="s">
        <v>17</v>
      </c>
      <c r="E326" s="189"/>
      <c r="F326" s="181">
        <f t="shared" si="57"/>
        <v>0</v>
      </c>
      <c r="G326" s="74"/>
    </row>
    <row r="327" spans="1:10" s="10" customFormat="1" ht="18" customHeight="1">
      <c r="A327" s="72">
        <f t="shared" si="59"/>
        <v>27.140000000000022</v>
      </c>
      <c r="B327" s="122" t="s">
        <v>202</v>
      </c>
      <c r="C327" s="138">
        <v>283.86</v>
      </c>
      <c r="D327" s="81" t="s">
        <v>15</v>
      </c>
      <c r="E327" s="189"/>
      <c r="F327" s="181">
        <f t="shared" si="57"/>
        <v>0</v>
      </c>
      <c r="G327" s="74"/>
    </row>
    <row r="328" spans="1:10" s="10" customFormat="1" ht="18" customHeight="1">
      <c r="A328" s="72">
        <f t="shared" si="59"/>
        <v>27.150000000000023</v>
      </c>
      <c r="B328" s="86" t="s">
        <v>34</v>
      </c>
      <c r="C328" s="138">
        <v>1</v>
      </c>
      <c r="D328" s="81" t="s">
        <v>168</v>
      </c>
      <c r="E328" s="189"/>
      <c r="F328" s="181">
        <f t="shared" si="57"/>
        <v>0</v>
      </c>
      <c r="G328" s="74"/>
    </row>
    <row r="329" spans="1:10" s="10" customFormat="1" ht="30.75" customHeight="1">
      <c r="A329" s="72">
        <f t="shared" si="59"/>
        <v>27.160000000000025</v>
      </c>
      <c r="B329" s="86" t="s">
        <v>38</v>
      </c>
      <c r="C329" s="138">
        <v>1</v>
      </c>
      <c r="D329" s="81" t="s">
        <v>168</v>
      </c>
      <c r="E329" s="189"/>
      <c r="F329" s="181">
        <f t="shared" si="57"/>
        <v>0</v>
      </c>
      <c r="G329" s="74"/>
    </row>
    <row r="330" spans="1:10" s="10" customFormat="1" ht="17.25" customHeight="1">
      <c r="A330" s="75"/>
      <c r="B330" s="76" t="s">
        <v>39</v>
      </c>
      <c r="C330" s="77"/>
      <c r="D330" s="78"/>
      <c r="E330" s="190"/>
      <c r="F330" s="182"/>
      <c r="G330" s="80">
        <f>SUM(F314:F330)</f>
        <v>0</v>
      </c>
    </row>
    <row r="331" spans="1:10" ht="15" customHeight="1">
      <c r="A331" s="5"/>
      <c r="B331" s="6"/>
      <c r="C331" s="44"/>
      <c r="D331" s="34"/>
      <c r="E331" s="191"/>
      <c r="F331" s="183"/>
      <c r="G331" s="7"/>
    </row>
    <row r="332" spans="1:10" s="10" customFormat="1" ht="15.75" customHeight="1">
      <c r="A332" s="120">
        <f>+A313+1</f>
        <v>28</v>
      </c>
      <c r="B332" s="8" t="s">
        <v>40</v>
      </c>
      <c r="C332" s="45"/>
      <c r="D332" s="35"/>
      <c r="E332" s="192"/>
      <c r="F332" s="184"/>
      <c r="G332" s="9"/>
    </row>
    <row r="333" spans="1:10" s="10" customFormat="1" ht="33" customHeight="1">
      <c r="A333" s="72">
        <f>A332+0.01</f>
        <v>28.01</v>
      </c>
      <c r="B333" s="122" t="s">
        <v>234</v>
      </c>
      <c r="C333" s="73">
        <v>124.87</v>
      </c>
      <c r="D333" s="81" t="s">
        <v>15</v>
      </c>
      <c r="E333" s="189"/>
      <c r="F333" s="181">
        <f t="shared" ref="F333:F334" si="60">ROUNDUP(E333*C333,2)</f>
        <v>0</v>
      </c>
      <c r="G333" s="74"/>
      <c r="H333" s="73">
        <f>((2.65*1.7+0.8*0.9+1*1.24+1.6*1.5)+1*1.9)*2+((2.87*1.6+1.75*0.85+(1.3+1.15+0.05+1.15+0.05+0.8)*(1.55+1.2)+1.37*0.35)+1*1.3)*4</f>
        <v>102.46600000000001</v>
      </c>
    </row>
    <row r="334" spans="1:10" s="10" customFormat="1" ht="32.25" customHeight="1">
      <c r="A334" s="72">
        <f t="shared" ref="A334" si="61">A333+0.01</f>
        <v>28.020000000000003</v>
      </c>
      <c r="B334" s="122" t="s">
        <v>231</v>
      </c>
      <c r="C334" s="73">
        <v>244.09</v>
      </c>
      <c r="D334" s="81" t="s">
        <v>15</v>
      </c>
      <c r="E334" s="189"/>
      <c r="F334" s="181">
        <f t="shared" si="60"/>
        <v>0</v>
      </c>
      <c r="G334" s="74"/>
      <c r="H334" s="73">
        <f>((1.1+1.7+0.6+2.05+0.3+1+1.26+1.5+1.6+1.5+0.2)*2.5)*2+((2.87+1.6+0.23+0.95+0.3+0.7+1.2+1.2+0.8+1.6+1.37+1.3+0.35*2)*2.5)*4</f>
        <v>212.25</v>
      </c>
    </row>
    <row r="335" spans="1:10" s="10" customFormat="1" ht="17.25" customHeight="1">
      <c r="A335" s="75"/>
      <c r="B335" s="76" t="s">
        <v>39</v>
      </c>
      <c r="C335" s="77"/>
      <c r="D335" s="78"/>
      <c r="E335" s="190"/>
      <c r="F335" s="182"/>
      <c r="G335" s="80">
        <f>SUM(F332:F335)</f>
        <v>0</v>
      </c>
    </row>
    <row r="336" spans="1:10" ht="15" customHeight="1">
      <c r="A336" s="5"/>
      <c r="B336" s="6"/>
      <c r="C336" s="44"/>
      <c r="D336" s="34"/>
      <c r="E336" s="191"/>
      <c r="F336" s="183"/>
      <c r="G336" s="7"/>
    </row>
    <row r="337" spans="1:10" s="10" customFormat="1" ht="15.75" customHeight="1">
      <c r="A337" s="120">
        <f>+A332+1</f>
        <v>29</v>
      </c>
      <c r="B337" s="8" t="s">
        <v>41</v>
      </c>
      <c r="C337" s="45"/>
      <c r="D337" s="35"/>
      <c r="E337" s="192"/>
      <c r="F337" s="184"/>
      <c r="G337" s="9"/>
    </row>
    <row r="338" spans="1:10" s="10" customFormat="1" ht="30.75" customHeight="1">
      <c r="A338" s="72">
        <f>A337+0.01</f>
        <v>29.01</v>
      </c>
      <c r="B338" s="86" t="s">
        <v>178</v>
      </c>
      <c r="C338" s="138">
        <v>70.709999999999994</v>
      </c>
      <c r="D338" s="81" t="s">
        <v>15</v>
      </c>
      <c r="E338" s="189"/>
      <c r="F338" s="181">
        <f t="shared" ref="F338:F339" si="62">ROUNDUP(E338*C338,2)</f>
        <v>0</v>
      </c>
      <c r="G338" s="74"/>
    </row>
    <row r="339" spans="1:10" s="10" customFormat="1" ht="29.25" customHeight="1">
      <c r="A339" s="72">
        <f t="shared" ref="A339" si="63">A338+0.01</f>
        <v>29.020000000000003</v>
      </c>
      <c r="B339" s="86" t="s">
        <v>208</v>
      </c>
      <c r="C339" s="138">
        <v>14.88</v>
      </c>
      <c r="D339" s="81" t="s">
        <v>33</v>
      </c>
      <c r="E339" s="189"/>
      <c r="F339" s="181">
        <f t="shared" si="62"/>
        <v>0</v>
      </c>
      <c r="G339" s="74"/>
    </row>
    <row r="340" spans="1:10" s="10" customFormat="1" ht="17.25" customHeight="1">
      <c r="A340" s="75"/>
      <c r="B340" s="76" t="s">
        <v>39</v>
      </c>
      <c r="C340" s="77"/>
      <c r="D340" s="78"/>
      <c r="E340" s="190"/>
      <c r="F340" s="182"/>
      <c r="G340" s="80">
        <f>SUM(F338:F340)</f>
        <v>0</v>
      </c>
    </row>
    <row r="341" spans="1:10" ht="14.25" customHeight="1">
      <c r="A341" s="5"/>
      <c r="B341" s="6"/>
      <c r="C341" s="44"/>
      <c r="D341" s="34"/>
      <c r="E341" s="191"/>
      <c r="F341" s="183"/>
      <c r="G341" s="7"/>
    </row>
    <row r="342" spans="1:10" s="10" customFormat="1" ht="15.75" customHeight="1">
      <c r="A342" s="120">
        <f>+A337+1</f>
        <v>30</v>
      </c>
      <c r="B342" s="8" t="s">
        <v>44</v>
      </c>
      <c r="C342" s="45"/>
      <c r="D342" s="35"/>
      <c r="E342" s="192"/>
      <c r="F342" s="184"/>
      <c r="G342" s="9"/>
      <c r="J342" s="10">
        <f>8*350</f>
        <v>2800</v>
      </c>
    </row>
    <row r="343" spans="1:10" s="10" customFormat="1" ht="32.25" customHeight="1">
      <c r="A343" s="72">
        <f t="shared" ref="A343:A357" si="64">A342+0.01</f>
        <v>30.01</v>
      </c>
      <c r="B343" s="86" t="s">
        <v>180</v>
      </c>
      <c r="C343" s="138">
        <v>12</v>
      </c>
      <c r="D343" s="81" t="s">
        <v>17</v>
      </c>
      <c r="E343" s="189"/>
      <c r="F343" s="181">
        <f t="shared" ref="F343:F357" si="65">ROUNDUP(E343*C343,2)</f>
        <v>0</v>
      </c>
      <c r="G343" s="74"/>
      <c r="J343" s="10">
        <f>1100+2800+1200+600+200+2500+1500+200+175</f>
        <v>10275</v>
      </c>
    </row>
    <row r="344" spans="1:10" s="10" customFormat="1" ht="33.75" customHeight="1">
      <c r="A344" s="72">
        <f t="shared" si="64"/>
        <v>30.020000000000003</v>
      </c>
      <c r="B344" s="86" t="s">
        <v>45</v>
      </c>
      <c r="C344" s="138">
        <v>10</v>
      </c>
      <c r="D344" s="81" t="s">
        <v>17</v>
      </c>
      <c r="E344" s="189"/>
      <c r="F344" s="181">
        <f t="shared" si="65"/>
        <v>0</v>
      </c>
      <c r="G344" s="74"/>
      <c r="J344" s="10">
        <f>8*300</f>
        <v>2400</v>
      </c>
    </row>
    <row r="345" spans="1:10" s="10" customFormat="1" ht="34.5" customHeight="1">
      <c r="A345" s="72">
        <f>A344+0.01</f>
        <v>30.030000000000005</v>
      </c>
      <c r="B345" s="122" t="s">
        <v>181</v>
      </c>
      <c r="C345" s="138">
        <v>16</v>
      </c>
      <c r="D345" s="81" t="s">
        <v>17</v>
      </c>
      <c r="E345" s="189"/>
      <c r="F345" s="181">
        <f t="shared" si="65"/>
        <v>0</v>
      </c>
      <c r="G345" s="74"/>
    </row>
    <row r="346" spans="1:10" s="10" customFormat="1" ht="59.25" customHeight="1">
      <c r="A346" s="72">
        <f t="shared" si="64"/>
        <v>30.040000000000006</v>
      </c>
      <c r="B346" s="122" t="s">
        <v>182</v>
      </c>
      <c r="C346" s="138">
        <v>12</v>
      </c>
      <c r="D346" s="81" t="s">
        <v>17</v>
      </c>
      <c r="E346" s="189"/>
      <c r="F346" s="181">
        <f t="shared" si="65"/>
        <v>0</v>
      </c>
      <c r="G346" s="74"/>
    </row>
    <row r="347" spans="1:10" s="10" customFormat="1" ht="58.5" customHeight="1">
      <c r="A347" s="72">
        <f t="shared" si="64"/>
        <v>30.050000000000008</v>
      </c>
      <c r="B347" s="122" t="s">
        <v>183</v>
      </c>
      <c r="C347" s="138">
        <v>10</v>
      </c>
      <c r="D347" s="81" t="s">
        <v>17</v>
      </c>
      <c r="E347" s="189"/>
      <c r="F347" s="181">
        <f t="shared" si="65"/>
        <v>0</v>
      </c>
      <c r="G347" s="74"/>
    </row>
    <row r="348" spans="1:10" s="10" customFormat="1" ht="43.5" customHeight="1">
      <c r="A348" s="72">
        <f t="shared" si="64"/>
        <v>30.060000000000009</v>
      </c>
      <c r="B348" s="122" t="s">
        <v>209</v>
      </c>
      <c r="C348" s="138">
        <v>16</v>
      </c>
      <c r="D348" s="81" t="s">
        <v>17</v>
      </c>
      <c r="E348" s="189"/>
      <c r="F348" s="181">
        <f t="shared" si="65"/>
        <v>0</v>
      </c>
      <c r="G348" s="74"/>
    </row>
    <row r="349" spans="1:10" s="10" customFormat="1" ht="17.25" customHeight="1">
      <c r="A349" s="72">
        <f t="shared" si="64"/>
        <v>30.070000000000011</v>
      </c>
      <c r="B349" s="86" t="s">
        <v>48</v>
      </c>
      <c r="C349" s="138">
        <v>12</v>
      </c>
      <c r="D349" s="81" t="s">
        <v>17</v>
      </c>
      <c r="E349" s="189"/>
      <c r="F349" s="181">
        <f t="shared" si="65"/>
        <v>0</v>
      </c>
      <c r="G349" s="74"/>
    </row>
    <row r="350" spans="1:10" s="10" customFormat="1" ht="17.25" customHeight="1">
      <c r="A350" s="72">
        <f t="shared" si="64"/>
        <v>30.080000000000013</v>
      </c>
      <c r="B350" s="86" t="s">
        <v>210</v>
      </c>
      <c r="C350" s="138">
        <v>12</v>
      </c>
      <c r="D350" s="81" t="s">
        <v>17</v>
      </c>
      <c r="E350" s="189"/>
      <c r="F350" s="181">
        <f t="shared" si="65"/>
        <v>0</v>
      </c>
      <c r="G350" s="74"/>
    </row>
    <row r="351" spans="1:10" s="10" customFormat="1" ht="17.25" customHeight="1">
      <c r="A351" s="72">
        <f t="shared" si="64"/>
        <v>30.090000000000014</v>
      </c>
      <c r="B351" s="86" t="s">
        <v>211</v>
      </c>
      <c r="C351" s="138">
        <v>16</v>
      </c>
      <c r="D351" s="81" t="s">
        <v>17</v>
      </c>
      <c r="E351" s="189"/>
      <c r="F351" s="181">
        <f t="shared" si="65"/>
        <v>0</v>
      </c>
      <c r="G351" s="74"/>
    </row>
    <row r="352" spans="1:10" s="10" customFormat="1" ht="17.25" customHeight="1">
      <c r="A352" s="72">
        <f t="shared" si="64"/>
        <v>30.100000000000016</v>
      </c>
      <c r="B352" s="86" t="s">
        <v>212</v>
      </c>
      <c r="C352" s="138">
        <v>10</v>
      </c>
      <c r="D352" s="81" t="s">
        <v>17</v>
      </c>
      <c r="E352" s="189"/>
      <c r="F352" s="181">
        <f t="shared" si="65"/>
        <v>0</v>
      </c>
      <c r="G352" s="74"/>
    </row>
    <row r="353" spans="1:9" s="10" customFormat="1" ht="17.25" customHeight="1">
      <c r="A353" s="72">
        <f t="shared" si="64"/>
        <v>30.110000000000017</v>
      </c>
      <c r="B353" s="86" t="s">
        <v>213</v>
      </c>
      <c r="C353" s="138">
        <v>12</v>
      </c>
      <c r="D353" s="81" t="s">
        <v>17</v>
      </c>
      <c r="E353" s="189"/>
      <c r="F353" s="181">
        <f t="shared" si="65"/>
        <v>0</v>
      </c>
      <c r="G353" s="74"/>
    </row>
    <row r="354" spans="1:9" s="10" customFormat="1" ht="17.25" customHeight="1">
      <c r="A354" s="72">
        <f t="shared" si="64"/>
        <v>30.120000000000019</v>
      </c>
      <c r="B354" s="86" t="s">
        <v>214</v>
      </c>
      <c r="C354" s="138">
        <v>12</v>
      </c>
      <c r="D354" s="81" t="s">
        <v>17</v>
      </c>
      <c r="E354" s="189"/>
      <c r="F354" s="181">
        <f t="shared" si="65"/>
        <v>0</v>
      </c>
      <c r="G354" s="74"/>
    </row>
    <row r="355" spans="1:9" s="10" customFormat="1" ht="17.25" customHeight="1">
      <c r="A355" s="72">
        <f t="shared" si="64"/>
        <v>30.13000000000002</v>
      </c>
      <c r="B355" s="86" t="s">
        <v>215</v>
      </c>
      <c r="C355" s="138">
        <v>16</v>
      </c>
      <c r="D355" s="81" t="s">
        <v>17</v>
      </c>
      <c r="E355" s="189"/>
      <c r="F355" s="181">
        <f t="shared" si="65"/>
        <v>0</v>
      </c>
      <c r="G355" s="74"/>
    </row>
    <row r="356" spans="1:9" s="10" customFormat="1" ht="17.25" customHeight="1">
      <c r="A356" s="72">
        <f t="shared" si="64"/>
        <v>30.140000000000022</v>
      </c>
      <c r="B356" s="86" t="s">
        <v>86</v>
      </c>
      <c r="C356" s="138">
        <v>12</v>
      </c>
      <c r="D356" s="81" t="s">
        <v>17</v>
      </c>
      <c r="E356" s="189"/>
      <c r="F356" s="181">
        <f t="shared" si="65"/>
        <v>0</v>
      </c>
      <c r="G356" s="74"/>
    </row>
    <row r="357" spans="1:9" s="10" customFormat="1" ht="17.25" customHeight="1">
      <c r="A357" s="72">
        <f t="shared" si="64"/>
        <v>30.150000000000023</v>
      </c>
      <c r="B357" s="86" t="s">
        <v>87</v>
      </c>
      <c r="C357" s="138">
        <v>38</v>
      </c>
      <c r="D357" s="81" t="s">
        <v>17</v>
      </c>
      <c r="E357" s="189"/>
      <c r="F357" s="181">
        <f t="shared" si="65"/>
        <v>0</v>
      </c>
      <c r="G357" s="74"/>
    </row>
    <row r="358" spans="1:9" s="10" customFormat="1" ht="17.25" customHeight="1">
      <c r="A358" s="75"/>
      <c r="B358" s="76" t="s">
        <v>39</v>
      </c>
      <c r="C358" s="77"/>
      <c r="D358" s="78"/>
      <c r="E358" s="190"/>
      <c r="F358" s="182"/>
      <c r="G358" s="80">
        <f>SUM(F343:F358)</f>
        <v>0</v>
      </c>
    </row>
    <row r="359" spans="1:9" ht="16.5" customHeight="1">
      <c r="A359" s="5"/>
      <c r="B359" s="6"/>
      <c r="C359" s="44"/>
      <c r="D359" s="34"/>
      <c r="E359" s="191"/>
      <c r="F359" s="183"/>
      <c r="G359" s="7"/>
    </row>
    <row r="360" spans="1:9" s="10" customFormat="1" ht="15.75" customHeight="1">
      <c r="A360" s="120">
        <f>+A342+1</f>
        <v>31</v>
      </c>
      <c r="B360" s="8" t="s">
        <v>57</v>
      </c>
      <c r="C360" s="45"/>
      <c r="D360" s="35"/>
      <c r="E360" s="192"/>
      <c r="F360" s="184"/>
      <c r="G360" s="9"/>
    </row>
    <row r="361" spans="1:9" s="10" customFormat="1" ht="31.5" customHeight="1">
      <c r="A361" s="72">
        <f>A360+0.01</f>
        <v>31.01</v>
      </c>
      <c r="B361" s="86" t="s">
        <v>58</v>
      </c>
      <c r="C361" s="138">
        <v>54</v>
      </c>
      <c r="D361" s="81" t="s">
        <v>17</v>
      </c>
      <c r="E361" s="189"/>
      <c r="F361" s="181">
        <f t="shared" ref="F361:F368" si="66">ROUNDUP(E361*C361,2)</f>
        <v>0</v>
      </c>
      <c r="G361" s="74"/>
    </row>
    <row r="362" spans="1:9" s="10" customFormat="1" ht="51" customHeight="1">
      <c r="A362" s="72">
        <f>A361+0.01</f>
        <v>31.020000000000003</v>
      </c>
      <c r="B362" s="86" t="s">
        <v>216</v>
      </c>
      <c r="C362" s="138">
        <v>2</v>
      </c>
      <c r="D362" s="81" t="s">
        <v>17</v>
      </c>
      <c r="E362" s="189"/>
      <c r="F362" s="181">
        <f t="shared" si="66"/>
        <v>0</v>
      </c>
      <c r="G362" s="74"/>
    </row>
    <row r="363" spans="1:9" s="10" customFormat="1" ht="33.75" customHeight="1">
      <c r="A363" s="72">
        <f t="shared" ref="A363:A368" si="67">A362+0.01</f>
        <v>31.030000000000005</v>
      </c>
      <c r="B363" s="123" t="s">
        <v>185</v>
      </c>
      <c r="C363" s="138">
        <v>55.8</v>
      </c>
      <c r="D363" s="81" t="s">
        <v>33</v>
      </c>
      <c r="E363" s="189"/>
      <c r="F363" s="181">
        <f t="shared" si="66"/>
        <v>0</v>
      </c>
      <c r="G363" s="74"/>
    </row>
    <row r="364" spans="1:9" s="10" customFormat="1" ht="18.75" customHeight="1">
      <c r="A364" s="72">
        <f t="shared" si="67"/>
        <v>31.040000000000006</v>
      </c>
      <c r="B364" s="86" t="s">
        <v>88</v>
      </c>
      <c r="C364" s="138">
        <v>12</v>
      </c>
      <c r="D364" s="81" t="s">
        <v>17</v>
      </c>
      <c r="E364" s="189"/>
      <c r="F364" s="181">
        <f t="shared" si="66"/>
        <v>0</v>
      </c>
      <c r="G364" s="74"/>
    </row>
    <row r="365" spans="1:9" s="10" customFormat="1" ht="45" customHeight="1">
      <c r="A365" s="72">
        <f t="shared" si="67"/>
        <v>31.050000000000008</v>
      </c>
      <c r="B365" s="122" t="s">
        <v>186</v>
      </c>
      <c r="C365" s="138">
        <v>6</v>
      </c>
      <c r="D365" s="81" t="s">
        <v>17</v>
      </c>
      <c r="E365" s="189"/>
      <c r="F365" s="181">
        <f t="shared" si="66"/>
        <v>0</v>
      </c>
      <c r="G365" s="74"/>
    </row>
    <row r="366" spans="1:9" s="10" customFormat="1" ht="18" customHeight="1">
      <c r="A366" s="72">
        <f t="shared" si="67"/>
        <v>31.060000000000009</v>
      </c>
      <c r="B366" s="86" t="s">
        <v>217</v>
      </c>
      <c r="C366" s="138">
        <v>6</v>
      </c>
      <c r="D366" s="81" t="s">
        <v>17</v>
      </c>
      <c r="E366" s="193"/>
      <c r="F366" s="181">
        <f t="shared" si="66"/>
        <v>0</v>
      </c>
      <c r="G366" s="74"/>
      <c r="H366" s="10">
        <f>1.7*3.28</f>
        <v>5.5759999999999996</v>
      </c>
      <c r="I366" s="10">
        <f>H366*12</f>
        <v>66.911999999999992</v>
      </c>
    </row>
    <row r="367" spans="1:9" s="10" customFormat="1" ht="30" customHeight="1">
      <c r="A367" s="72">
        <f t="shared" si="67"/>
        <v>31.070000000000011</v>
      </c>
      <c r="B367" s="86" t="s">
        <v>218</v>
      </c>
      <c r="C367" s="138">
        <v>18</v>
      </c>
      <c r="D367" s="81" t="s">
        <v>33</v>
      </c>
      <c r="E367" s="193"/>
      <c r="F367" s="181">
        <f t="shared" si="66"/>
        <v>0</v>
      </c>
      <c r="G367" s="74"/>
    </row>
    <row r="368" spans="1:9" s="10" customFormat="1" ht="30" customHeight="1">
      <c r="A368" s="72">
        <f t="shared" si="67"/>
        <v>31.080000000000013</v>
      </c>
      <c r="B368" s="86" t="s">
        <v>219</v>
      </c>
      <c r="C368" s="138">
        <v>12</v>
      </c>
      <c r="D368" s="81" t="s">
        <v>17</v>
      </c>
      <c r="E368" s="189"/>
      <c r="F368" s="181">
        <f t="shared" si="66"/>
        <v>0</v>
      </c>
      <c r="G368" s="74"/>
    </row>
    <row r="369" spans="1:7" s="10" customFormat="1" ht="17.25" customHeight="1">
      <c r="A369" s="75"/>
      <c r="B369" s="76" t="s">
        <v>39</v>
      </c>
      <c r="C369" s="77"/>
      <c r="D369" s="78"/>
      <c r="E369" s="190"/>
      <c r="F369" s="182"/>
      <c r="G369" s="80">
        <f>SUM(F361:F369)</f>
        <v>0</v>
      </c>
    </row>
    <row r="370" spans="1:7" ht="17.25" customHeight="1">
      <c r="A370" s="5"/>
      <c r="B370" s="6"/>
      <c r="C370" s="44"/>
      <c r="D370" s="34"/>
      <c r="E370" s="191"/>
      <c r="F370" s="183"/>
      <c r="G370" s="7"/>
    </row>
    <row r="371" spans="1:7" s="10" customFormat="1" ht="15.75" customHeight="1">
      <c r="A371" s="120">
        <f>+A360+1</f>
        <v>32</v>
      </c>
      <c r="B371" s="8" t="s">
        <v>61</v>
      </c>
      <c r="C371" s="45"/>
      <c r="D371" s="35"/>
      <c r="E371" s="192"/>
      <c r="F371" s="184"/>
      <c r="G371" s="9"/>
    </row>
    <row r="372" spans="1:7" s="10" customFormat="1" ht="30.75" customHeight="1">
      <c r="A372" s="72">
        <f>A371+0.01</f>
        <v>32.01</v>
      </c>
      <c r="B372" s="86" t="s">
        <v>188</v>
      </c>
      <c r="C372" s="138">
        <v>6</v>
      </c>
      <c r="D372" s="81" t="s">
        <v>17</v>
      </c>
      <c r="E372" s="189"/>
      <c r="F372" s="181">
        <f t="shared" ref="F372:F382" si="68">ROUNDUP(E372*C372,2)</f>
        <v>0</v>
      </c>
      <c r="G372" s="74"/>
    </row>
    <row r="373" spans="1:7" s="10" customFormat="1" ht="45.75" customHeight="1">
      <c r="A373" s="72">
        <f t="shared" ref="A373:A382" si="69">A372+0.01</f>
        <v>32.019999999999996</v>
      </c>
      <c r="B373" s="122" t="s">
        <v>189</v>
      </c>
      <c r="C373" s="138">
        <v>167.86</v>
      </c>
      <c r="D373" s="81" t="s">
        <v>64</v>
      </c>
      <c r="E373" s="189"/>
      <c r="F373" s="181">
        <f t="shared" si="68"/>
        <v>0</v>
      </c>
      <c r="G373" s="74"/>
    </row>
    <row r="374" spans="1:7" s="10" customFormat="1" ht="29.25" customHeight="1">
      <c r="A374" s="72">
        <f t="shared" si="69"/>
        <v>32.029999999999994</v>
      </c>
      <c r="B374" s="122" t="s">
        <v>89</v>
      </c>
      <c r="C374" s="138">
        <v>2</v>
      </c>
      <c r="D374" s="81" t="s">
        <v>17</v>
      </c>
      <c r="E374" s="189"/>
      <c r="F374" s="181">
        <f t="shared" si="68"/>
        <v>0</v>
      </c>
      <c r="G374" s="74"/>
    </row>
    <row r="375" spans="1:7" s="10" customFormat="1" ht="29.25" customHeight="1">
      <c r="A375" s="72">
        <f t="shared" si="69"/>
        <v>32.039999999999992</v>
      </c>
      <c r="B375" s="122" t="s">
        <v>90</v>
      </c>
      <c r="C375" s="138">
        <v>12</v>
      </c>
      <c r="D375" s="81" t="s">
        <v>17</v>
      </c>
      <c r="E375" s="189"/>
      <c r="F375" s="181">
        <f t="shared" si="68"/>
        <v>0</v>
      </c>
      <c r="G375" s="74"/>
    </row>
    <row r="376" spans="1:7" s="10" customFormat="1" ht="28.5" customHeight="1">
      <c r="A376" s="72">
        <f t="shared" si="69"/>
        <v>32.04999999999999</v>
      </c>
      <c r="B376" s="122" t="s">
        <v>63</v>
      </c>
      <c r="C376" s="138">
        <v>6</v>
      </c>
      <c r="D376" s="81" t="s">
        <v>17</v>
      </c>
      <c r="E376" s="189"/>
      <c r="F376" s="181">
        <f t="shared" si="68"/>
        <v>0</v>
      </c>
      <c r="G376" s="74"/>
    </row>
    <row r="377" spans="1:7" s="10" customFormat="1" ht="33.75" customHeight="1">
      <c r="A377" s="72">
        <f t="shared" si="69"/>
        <v>32.059999999999988</v>
      </c>
      <c r="B377" s="86" t="s">
        <v>66</v>
      </c>
      <c r="C377" s="138">
        <v>16</v>
      </c>
      <c r="D377" s="81" t="s">
        <v>17</v>
      </c>
      <c r="E377" s="189"/>
      <c r="F377" s="181">
        <f t="shared" si="68"/>
        <v>0</v>
      </c>
      <c r="G377" s="74"/>
    </row>
    <row r="378" spans="1:7" s="10" customFormat="1" ht="71.25">
      <c r="A378" s="72">
        <f t="shared" si="69"/>
        <v>32.069999999999986</v>
      </c>
      <c r="B378" s="86" t="s">
        <v>67</v>
      </c>
      <c r="C378" s="138">
        <v>6</v>
      </c>
      <c r="D378" s="81" t="s">
        <v>17</v>
      </c>
      <c r="E378" s="189"/>
      <c r="F378" s="181">
        <f t="shared" si="68"/>
        <v>0</v>
      </c>
      <c r="G378" s="74"/>
    </row>
    <row r="379" spans="1:7" s="10" customFormat="1" ht="18" customHeight="1">
      <c r="A379" s="72">
        <f t="shared" si="69"/>
        <v>32.079999999999984</v>
      </c>
      <c r="B379" s="86" t="s">
        <v>190</v>
      </c>
      <c r="C379" s="138">
        <v>6</v>
      </c>
      <c r="D379" s="81" t="s">
        <v>17</v>
      </c>
      <c r="E379" s="189"/>
      <c r="F379" s="181">
        <f t="shared" si="68"/>
        <v>0</v>
      </c>
      <c r="G379" s="74"/>
    </row>
    <row r="380" spans="1:7" s="10" customFormat="1" ht="18" customHeight="1">
      <c r="A380" s="72">
        <f t="shared" si="69"/>
        <v>32.089999999999982</v>
      </c>
      <c r="B380" s="86" t="s">
        <v>191</v>
      </c>
      <c r="C380" s="138">
        <v>12</v>
      </c>
      <c r="D380" s="81" t="s">
        <v>17</v>
      </c>
      <c r="E380" s="189"/>
      <c r="F380" s="181">
        <f t="shared" si="68"/>
        <v>0</v>
      </c>
      <c r="G380" s="74"/>
    </row>
    <row r="381" spans="1:7" s="10" customFormat="1" ht="60" customHeight="1">
      <c r="A381" s="72">
        <f t="shared" si="69"/>
        <v>32.09999999999998</v>
      </c>
      <c r="B381" s="122" t="s">
        <v>204</v>
      </c>
      <c r="C381" s="138">
        <v>6</v>
      </c>
      <c r="D381" s="81" t="s">
        <v>17</v>
      </c>
      <c r="E381" s="189"/>
      <c r="F381" s="181">
        <f t="shared" si="68"/>
        <v>0</v>
      </c>
      <c r="G381" s="74"/>
    </row>
    <row r="382" spans="1:7" s="10" customFormat="1" ht="18" customHeight="1">
      <c r="A382" s="72">
        <f t="shared" si="69"/>
        <v>32.109999999999978</v>
      </c>
      <c r="B382" s="86" t="s">
        <v>68</v>
      </c>
      <c r="C382" s="138">
        <v>1</v>
      </c>
      <c r="D382" s="81" t="s">
        <v>168</v>
      </c>
      <c r="E382" s="189"/>
      <c r="F382" s="181">
        <f t="shared" si="68"/>
        <v>0</v>
      </c>
      <c r="G382" s="74"/>
    </row>
    <row r="383" spans="1:7" s="10" customFormat="1" ht="17.25" customHeight="1">
      <c r="A383" s="75"/>
      <c r="B383" s="76" t="s">
        <v>39</v>
      </c>
      <c r="C383" s="77"/>
      <c r="D383" s="78"/>
      <c r="E383" s="190"/>
      <c r="F383" s="182"/>
      <c r="G383" s="80">
        <f>SUM(F372:F383)</f>
        <v>0</v>
      </c>
    </row>
    <row r="384" spans="1:7" ht="17.25" customHeight="1">
      <c r="A384" s="5"/>
      <c r="B384" s="6"/>
      <c r="C384" s="44"/>
      <c r="D384" s="34"/>
      <c r="E384" s="191"/>
      <c r="F384" s="183"/>
      <c r="G384" s="7"/>
    </row>
    <row r="385" spans="1:14" s="10" customFormat="1" ht="15.75" customHeight="1">
      <c r="A385" s="131"/>
      <c r="B385" s="132" t="s">
        <v>91</v>
      </c>
      <c r="C385" s="133"/>
      <c r="D385" s="134"/>
      <c r="E385" s="194"/>
      <c r="F385" s="186"/>
      <c r="G385" s="137"/>
    </row>
    <row r="386" spans="1:14" s="10" customFormat="1" ht="15.75" customHeight="1">
      <c r="A386" s="131">
        <f>+A371+1</f>
        <v>33</v>
      </c>
      <c r="B386" s="132" t="s">
        <v>13</v>
      </c>
      <c r="C386" s="133"/>
      <c r="D386" s="134"/>
      <c r="E386" s="194"/>
      <c r="F386" s="186"/>
      <c r="G386" s="137"/>
    </row>
    <row r="387" spans="1:14" s="10" customFormat="1" ht="18" customHeight="1">
      <c r="A387" s="72">
        <f>A386+0.01</f>
        <v>33.01</v>
      </c>
      <c r="B387" s="86" t="s">
        <v>207</v>
      </c>
      <c r="C387" s="138">
        <v>37.56</v>
      </c>
      <c r="D387" s="81" t="s">
        <v>15</v>
      </c>
      <c r="E387" s="189"/>
      <c r="F387" s="181">
        <f t="shared" ref="F387:F401" si="70">ROUNDUP(E387*C387,2)</f>
        <v>0</v>
      </c>
      <c r="G387" s="74"/>
      <c r="K387" s="10">
        <f>3.83*4.35*2.3*6</f>
        <v>229.91489999999996</v>
      </c>
    </row>
    <row r="388" spans="1:14" s="10" customFormat="1" ht="18" customHeight="1">
      <c r="A388" s="72">
        <f t="shared" ref="A388:A401" si="71">A387+0.01</f>
        <v>33.019999999999996</v>
      </c>
      <c r="B388" s="86" t="s">
        <v>198</v>
      </c>
      <c r="C388" s="138">
        <v>12</v>
      </c>
      <c r="D388" s="81" t="s">
        <v>17</v>
      </c>
      <c r="E388" s="189"/>
      <c r="F388" s="181">
        <f t="shared" si="70"/>
        <v>0</v>
      </c>
      <c r="G388" s="74"/>
      <c r="K388" s="10">
        <f>3.83*4.35*2.3*6</f>
        <v>229.91489999999996</v>
      </c>
    </row>
    <row r="389" spans="1:14" s="10" customFormat="1" ht="18" customHeight="1">
      <c r="A389" s="72">
        <f t="shared" si="71"/>
        <v>33.029999999999994</v>
      </c>
      <c r="B389" s="86" t="s">
        <v>16</v>
      </c>
      <c r="C389" s="138">
        <v>12</v>
      </c>
      <c r="D389" s="81" t="s">
        <v>17</v>
      </c>
      <c r="E389" s="189"/>
      <c r="F389" s="181">
        <f t="shared" si="70"/>
        <v>0</v>
      </c>
      <c r="G389" s="74"/>
      <c r="K389" s="10">
        <f>K387</f>
        <v>229.91489999999996</v>
      </c>
      <c r="L389" s="10">
        <f>K389/15</f>
        <v>15.327659999999998</v>
      </c>
      <c r="M389" s="10">
        <f>L389*2118.88</f>
        <v>32477.472220799998</v>
      </c>
    </row>
    <row r="390" spans="1:14" s="10" customFormat="1" ht="18" customHeight="1">
      <c r="A390" s="72">
        <f t="shared" si="71"/>
        <v>33.039999999999992</v>
      </c>
      <c r="B390" s="86" t="s">
        <v>19</v>
      </c>
      <c r="C390" s="138">
        <v>6</v>
      </c>
      <c r="D390" s="81" t="s">
        <v>17</v>
      </c>
      <c r="E390" s="189"/>
      <c r="F390" s="181">
        <f t="shared" si="70"/>
        <v>0</v>
      </c>
      <c r="G390" s="74"/>
      <c r="K390" s="10">
        <f>4*5</f>
        <v>20</v>
      </c>
      <c r="L390" s="10">
        <f>K390*2.4</f>
        <v>48</v>
      </c>
      <c r="M390" s="10">
        <f>L390/15</f>
        <v>3.2</v>
      </c>
      <c r="N390" s="10">
        <f>M390*2118.88</f>
        <v>6780.4160000000011</v>
      </c>
    </row>
    <row r="391" spans="1:14" s="10" customFormat="1" ht="18" customHeight="1">
      <c r="A391" s="72">
        <f t="shared" si="71"/>
        <v>33.04999999999999</v>
      </c>
      <c r="B391" s="86" t="s">
        <v>20</v>
      </c>
      <c r="C391" s="138">
        <v>12</v>
      </c>
      <c r="D391" s="81" t="s">
        <v>17</v>
      </c>
      <c r="E391" s="189"/>
      <c r="F391" s="181">
        <f t="shared" si="70"/>
        <v>0</v>
      </c>
      <c r="G391" s="74"/>
    </row>
    <row r="392" spans="1:14" s="10" customFormat="1" ht="18" customHeight="1">
      <c r="A392" s="72">
        <f t="shared" si="71"/>
        <v>33.059999999999988</v>
      </c>
      <c r="B392" s="86" t="s">
        <v>21</v>
      </c>
      <c r="C392" s="138">
        <v>6</v>
      </c>
      <c r="D392" s="81" t="s">
        <v>17</v>
      </c>
      <c r="E392" s="189"/>
      <c r="F392" s="181">
        <f t="shared" si="70"/>
        <v>0</v>
      </c>
      <c r="G392" s="74"/>
    </row>
    <row r="393" spans="1:14" s="10" customFormat="1" ht="18" customHeight="1">
      <c r="A393" s="72">
        <f t="shared" si="71"/>
        <v>33.069999999999986</v>
      </c>
      <c r="B393" s="86" t="s">
        <v>22</v>
      </c>
      <c r="C393" s="138">
        <v>6</v>
      </c>
      <c r="D393" s="81" t="s">
        <v>17</v>
      </c>
      <c r="E393" s="189"/>
      <c r="F393" s="181">
        <f t="shared" si="70"/>
        <v>0</v>
      </c>
      <c r="G393" s="74"/>
    </row>
    <row r="394" spans="1:14" s="10" customFormat="1" ht="18" customHeight="1">
      <c r="A394" s="72">
        <f t="shared" si="71"/>
        <v>33.079999999999984</v>
      </c>
      <c r="B394" s="86" t="s">
        <v>23</v>
      </c>
      <c r="C394" s="138">
        <v>6</v>
      </c>
      <c r="D394" s="81" t="s">
        <v>17</v>
      </c>
      <c r="E394" s="189"/>
      <c r="F394" s="181">
        <f t="shared" si="70"/>
        <v>0</v>
      </c>
      <c r="G394" s="74"/>
    </row>
    <row r="395" spans="1:14" s="10" customFormat="1" ht="18" customHeight="1">
      <c r="A395" s="72">
        <f t="shared" si="71"/>
        <v>33.089999999999982</v>
      </c>
      <c r="B395" s="86" t="s">
        <v>24</v>
      </c>
      <c r="C395" s="138">
        <v>6</v>
      </c>
      <c r="D395" s="81" t="s">
        <v>17</v>
      </c>
      <c r="E395" s="189"/>
      <c r="F395" s="181">
        <f t="shared" si="70"/>
        <v>0</v>
      </c>
      <c r="G395" s="74"/>
    </row>
    <row r="396" spans="1:14" s="10" customFormat="1" ht="17.25" customHeight="1">
      <c r="A396" s="72">
        <f t="shared" si="71"/>
        <v>33.09999999999998</v>
      </c>
      <c r="B396" s="86" t="s">
        <v>75</v>
      </c>
      <c r="C396" s="138">
        <v>12</v>
      </c>
      <c r="D396" s="81" t="s">
        <v>17</v>
      </c>
      <c r="E396" s="189"/>
      <c r="F396" s="181">
        <f t="shared" si="70"/>
        <v>0</v>
      </c>
      <c r="G396" s="74"/>
    </row>
    <row r="397" spans="1:14" s="10" customFormat="1" ht="18" customHeight="1">
      <c r="A397" s="72">
        <f t="shared" si="71"/>
        <v>33.109999999999978</v>
      </c>
      <c r="B397" s="86" t="s">
        <v>25</v>
      </c>
      <c r="C397" s="138">
        <v>71.12</v>
      </c>
      <c r="D397" s="81" t="s">
        <v>15</v>
      </c>
      <c r="E397" s="189"/>
      <c r="F397" s="181">
        <f t="shared" si="70"/>
        <v>0</v>
      </c>
      <c r="G397" s="74"/>
      <c r="J397" s="10">
        <f>8000*0.05</f>
        <v>400</v>
      </c>
    </row>
    <row r="398" spans="1:14" s="10" customFormat="1" ht="18" customHeight="1">
      <c r="A398" s="72">
        <f t="shared" si="71"/>
        <v>33.119999999999976</v>
      </c>
      <c r="B398" s="122" t="s">
        <v>200</v>
      </c>
      <c r="C398" s="138">
        <v>6</v>
      </c>
      <c r="D398" s="81" t="s">
        <v>17</v>
      </c>
      <c r="E398" s="189"/>
      <c r="F398" s="181">
        <f t="shared" si="70"/>
        <v>0</v>
      </c>
      <c r="G398" s="74"/>
    </row>
    <row r="399" spans="1:14" s="10" customFormat="1" ht="18" customHeight="1">
      <c r="A399" s="72">
        <f t="shared" si="71"/>
        <v>33.129999999999974</v>
      </c>
      <c r="B399" s="122" t="s">
        <v>202</v>
      </c>
      <c r="C399" s="138">
        <v>283.86</v>
      </c>
      <c r="D399" s="81" t="s">
        <v>15</v>
      </c>
      <c r="E399" s="189"/>
      <c r="F399" s="181">
        <f t="shared" si="70"/>
        <v>0</v>
      </c>
      <c r="G399" s="74"/>
    </row>
    <row r="400" spans="1:14" s="10" customFormat="1" ht="18" customHeight="1">
      <c r="A400" s="72">
        <f t="shared" si="71"/>
        <v>33.139999999999972</v>
      </c>
      <c r="B400" s="86" t="s">
        <v>34</v>
      </c>
      <c r="C400" s="138">
        <v>1</v>
      </c>
      <c r="D400" s="81" t="s">
        <v>35</v>
      </c>
      <c r="E400" s="189"/>
      <c r="F400" s="181">
        <f t="shared" si="70"/>
        <v>0</v>
      </c>
      <c r="G400" s="74"/>
    </row>
    <row r="401" spans="1:10" s="10" customFormat="1" ht="30.75" customHeight="1">
      <c r="A401" s="72">
        <f t="shared" si="71"/>
        <v>33.14999999999997</v>
      </c>
      <c r="B401" s="86" t="s">
        <v>38</v>
      </c>
      <c r="C401" s="138">
        <v>1</v>
      </c>
      <c r="D401" s="81" t="s">
        <v>168</v>
      </c>
      <c r="E401" s="189"/>
      <c r="F401" s="181">
        <f t="shared" si="70"/>
        <v>0</v>
      </c>
      <c r="G401" s="74"/>
    </row>
    <row r="402" spans="1:10" s="10" customFormat="1" ht="17.25" customHeight="1">
      <c r="A402" s="75"/>
      <c r="B402" s="76" t="s">
        <v>39</v>
      </c>
      <c r="C402" s="77"/>
      <c r="D402" s="78"/>
      <c r="E402" s="190"/>
      <c r="F402" s="182"/>
      <c r="G402" s="80">
        <f>SUM(F387:F402)</f>
        <v>0</v>
      </c>
    </row>
    <row r="403" spans="1:10" ht="18.75" customHeight="1">
      <c r="A403" s="5"/>
      <c r="B403" s="6"/>
      <c r="C403" s="44"/>
      <c r="D403" s="34"/>
      <c r="E403" s="191"/>
      <c r="F403" s="183"/>
      <c r="G403" s="7"/>
    </row>
    <row r="404" spans="1:10" s="10" customFormat="1" ht="15.75" customHeight="1">
      <c r="A404" s="120">
        <f>+A386+1</f>
        <v>34</v>
      </c>
      <c r="B404" s="8" t="s">
        <v>40</v>
      </c>
      <c r="C404" s="45"/>
      <c r="D404" s="35"/>
      <c r="E404" s="192"/>
      <c r="F404" s="184"/>
      <c r="G404" s="9"/>
    </row>
    <row r="405" spans="1:10" s="10" customFormat="1" ht="33" customHeight="1">
      <c r="A405" s="72">
        <f>A404+0.01</f>
        <v>34.01</v>
      </c>
      <c r="B405" s="122" t="s">
        <v>85</v>
      </c>
      <c r="C405" s="138">
        <v>124.87</v>
      </c>
      <c r="D405" s="81" t="s">
        <v>15</v>
      </c>
      <c r="E405" s="189"/>
      <c r="F405" s="181">
        <f t="shared" ref="F405:F406" si="72">ROUNDUP(E405*C405,2)</f>
        <v>0</v>
      </c>
      <c r="G405" s="74"/>
    </row>
    <row r="406" spans="1:10" s="10" customFormat="1" ht="32.25" customHeight="1">
      <c r="A406" s="72">
        <f t="shared" ref="A406" si="73">A405+0.01</f>
        <v>34.019999999999996</v>
      </c>
      <c r="B406" s="122" t="s">
        <v>78</v>
      </c>
      <c r="C406" s="138">
        <v>244.09</v>
      </c>
      <c r="D406" s="81" t="s">
        <v>15</v>
      </c>
      <c r="E406" s="189"/>
      <c r="F406" s="181">
        <f t="shared" si="72"/>
        <v>0</v>
      </c>
      <c r="G406" s="74"/>
    </row>
    <row r="407" spans="1:10" s="10" customFormat="1" ht="17.25" customHeight="1">
      <c r="A407" s="75"/>
      <c r="B407" s="76" t="s">
        <v>39</v>
      </c>
      <c r="C407" s="77"/>
      <c r="D407" s="78"/>
      <c r="E407" s="190"/>
      <c r="F407" s="182"/>
      <c r="G407" s="80">
        <f>SUM(F404:F407)</f>
        <v>0</v>
      </c>
    </row>
    <row r="408" spans="1:10" ht="17.25" customHeight="1">
      <c r="A408" s="5"/>
      <c r="B408" s="6"/>
      <c r="C408" s="44"/>
      <c r="D408" s="34"/>
      <c r="E408" s="191"/>
      <c r="F408" s="183"/>
      <c r="G408" s="7"/>
    </row>
    <row r="409" spans="1:10" s="10" customFormat="1" ht="15.75" customHeight="1">
      <c r="A409" s="120">
        <f>+A404+1</f>
        <v>35</v>
      </c>
      <c r="B409" s="8" t="s">
        <v>41</v>
      </c>
      <c r="C409" s="45"/>
      <c r="D409" s="35"/>
      <c r="E409" s="192"/>
      <c r="F409" s="184"/>
      <c r="G409" s="9"/>
    </row>
    <row r="410" spans="1:10" s="10" customFormat="1" ht="30.75" customHeight="1">
      <c r="A410" s="72">
        <f>A409+0.01</f>
        <v>35.01</v>
      </c>
      <c r="B410" s="86" t="s">
        <v>178</v>
      </c>
      <c r="C410" s="138">
        <v>70.709999999999994</v>
      </c>
      <c r="D410" s="81" t="s">
        <v>15</v>
      </c>
      <c r="E410" s="189"/>
      <c r="F410" s="181">
        <f t="shared" ref="F410:F411" si="74">ROUNDUP(E410*C410,2)</f>
        <v>0</v>
      </c>
      <c r="G410" s="74"/>
    </row>
    <row r="411" spans="1:10" s="10" customFormat="1" ht="29.25" customHeight="1">
      <c r="A411" s="72">
        <f t="shared" ref="A411" si="75">A410+0.01</f>
        <v>35.019999999999996</v>
      </c>
      <c r="B411" s="86" t="s">
        <v>208</v>
      </c>
      <c r="C411" s="138">
        <v>14.88</v>
      </c>
      <c r="D411" s="81" t="s">
        <v>33</v>
      </c>
      <c r="E411" s="189"/>
      <c r="F411" s="181">
        <f t="shared" si="74"/>
        <v>0</v>
      </c>
      <c r="G411" s="74"/>
    </row>
    <row r="412" spans="1:10" s="10" customFormat="1" ht="17.25" customHeight="1">
      <c r="A412" s="75"/>
      <c r="B412" s="76" t="s">
        <v>39</v>
      </c>
      <c r="C412" s="77"/>
      <c r="D412" s="78"/>
      <c r="E412" s="190"/>
      <c r="F412" s="182"/>
      <c r="G412" s="80">
        <f>SUM(F410:F412)</f>
        <v>0</v>
      </c>
    </row>
    <row r="413" spans="1:10" ht="21.75" customHeight="1">
      <c r="A413" s="5"/>
      <c r="B413" s="6"/>
      <c r="C413" s="44"/>
      <c r="D413" s="34"/>
      <c r="E413" s="191"/>
      <c r="F413" s="183"/>
      <c r="G413" s="7"/>
    </row>
    <row r="414" spans="1:10" s="10" customFormat="1" ht="15.75" customHeight="1">
      <c r="A414" s="120">
        <f>+A409+1</f>
        <v>36</v>
      </c>
      <c r="B414" s="8" t="s">
        <v>44</v>
      </c>
      <c r="C414" s="45"/>
      <c r="D414" s="35"/>
      <c r="E414" s="192"/>
      <c r="F414" s="184"/>
      <c r="G414" s="9"/>
      <c r="J414" s="10">
        <f>8*350</f>
        <v>2800</v>
      </c>
    </row>
    <row r="415" spans="1:10" s="10" customFormat="1" ht="32.25" customHeight="1">
      <c r="A415" s="72">
        <f t="shared" ref="A415:A426" si="76">A414+0.01</f>
        <v>36.01</v>
      </c>
      <c r="B415" s="86" t="s">
        <v>180</v>
      </c>
      <c r="C415" s="138">
        <v>16</v>
      </c>
      <c r="D415" s="81" t="s">
        <v>17</v>
      </c>
      <c r="E415" s="189"/>
      <c r="F415" s="181">
        <f t="shared" ref="F415:F426" si="77">ROUNDUP(E415*C415,2)</f>
        <v>0</v>
      </c>
      <c r="G415" s="74"/>
      <c r="J415" s="10">
        <f>1100+2800+1200+600+200+2500+1500+200+175</f>
        <v>10275</v>
      </c>
    </row>
    <row r="416" spans="1:10" s="10" customFormat="1" ht="33.75" customHeight="1">
      <c r="A416" s="72">
        <f t="shared" si="76"/>
        <v>36.019999999999996</v>
      </c>
      <c r="B416" s="122" t="s">
        <v>181</v>
      </c>
      <c r="C416" s="138">
        <v>16</v>
      </c>
      <c r="D416" s="81" t="s">
        <v>17</v>
      </c>
      <c r="E416" s="189"/>
      <c r="F416" s="181">
        <f t="shared" si="77"/>
        <v>0</v>
      </c>
      <c r="G416" s="74"/>
      <c r="J416" s="10">
        <f>8*300</f>
        <v>2400</v>
      </c>
    </row>
    <row r="417" spans="1:7" s="10" customFormat="1" ht="59.25" customHeight="1">
      <c r="A417" s="72">
        <f>A416+0.01</f>
        <v>36.029999999999994</v>
      </c>
      <c r="B417" s="122" t="s">
        <v>182</v>
      </c>
      <c r="C417" s="138">
        <v>16</v>
      </c>
      <c r="D417" s="81" t="s">
        <v>17</v>
      </c>
      <c r="E417" s="189"/>
      <c r="F417" s="181">
        <f t="shared" si="77"/>
        <v>0</v>
      </c>
      <c r="G417" s="74"/>
    </row>
    <row r="418" spans="1:7" s="10" customFormat="1" ht="45" customHeight="1">
      <c r="A418" s="72">
        <f t="shared" si="76"/>
        <v>36.039999999999992</v>
      </c>
      <c r="B418" s="122" t="s">
        <v>209</v>
      </c>
      <c r="C418" s="138">
        <v>16</v>
      </c>
      <c r="D418" s="81" t="s">
        <v>17</v>
      </c>
      <c r="E418" s="189"/>
      <c r="F418" s="181">
        <f t="shared" si="77"/>
        <v>0</v>
      </c>
      <c r="G418" s="74"/>
    </row>
    <row r="419" spans="1:7" s="10" customFormat="1" ht="17.25" customHeight="1">
      <c r="A419" s="72">
        <f t="shared" si="76"/>
        <v>36.04999999999999</v>
      </c>
      <c r="B419" s="86" t="s">
        <v>48</v>
      </c>
      <c r="C419" s="138">
        <v>12</v>
      </c>
      <c r="D419" s="81" t="s">
        <v>17</v>
      </c>
      <c r="E419" s="189"/>
      <c r="F419" s="181">
        <f t="shared" si="77"/>
        <v>0</v>
      </c>
      <c r="G419" s="74"/>
    </row>
    <row r="420" spans="1:7" s="10" customFormat="1" ht="17.25" customHeight="1">
      <c r="A420" s="72">
        <f t="shared" si="76"/>
        <v>36.059999999999988</v>
      </c>
      <c r="B420" s="86" t="s">
        <v>210</v>
      </c>
      <c r="C420" s="138">
        <v>12</v>
      </c>
      <c r="D420" s="81" t="s">
        <v>17</v>
      </c>
      <c r="E420" s="189"/>
      <c r="F420" s="181">
        <f t="shared" si="77"/>
        <v>0</v>
      </c>
      <c r="G420" s="74"/>
    </row>
    <row r="421" spans="1:7" s="10" customFormat="1" ht="17.25" customHeight="1">
      <c r="A421" s="72">
        <f t="shared" si="76"/>
        <v>36.069999999999986</v>
      </c>
      <c r="B421" s="86" t="s">
        <v>211</v>
      </c>
      <c r="C421" s="138">
        <v>12</v>
      </c>
      <c r="D421" s="81" t="s">
        <v>17</v>
      </c>
      <c r="E421" s="189"/>
      <c r="F421" s="181">
        <f t="shared" si="77"/>
        <v>0</v>
      </c>
      <c r="G421" s="74"/>
    </row>
    <row r="422" spans="1:7" s="10" customFormat="1" ht="17.25" customHeight="1">
      <c r="A422" s="72">
        <f t="shared" si="76"/>
        <v>36.079999999999984</v>
      </c>
      <c r="B422" s="86" t="s">
        <v>214</v>
      </c>
      <c r="C422" s="138">
        <v>12</v>
      </c>
      <c r="D422" s="81" t="s">
        <v>17</v>
      </c>
      <c r="E422" s="189"/>
      <c r="F422" s="181">
        <f t="shared" si="77"/>
        <v>0</v>
      </c>
      <c r="G422" s="74"/>
    </row>
    <row r="423" spans="1:7" s="10" customFormat="1" ht="17.25" customHeight="1">
      <c r="A423" s="72">
        <f t="shared" si="76"/>
        <v>36.089999999999982</v>
      </c>
      <c r="B423" s="86" t="s">
        <v>215</v>
      </c>
      <c r="C423" s="138">
        <v>12</v>
      </c>
      <c r="D423" s="81" t="s">
        <v>17</v>
      </c>
      <c r="E423" s="189"/>
      <c r="F423" s="181">
        <f t="shared" si="77"/>
        <v>0</v>
      </c>
      <c r="G423" s="74"/>
    </row>
    <row r="424" spans="1:7" s="10" customFormat="1" ht="17.25" customHeight="1">
      <c r="A424" s="72">
        <f t="shared" si="76"/>
        <v>36.09999999999998</v>
      </c>
      <c r="B424" s="86" t="s">
        <v>213</v>
      </c>
      <c r="C424" s="138">
        <v>12</v>
      </c>
      <c r="D424" s="81" t="s">
        <v>17</v>
      </c>
      <c r="E424" s="189"/>
      <c r="F424" s="181">
        <f t="shared" si="77"/>
        <v>0</v>
      </c>
      <c r="G424" s="74"/>
    </row>
    <row r="425" spans="1:7" s="10" customFormat="1" ht="17.25" customHeight="1">
      <c r="A425" s="72">
        <f t="shared" si="76"/>
        <v>36.109999999999978</v>
      </c>
      <c r="B425" s="86" t="s">
        <v>86</v>
      </c>
      <c r="C425" s="138">
        <v>12</v>
      </c>
      <c r="D425" s="81" t="s">
        <v>17</v>
      </c>
      <c r="E425" s="189"/>
      <c r="F425" s="181">
        <f t="shared" si="77"/>
        <v>0</v>
      </c>
      <c r="G425" s="74"/>
    </row>
    <row r="426" spans="1:7" s="10" customFormat="1" ht="17.25" customHeight="1">
      <c r="A426" s="72">
        <f t="shared" si="76"/>
        <v>36.119999999999976</v>
      </c>
      <c r="B426" s="86" t="s">
        <v>87</v>
      </c>
      <c r="C426" s="138">
        <v>24</v>
      </c>
      <c r="D426" s="81" t="s">
        <v>17</v>
      </c>
      <c r="E426" s="189"/>
      <c r="F426" s="181">
        <f t="shared" si="77"/>
        <v>0</v>
      </c>
      <c r="G426" s="74"/>
    </row>
    <row r="427" spans="1:7" s="10" customFormat="1" ht="17.25" customHeight="1">
      <c r="A427" s="75"/>
      <c r="B427" s="76" t="s">
        <v>39</v>
      </c>
      <c r="C427" s="77"/>
      <c r="D427" s="78"/>
      <c r="E427" s="190"/>
      <c r="F427" s="182"/>
      <c r="G427" s="80">
        <f>SUM(F415:F427)</f>
        <v>0</v>
      </c>
    </row>
    <row r="428" spans="1:7" ht="20.25" customHeight="1">
      <c r="A428" s="5"/>
      <c r="B428" s="6"/>
      <c r="C428" s="44"/>
      <c r="D428" s="34"/>
      <c r="E428" s="191"/>
      <c r="F428" s="183"/>
      <c r="G428" s="7"/>
    </row>
    <row r="429" spans="1:7" s="10" customFormat="1" ht="15.75" customHeight="1">
      <c r="A429" s="120">
        <f>+A414+1</f>
        <v>37</v>
      </c>
      <c r="B429" s="8" t="s">
        <v>57</v>
      </c>
      <c r="C429" s="45"/>
      <c r="D429" s="35"/>
      <c r="E429" s="192"/>
      <c r="F429" s="184"/>
      <c r="G429" s="9"/>
    </row>
    <row r="430" spans="1:7" s="10" customFormat="1" ht="31.5" customHeight="1">
      <c r="A430" s="72">
        <f>A429+0.01</f>
        <v>37.01</v>
      </c>
      <c r="B430" s="86" t="s">
        <v>58</v>
      </c>
      <c r="C430" s="138">
        <v>58</v>
      </c>
      <c r="D430" s="81" t="s">
        <v>17</v>
      </c>
      <c r="E430" s="189"/>
      <c r="F430" s="181">
        <f t="shared" ref="F430:F436" si="78">ROUNDUP(E430*C430,2)</f>
        <v>0</v>
      </c>
      <c r="G430" s="74"/>
    </row>
    <row r="431" spans="1:7" s="10" customFormat="1" ht="33.75" customHeight="1">
      <c r="A431" s="72">
        <f t="shared" ref="A431:A436" si="79">A430+0.01</f>
        <v>37.019999999999996</v>
      </c>
      <c r="B431" s="123" t="s">
        <v>185</v>
      </c>
      <c r="C431" s="138">
        <v>55.8</v>
      </c>
      <c r="D431" s="81" t="s">
        <v>33</v>
      </c>
      <c r="E431" s="189"/>
      <c r="F431" s="181">
        <f t="shared" si="78"/>
        <v>0</v>
      </c>
      <c r="G431" s="74"/>
    </row>
    <row r="432" spans="1:7" s="10" customFormat="1" ht="18.75" customHeight="1">
      <c r="A432" s="72">
        <f t="shared" si="79"/>
        <v>37.029999999999994</v>
      </c>
      <c r="B432" s="86" t="s">
        <v>88</v>
      </c>
      <c r="C432" s="138">
        <v>12</v>
      </c>
      <c r="D432" s="81" t="s">
        <v>17</v>
      </c>
      <c r="E432" s="189"/>
      <c r="F432" s="181">
        <f t="shared" si="78"/>
        <v>0</v>
      </c>
      <c r="G432" s="74"/>
    </row>
    <row r="433" spans="1:14" s="10" customFormat="1" ht="42.75" customHeight="1">
      <c r="A433" s="72">
        <f t="shared" si="79"/>
        <v>37.039999999999992</v>
      </c>
      <c r="B433" s="122" t="s">
        <v>186</v>
      </c>
      <c r="C433" s="138">
        <v>6</v>
      </c>
      <c r="D433" s="81" t="s">
        <v>17</v>
      </c>
      <c r="E433" s="189"/>
      <c r="F433" s="181">
        <f t="shared" si="78"/>
        <v>0</v>
      </c>
      <c r="G433" s="74"/>
    </row>
    <row r="434" spans="1:14" s="10" customFormat="1" ht="18" customHeight="1">
      <c r="A434" s="72">
        <f t="shared" si="79"/>
        <v>37.04999999999999</v>
      </c>
      <c r="B434" s="86" t="s">
        <v>217</v>
      </c>
      <c r="C434" s="138">
        <v>6</v>
      </c>
      <c r="D434" s="81" t="s">
        <v>17</v>
      </c>
      <c r="E434" s="193"/>
      <c r="F434" s="181">
        <f t="shared" si="78"/>
        <v>0</v>
      </c>
      <c r="G434" s="74"/>
      <c r="H434" s="10">
        <f>1.7*3.28</f>
        <v>5.5759999999999996</v>
      </c>
      <c r="I434" s="10">
        <f>H434*12</f>
        <v>66.911999999999992</v>
      </c>
    </row>
    <row r="435" spans="1:14" s="10" customFormat="1" ht="30" customHeight="1">
      <c r="A435" s="72">
        <f t="shared" si="79"/>
        <v>37.059999999999988</v>
      </c>
      <c r="B435" s="86" t="s">
        <v>218</v>
      </c>
      <c r="C435" s="138">
        <v>18</v>
      </c>
      <c r="D435" s="81" t="s">
        <v>33</v>
      </c>
      <c r="E435" s="193"/>
      <c r="F435" s="181">
        <f t="shared" si="78"/>
        <v>0</v>
      </c>
      <c r="G435" s="74"/>
    </row>
    <row r="436" spans="1:14" s="10" customFormat="1" ht="30" customHeight="1">
      <c r="A436" s="72">
        <f t="shared" si="79"/>
        <v>37.069999999999986</v>
      </c>
      <c r="B436" s="86" t="s">
        <v>219</v>
      </c>
      <c r="C436" s="138">
        <v>12</v>
      </c>
      <c r="D436" s="81" t="s">
        <v>17</v>
      </c>
      <c r="E436" s="189"/>
      <c r="F436" s="181">
        <f t="shared" si="78"/>
        <v>0</v>
      </c>
      <c r="G436" s="74"/>
    </row>
    <row r="437" spans="1:14" s="10" customFormat="1" ht="17.25" customHeight="1">
      <c r="A437" s="75"/>
      <c r="B437" s="76" t="s">
        <v>39</v>
      </c>
      <c r="C437" s="77"/>
      <c r="D437" s="78"/>
      <c r="E437" s="190"/>
      <c r="F437" s="182"/>
      <c r="G437" s="80">
        <f>SUM(F430:F437)</f>
        <v>0</v>
      </c>
    </row>
    <row r="438" spans="1:14" ht="17.25" customHeight="1">
      <c r="A438" s="5"/>
      <c r="B438" s="6"/>
      <c r="C438" s="44"/>
      <c r="D438" s="34"/>
      <c r="E438" s="191"/>
      <c r="F438" s="183"/>
      <c r="G438" s="7"/>
    </row>
    <row r="439" spans="1:14" s="10" customFormat="1" ht="15.75" customHeight="1">
      <c r="A439" s="120">
        <f>+A429+1</f>
        <v>38</v>
      </c>
      <c r="B439" s="8" t="s">
        <v>61</v>
      </c>
      <c r="C439" s="45"/>
      <c r="D439" s="35"/>
      <c r="E439" s="192"/>
      <c r="F439" s="184"/>
      <c r="G439" s="9"/>
    </row>
    <row r="440" spans="1:14" s="10" customFormat="1" ht="30.75" customHeight="1">
      <c r="A440" s="72">
        <f>A439+0.01</f>
        <v>38.01</v>
      </c>
      <c r="B440" s="86" t="s">
        <v>188</v>
      </c>
      <c r="C440" s="138">
        <v>6</v>
      </c>
      <c r="D440" s="81" t="s">
        <v>17</v>
      </c>
      <c r="E440" s="189"/>
      <c r="F440" s="181">
        <f t="shared" ref="F440:F450" si="80">ROUNDUP(E440*C440,2)</f>
        <v>0</v>
      </c>
      <c r="G440" s="74"/>
    </row>
    <row r="441" spans="1:14" s="10" customFormat="1" ht="43.5" customHeight="1">
      <c r="A441" s="72">
        <f t="shared" ref="A441:A450" si="81">A440+0.01</f>
        <v>38.019999999999996</v>
      </c>
      <c r="B441" s="122" t="s">
        <v>189</v>
      </c>
      <c r="C441" s="138">
        <v>167.86</v>
      </c>
      <c r="D441" s="81" t="s">
        <v>64</v>
      </c>
      <c r="E441" s="189"/>
      <c r="F441" s="181">
        <f t="shared" si="80"/>
        <v>0</v>
      </c>
      <c r="G441" s="74"/>
      <c r="I441" s="126">
        <f>57433.58*57.6</f>
        <v>3308174.2080000001</v>
      </c>
    </row>
    <row r="442" spans="1:14" s="10" customFormat="1" ht="29.25" customHeight="1">
      <c r="A442" s="72">
        <f t="shared" si="81"/>
        <v>38.029999999999994</v>
      </c>
      <c r="B442" s="122" t="s">
        <v>89</v>
      </c>
      <c r="C442" s="138">
        <v>2</v>
      </c>
      <c r="D442" s="81" t="s">
        <v>17</v>
      </c>
      <c r="E442" s="189"/>
      <c r="F442" s="181">
        <f t="shared" si="80"/>
        <v>0</v>
      </c>
      <c r="G442" s="74"/>
      <c r="I442" s="10">
        <f>29802.84</f>
        <v>29802.84</v>
      </c>
    </row>
    <row r="443" spans="1:14" s="10" customFormat="1" ht="29.25" customHeight="1">
      <c r="A443" s="72">
        <f t="shared" si="81"/>
        <v>38.039999999999992</v>
      </c>
      <c r="B443" s="122" t="s">
        <v>90</v>
      </c>
      <c r="C443" s="138">
        <v>12</v>
      </c>
      <c r="D443" s="81" t="s">
        <v>17</v>
      </c>
      <c r="E443" s="189"/>
      <c r="F443" s="181">
        <f t="shared" si="80"/>
        <v>0</v>
      </c>
      <c r="G443" s="74"/>
      <c r="I443" s="10">
        <f>3.2*0.65+3.2*0.2+0.1*3.2+0.65*0.1*2</f>
        <v>3.17</v>
      </c>
      <c r="J443" s="10">
        <f>I443*10.76</f>
        <v>34.109200000000001</v>
      </c>
      <c r="K443" s="10">
        <f>J443*14</f>
        <v>477.52880000000005</v>
      </c>
      <c r="L443" s="10">
        <f>29802.84*1.18</f>
        <v>35167.351199999997</v>
      </c>
      <c r="M443" s="10">
        <f>L443/K443</f>
        <v>73.6444612345894</v>
      </c>
    </row>
    <row r="444" spans="1:14" s="10" customFormat="1" ht="28.5" customHeight="1">
      <c r="A444" s="72">
        <f t="shared" si="81"/>
        <v>38.04999999999999</v>
      </c>
      <c r="B444" s="122" t="s">
        <v>63</v>
      </c>
      <c r="C444" s="138">
        <v>6</v>
      </c>
      <c r="D444" s="81" t="s">
        <v>17</v>
      </c>
      <c r="E444" s="189"/>
      <c r="F444" s="181">
        <f t="shared" si="80"/>
        <v>0</v>
      </c>
      <c r="G444" s="74"/>
      <c r="I444" s="10">
        <f>2*0.6+2*0.3+0.6*0.1*2+2*0.1</f>
        <v>2.12</v>
      </c>
      <c r="J444" s="10">
        <f>I444*10.76</f>
        <v>22.811199999999999</v>
      </c>
      <c r="K444" s="10">
        <v>1159.99</v>
      </c>
      <c r="M444" s="10">
        <f>K444/J444</f>
        <v>50.851774566879428</v>
      </c>
      <c r="N444" s="10">
        <f>K444*57.6</f>
        <v>66815.423999999999</v>
      </c>
    </row>
    <row r="445" spans="1:14" s="10" customFormat="1" ht="31.5" customHeight="1">
      <c r="A445" s="72">
        <f t="shared" si="81"/>
        <v>38.059999999999988</v>
      </c>
      <c r="B445" s="86" t="s">
        <v>66</v>
      </c>
      <c r="C445" s="138">
        <v>16</v>
      </c>
      <c r="D445" s="81" t="s">
        <v>17</v>
      </c>
      <c r="E445" s="189"/>
      <c r="F445" s="181">
        <f t="shared" si="80"/>
        <v>0</v>
      </c>
      <c r="G445" s="74"/>
    </row>
    <row r="446" spans="1:14" s="10" customFormat="1" ht="71.25">
      <c r="A446" s="72">
        <f t="shared" si="81"/>
        <v>38.069999999999986</v>
      </c>
      <c r="B446" s="86" t="s">
        <v>67</v>
      </c>
      <c r="C446" s="138">
        <v>6</v>
      </c>
      <c r="D446" s="81" t="s">
        <v>17</v>
      </c>
      <c r="E446" s="189"/>
      <c r="F446" s="181">
        <f t="shared" si="80"/>
        <v>0</v>
      </c>
      <c r="G446" s="74"/>
    </row>
    <row r="447" spans="1:14" s="10" customFormat="1" ht="18" customHeight="1">
      <c r="A447" s="72">
        <f t="shared" si="81"/>
        <v>38.079999999999984</v>
      </c>
      <c r="B447" s="86" t="s">
        <v>190</v>
      </c>
      <c r="C447" s="138">
        <v>6</v>
      </c>
      <c r="D447" s="81" t="s">
        <v>17</v>
      </c>
      <c r="E447" s="189"/>
      <c r="F447" s="181">
        <f t="shared" si="80"/>
        <v>0</v>
      </c>
      <c r="G447" s="74"/>
    </row>
    <row r="448" spans="1:14" s="10" customFormat="1" ht="18" customHeight="1">
      <c r="A448" s="72">
        <f t="shared" si="81"/>
        <v>38.089999999999982</v>
      </c>
      <c r="B448" s="86" t="s">
        <v>191</v>
      </c>
      <c r="C448" s="138">
        <v>12</v>
      </c>
      <c r="D448" s="81" t="s">
        <v>17</v>
      </c>
      <c r="E448" s="189"/>
      <c r="F448" s="181">
        <f t="shared" si="80"/>
        <v>0</v>
      </c>
      <c r="G448" s="74"/>
    </row>
    <row r="449" spans="1:7" s="10" customFormat="1" ht="60" customHeight="1">
      <c r="A449" s="72">
        <f t="shared" si="81"/>
        <v>38.09999999999998</v>
      </c>
      <c r="B449" s="122" t="s">
        <v>206</v>
      </c>
      <c r="C449" s="138">
        <v>6</v>
      </c>
      <c r="D449" s="81" t="s">
        <v>17</v>
      </c>
      <c r="E449" s="189"/>
      <c r="F449" s="181">
        <f t="shared" si="80"/>
        <v>0</v>
      </c>
      <c r="G449" s="74"/>
    </row>
    <row r="450" spans="1:7" s="10" customFormat="1" ht="18" customHeight="1">
      <c r="A450" s="72">
        <f t="shared" si="81"/>
        <v>38.109999999999978</v>
      </c>
      <c r="B450" s="86" t="s">
        <v>68</v>
      </c>
      <c r="C450" s="138">
        <v>1</v>
      </c>
      <c r="D450" s="81" t="s">
        <v>168</v>
      </c>
      <c r="E450" s="189"/>
      <c r="F450" s="181">
        <f t="shared" si="80"/>
        <v>0</v>
      </c>
      <c r="G450" s="74"/>
    </row>
    <row r="451" spans="1:7" s="10" customFormat="1" ht="17.25" customHeight="1">
      <c r="A451" s="75"/>
      <c r="B451" s="76" t="s">
        <v>39</v>
      </c>
      <c r="C451" s="77"/>
      <c r="D451" s="78"/>
      <c r="E451" s="190"/>
      <c r="F451" s="182"/>
      <c r="G451" s="80">
        <f>SUM(F440:F451)</f>
        <v>0</v>
      </c>
    </row>
    <row r="452" spans="1:7" ht="20.25" customHeight="1">
      <c r="A452" s="149"/>
      <c r="B452" s="150"/>
      <c r="C452" s="151"/>
      <c r="D452" s="152"/>
      <c r="E452" s="194"/>
      <c r="F452" s="188"/>
      <c r="G452" s="153"/>
    </row>
    <row r="453" spans="1:7" s="10" customFormat="1" ht="15.75" customHeight="1">
      <c r="A453" s="131"/>
      <c r="B453" s="132" t="s">
        <v>235</v>
      </c>
      <c r="C453" s="133"/>
      <c r="D453" s="134"/>
      <c r="E453" s="194"/>
      <c r="F453" s="186"/>
      <c r="G453" s="137"/>
    </row>
    <row r="454" spans="1:7" s="10" customFormat="1" ht="15.75" customHeight="1">
      <c r="A454" s="131">
        <f>+A439+1</f>
        <v>39</v>
      </c>
      <c r="B454" s="132" t="s">
        <v>13</v>
      </c>
      <c r="C454" s="133"/>
      <c r="D454" s="134"/>
      <c r="E454" s="194"/>
      <c r="F454" s="186"/>
      <c r="G454" s="137"/>
    </row>
    <row r="455" spans="1:7" s="10" customFormat="1" ht="18" customHeight="1">
      <c r="A455" s="72">
        <f>A454+0.01</f>
        <v>39.01</v>
      </c>
      <c r="B455" s="86" t="s">
        <v>92</v>
      </c>
      <c r="C455" s="138">
        <v>21.96</v>
      </c>
      <c r="D455" s="81" t="s">
        <v>15</v>
      </c>
      <c r="E455" s="189"/>
      <c r="F455" s="181">
        <f t="shared" ref="F455:F456" si="82">ROUNDUP(E455*C455,2)</f>
        <v>0</v>
      </c>
      <c r="G455" s="74"/>
    </row>
    <row r="456" spans="1:7" s="10" customFormat="1" ht="18" customHeight="1">
      <c r="A456" s="72">
        <f>A455+0.01</f>
        <v>39.019999999999996</v>
      </c>
      <c r="B456" s="86" t="s">
        <v>93</v>
      </c>
      <c r="C456" s="138">
        <v>1</v>
      </c>
      <c r="D456" s="81" t="s">
        <v>17</v>
      </c>
      <c r="E456" s="189"/>
      <c r="F456" s="181">
        <f t="shared" si="82"/>
        <v>0</v>
      </c>
      <c r="G456" s="74"/>
    </row>
    <row r="457" spans="1:7" s="10" customFormat="1" ht="17.25" customHeight="1">
      <c r="A457" s="75"/>
      <c r="B457" s="76" t="s">
        <v>39</v>
      </c>
      <c r="C457" s="77"/>
      <c r="D457" s="78"/>
      <c r="E457" s="190"/>
      <c r="F457" s="182"/>
      <c r="G457" s="80">
        <f>SUM(F455:F457)</f>
        <v>0</v>
      </c>
    </row>
    <row r="458" spans="1:7" ht="6.75" customHeight="1">
      <c r="A458" s="5"/>
      <c r="B458" s="6"/>
      <c r="C458" s="44"/>
      <c r="D458" s="34"/>
      <c r="E458" s="191"/>
      <c r="F458" s="183"/>
      <c r="G458" s="7"/>
    </row>
    <row r="459" spans="1:7" s="10" customFormat="1" ht="15.75" customHeight="1">
      <c r="A459" s="120">
        <f>+A454+1</f>
        <v>40</v>
      </c>
      <c r="B459" s="8" t="s">
        <v>236</v>
      </c>
      <c r="C459" s="45"/>
      <c r="D459" s="35"/>
      <c r="E459" s="192"/>
      <c r="F459" s="184"/>
      <c r="G459" s="9"/>
    </row>
    <row r="460" spans="1:7" s="10" customFormat="1" ht="29.25" customHeight="1">
      <c r="A460" s="72">
        <f>A459+0.01</f>
        <v>40.01</v>
      </c>
      <c r="B460" s="122" t="s">
        <v>220</v>
      </c>
      <c r="C460" s="138">
        <v>24.2</v>
      </c>
      <c r="D460" s="81" t="s">
        <v>15</v>
      </c>
      <c r="E460" s="189"/>
      <c r="F460" s="181">
        <f t="shared" ref="F460" si="83">ROUNDUP(E460*C460,2)</f>
        <v>0</v>
      </c>
      <c r="G460" s="74"/>
    </row>
    <row r="461" spans="1:7" s="10" customFormat="1" ht="17.25" customHeight="1">
      <c r="A461" s="75"/>
      <c r="B461" s="76" t="s">
        <v>39</v>
      </c>
      <c r="C461" s="77"/>
      <c r="D461" s="78"/>
      <c r="E461" s="190"/>
      <c r="F461" s="182"/>
      <c r="G461" s="80">
        <f>SUM(F460:F461)</f>
        <v>0</v>
      </c>
    </row>
    <row r="462" spans="1:7" ht="13.5" customHeight="1">
      <c r="A462" s="5"/>
      <c r="B462" s="6"/>
      <c r="C462" s="44"/>
      <c r="D462" s="34"/>
      <c r="E462" s="191"/>
      <c r="F462" s="183"/>
      <c r="G462" s="7"/>
    </row>
    <row r="463" spans="1:7" s="10" customFormat="1" ht="15.75" customHeight="1">
      <c r="A463" s="120">
        <f>+A459+1</f>
        <v>41</v>
      </c>
      <c r="B463" s="8" t="s">
        <v>94</v>
      </c>
      <c r="C463" s="45"/>
      <c r="D463" s="35"/>
      <c r="E463" s="192"/>
      <c r="F463" s="184"/>
      <c r="G463" s="9"/>
    </row>
    <row r="464" spans="1:7" s="10" customFormat="1" ht="48" customHeight="1">
      <c r="A464" s="72">
        <f>A463+0.01</f>
        <v>41.01</v>
      </c>
      <c r="B464" s="122" t="s">
        <v>221</v>
      </c>
      <c r="C464" s="138">
        <v>70.11</v>
      </c>
      <c r="D464" s="81" t="s">
        <v>15</v>
      </c>
      <c r="E464" s="189"/>
      <c r="F464" s="181">
        <f t="shared" ref="F464" si="84">ROUNDUP(E464*C464,2)</f>
        <v>0</v>
      </c>
      <c r="G464" s="74"/>
    </row>
    <row r="465" spans="1:7" s="10" customFormat="1" ht="17.25" customHeight="1">
      <c r="A465" s="75"/>
      <c r="B465" s="76" t="s">
        <v>39</v>
      </c>
      <c r="C465" s="77"/>
      <c r="D465" s="78"/>
      <c r="E465" s="190"/>
      <c r="F465" s="182"/>
      <c r="G465" s="80">
        <f>F464</f>
        <v>0</v>
      </c>
    </row>
    <row r="466" spans="1:7" ht="18" customHeight="1">
      <c r="A466" s="5"/>
      <c r="B466" s="6"/>
      <c r="C466" s="44"/>
      <c r="D466" s="34"/>
      <c r="E466" s="191"/>
      <c r="F466" s="183"/>
      <c r="G466" s="7"/>
    </row>
    <row r="467" spans="1:7" s="10" customFormat="1" ht="15.75" customHeight="1">
      <c r="A467" s="120">
        <f>+A463+1</f>
        <v>42</v>
      </c>
      <c r="B467" s="8" t="s">
        <v>95</v>
      </c>
      <c r="C467" s="45"/>
      <c r="D467" s="35"/>
      <c r="E467" s="192"/>
      <c r="F467" s="184"/>
      <c r="G467" s="9"/>
    </row>
    <row r="468" spans="1:7" s="10" customFormat="1" ht="15" customHeight="1">
      <c r="A468" s="72">
        <f>A467+0.01</f>
        <v>42.01</v>
      </c>
      <c r="B468" s="122" t="s">
        <v>334</v>
      </c>
      <c r="C468" s="138">
        <v>140.22</v>
      </c>
      <c r="D468" s="81" t="s">
        <v>15</v>
      </c>
      <c r="E468" s="189"/>
      <c r="F468" s="181">
        <f t="shared" ref="F468:F469" si="85">ROUNDUP(E468*C468,2)</f>
        <v>0</v>
      </c>
      <c r="G468" s="74"/>
    </row>
    <row r="469" spans="1:7" s="10" customFormat="1" ht="15" customHeight="1">
      <c r="A469" s="72">
        <f t="shared" ref="A469" si="86">A468+0.01</f>
        <v>42.019999999999996</v>
      </c>
      <c r="B469" s="122" t="s">
        <v>335</v>
      </c>
      <c r="C469" s="138">
        <v>140.22</v>
      </c>
      <c r="D469" s="81" t="s">
        <v>15</v>
      </c>
      <c r="E469" s="189"/>
      <c r="F469" s="181">
        <f t="shared" si="85"/>
        <v>0</v>
      </c>
      <c r="G469" s="74"/>
    </row>
    <row r="470" spans="1:7" s="10" customFormat="1" ht="17.25" customHeight="1">
      <c r="A470" s="75"/>
      <c r="B470" s="76" t="s">
        <v>39</v>
      </c>
      <c r="C470" s="77"/>
      <c r="D470" s="78"/>
      <c r="E470" s="190"/>
      <c r="F470" s="182"/>
      <c r="G470" s="80">
        <f>SUM(F468:F470)</f>
        <v>0</v>
      </c>
    </row>
    <row r="471" spans="1:7" ht="18" customHeight="1">
      <c r="A471" s="5"/>
      <c r="B471" s="6"/>
      <c r="C471" s="44"/>
      <c r="D471" s="34"/>
      <c r="E471" s="191"/>
      <c r="F471" s="183"/>
      <c r="G471" s="7"/>
    </row>
    <row r="472" spans="1:7" s="10" customFormat="1" ht="15.75" customHeight="1">
      <c r="A472" s="120">
        <f>+A467+1</f>
        <v>43</v>
      </c>
      <c r="B472" s="8" t="s">
        <v>96</v>
      </c>
      <c r="C472" s="45"/>
      <c r="D472" s="35"/>
      <c r="E472" s="192"/>
      <c r="F472" s="184"/>
      <c r="G472" s="9"/>
    </row>
    <row r="473" spans="1:7" s="10" customFormat="1" ht="29.25" customHeight="1">
      <c r="A473" s="72">
        <f>A472+0.01</f>
        <v>43.01</v>
      </c>
      <c r="B473" s="86" t="s">
        <v>222</v>
      </c>
      <c r="C473" s="138">
        <v>31.71</v>
      </c>
      <c r="D473" s="81" t="s">
        <v>15</v>
      </c>
      <c r="E473" s="189"/>
      <c r="F473" s="181">
        <f t="shared" ref="F473:F474" si="87">ROUNDUP(E473*C473,2)</f>
        <v>0</v>
      </c>
      <c r="G473" s="74"/>
    </row>
    <row r="474" spans="1:7" s="10" customFormat="1" ht="30.75" customHeight="1">
      <c r="A474" s="72">
        <f>A473+0.01</f>
        <v>43.019999999999996</v>
      </c>
      <c r="B474" s="86" t="s">
        <v>262</v>
      </c>
      <c r="C474" s="138">
        <v>28.59</v>
      </c>
      <c r="D474" s="81" t="s">
        <v>33</v>
      </c>
      <c r="E474" s="189"/>
      <c r="F474" s="181">
        <f t="shared" si="87"/>
        <v>0</v>
      </c>
      <c r="G474" s="74"/>
    </row>
    <row r="475" spans="1:7" s="10" customFormat="1" ht="17.25" customHeight="1">
      <c r="A475" s="75"/>
      <c r="B475" s="76" t="s">
        <v>39</v>
      </c>
      <c r="C475" s="77"/>
      <c r="D475" s="78"/>
      <c r="E475" s="190"/>
      <c r="F475" s="182"/>
      <c r="G475" s="80">
        <f>SUM(F473:F475)</f>
        <v>0</v>
      </c>
    </row>
    <row r="476" spans="1:7" ht="15" customHeight="1">
      <c r="A476" s="5"/>
      <c r="B476" s="6"/>
      <c r="C476" s="44"/>
      <c r="D476" s="34"/>
      <c r="E476" s="191"/>
      <c r="F476" s="183"/>
      <c r="G476" s="7"/>
    </row>
    <row r="477" spans="1:7" s="10" customFormat="1" ht="15.75" customHeight="1">
      <c r="A477" s="120">
        <f>+A472+1</f>
        <v>44</v>
      </c>
      <c r="B477" s="8" t="s">
        <v>41</v>
      </c>
      <c r="C477" s="45"/>
      <c r="D477" s="35"/>
      <c r="E477" s="192"/>
      <c r="F477" s="184"/>
      <c r="G477" s="9"/>
    </row>
    <row r="478" spans="1:7" s="10" customFormat="1" ht="31.5" customHeight="1">
      <c r="A478" s="72">
        <f>A477+0.01</f>
        <v>44.01</v>
      </c>
      <c r="B478" s="86" t="s">
        <v>263</v>
      </c>
      <c r="C478" s="138">
        <v>28.15</v>
      </c>
      <c r="D478" s="81" t="s">
        <v>15</v>
      </c>
      <c r="E478" s="189"/>
      <c r="F478" s="181">
        <f t="shared" ref="F478" si="88">ROUNDUP(E478*C478,2)</f>
        <v>0</v>
      </c>
      <c r="G478" s="74"/>
    </row>
    <row r="479" spans="1:7" s="10" customFormat="1" ht="17.25" customHeight="1">
      <c r="A479" s="75"/>
      <c r="B479" s="76" t="s">
        <v>39</v>
      </c>
      <c r="C479" s="77"/>
      <c r="D479" s="78"/>
      <c r="E479" s="190"/>
      <c r="F479" s="182"/>
      <c r="G479" s="80">
        <f>SUM(F478:F479)</f>
        <v>0</v>
      </c>
    </row>
    <row r="480" spans="1:7" ht="18" customHeight="1">
      <c r="A480" s="5"/>
      <c r="B480" s="6"/>
      <c r="C480" s="44"/>
      <c r="D480" s="34"/>
      <c r="E480" s="191"/>
      <c r="F480" s="183"/>
      <c r="G480" s="7"/>
    </row>
    <row r="481" spans="1:7" s="10" customFormat="1" ht="15.75" customHeight="1">
      <c r="A481" s="120">
        <f>+A477+1</f>
        <v>45</v>
      </c>
      <c r="B481" s="8" t="s">
        <v>72</v>
      </c>
      <c r="C481" s="45"/>
      <c r="D481" s="35"/>
      <c r="E481" s="192"/>
      <c r="F481" s="184"/>
      <c r="G481" s="9"/>
    </row>
    <row r="482" spans="1:7" s="10" customFormat="1" ht="29.25" customHeight="1">
      <c r="A482" s="72">
        <f>A481+0.01</f>
        <v>45.01</v>
      </c>
      <c r="B482" s="86" t="s">
        <v>264</v>
      </c>
      <c r="C482" s="138">
        <v>10</v>
      </c>
      <c r="D482" s="81" t="s">
        <v>17</v>
      </c>
      <c r="E482" s="189"/>
      <c r="F482" s="181">
        <f t="shared" ref="F482:F490" si="89">ROUNDUP(E482*C482,2)</f>
        <v>0</v>
      </c>
      <c r="G482" s="74"/>
    </row>
    <row r="483" spans="1:7" s="10" customFormat="1" ht="18" customHeight="1">
      <c r="A483" s="72">
        <f>A482+0.01</f>
        <v>45.019999999999996</v>
      </c>
      <c r="B483" s="86" t="s">
        <v>265</v>
      </c>
      <c r="C483" s="138">
        <v>9</v>
      </c>
      <c r="D483" s="81" t="s">
        <v>17</v>
      </c>
      <c r="E483" s="189"/>
      <c r="F483" s="181">
        <f t="shared" si="89"/>
        <v>0</v>
      </c>
      <c r="G483" s="74"/>
    </row>
    <row r="484" spans="1:7" s="10" customFormat="1" ht="29.25" customHeight="1">
      <c r="A484" s="72">
        <f t="shared" ref="A484:A489" si="90">A483+0.01</f>
        <v>45.029999999999994</v>
      </c>
      <c r="B484" s="86" t="s">
        <v>266</v>
      </c>
      <c r="C484" s="138">
        <v>1</v>
      </c>
      <c r="D484" s="81" t="s">
        <v>17</v>
      </c>
      <c r="E484" s="189"/>
      <c r="F484" s="181">
        <f t="shared" si="89"/>
        <v>0</v>
      </c>
      <c r="G484" s="74"/>
    </row>
    <row r="485" spans="1:7" s="10" customFormat="1" ht="29.25" customHeight="1">
      <c r="A485" s="72">
        <f t="shared" si="90"/>
        <v>45.039999999999992</v>
      </c>
      <c r="B485" s="86" t="s">
        <v>267</v>
      </c>
      <c r="C485" s="138">
        <v>1</v>
      </c>
      <c r="D485" s="81" t="s">
        <v>17</v>
      </c>
      <c r="E485" s="189"/>
      <c r="F485" s="181">
        <f t="shared" si="89"/>
        <v>0</v>
      </c>
      <c r="G485" s="74"/>
    </row>
    <row r="486" spans="1:7" s="10" customFormat="1" ht="18" customHeight="1">
      <c r="A486" s="72">
        <f t="shared" si="90"/>
        <v>45.04999999999999</v>
      </c>
      <c r="B486" s="86" t="s">
        <v>268</v>
      </c>
      <c r="C486" s="138">
        <v>1</v>
      </c>
      <c r="D486" s="81" t="s">
        <v>17</v>
      </c>
      <c r="E486" s="189"/>
      <c r="F486" s="181">
        <f t="shared" si="89"/>
        <v>0</v>
      </c>
      <c r="G486" s="74"/>
    </row>
    <row r="487" spans="1:7" s="10" customFormat="1" ht="18" customHeight="1">
      <c r="A487" s="72">
        <f t="shared" si="90"/>
        <v>45.059999999999988</v>
      </c>
      <c r="B487" s="86" t="s">
        <v>269</v>
      </c>
      <c r="C487" s="138">
        <v>15</v>
      </c>
      <c r="D487" s="81" t="s">
        <v>33</v>
      </c>
      <c r="E487" s="189"/>
      <c r="F487" s="181">
        <f t="shared" si="89"/>
        <v>0</v>
      </c>
      <c r="G487" s="74"/>
    </row>
    <row r="488" spans="1:7" s="10" customFormat="1" ht="18" customHeight="1">
      <c r="A488" s="72">
        <f t="shared" si="90"/>
        <v>45.069999999999986</v>
      </c>
      <c r="B488" s="86" t="s">
        <v>270</v>
      </c>
      <c r="C488" s="138">
        <v>1</v>
      </c>
      <c r="D488" s="81" t="s">
        <v>17</v>
      </c>
      <c r="E488" s="189"/>
      <c r="F488" s="181">
        <f t="shared" si="89"/>
        <v>0</v>
      </c>
      <c r="G488" s="74"/>
    </row>
    <row r="489" spans="1:7" s="10" customFormat="1" ht="18" customHeight="1">
      <c r="A489" s="72">
        <f t="shared" si="90"/>
        <v>45.079999999999984</v>
      </c>
      <c r="B489" s="86" t="s">
        <v>271</v>
      </c>
      <c r="C489" s="138">
        <v>1</v>
      </c>
      <c r="D489" s="81" t="s">
        <v>17</v>
      </c>
      <c r="E489" s="189"/>
      <c r="F489" s="181">
        <f t="shared" si="89"/>
        <v>0</v>
      </c>
      <c r="G489" s="74"/>
    </row>
    <row r="490" spans="1:7" s="10" customFormat="1" ht="33.75" customHeight="1">
      <c r="A490" s="72">
        <f>A488+0.01</f>
        <v>45.079999999999984</v>
      </c>
      <c r="B490" s="86" t="s">
        <v>176</v>
      </c>
      <c r="C490" s="138">
        <v>9</v>
      </c>
      <c r="D490" s="81" t="s">
        <v>17</v>
      </c>
      <c r="E490" s="189"/>
      <c r="F490" s="181">
        <f t="shared" si="89"/>
        <v>0</v>
      </c>
      <c r="G490" s="74"/>
    </row>
    <row r="491" spans="1:7" s="10" customFormat="1" ht="17.25" customHeight="1">
      <c r="A491" s="75"/>
      <c r="B491" s="76" t="s">
        <v>39</v>
      </c>
      <c r="C491" s="77"/>
      <c r="D491" s="78"/>
      <c r="E491" s="190"/>
      <c r="F491" s="182"/>
      <c r="G491" s="80">
        <f>SUM(F482:F491)</f>
        <v>0</v>
      </c>
    </row>
    <row r="492" spans="1:7" ht="15" customHeight="1">
      <c r="A492" s="5"/>
      <c r="B492" s="6"/>
      <c r="C492" s="44"/>
      <c r="D492" s="34"/>
      <c r="E492" s="191"/>
      <c r="F492" s="183"/>
      <c r="G492" s="7"/>
    </row>
    <row r="493" spans="1:7" s="10" customFormat="1" ht="15.75" customHeight="1">
      <c r="A493" s="120">
        <f>+A481+1</f>
        <v>46</v>
      </c>
      <c r="B493" s="8" t="s">
        <v>97</v>
      </c>
      <c r="C493" s="45"/>
      <c r="D493" s="35"/>
      <c r="E493" s="192"/>
      <c r="F493" s="184"/>
      <c r="G493" s="9"/>
    </row>
    <row r="494" spans="1:7" s="10" customFormat="1" ht="78.75" customHeight="1">
      <c r="A494" s="72">
        <f>A493+0.01</f>
        <v>46.01</v>
      </c>
      <c r="B494" s="86" t="s">
        <v>336</v>
      </c>
      <c r="C494" s="138">
        <v>6</v>
      </c>
      <c r="D494" s="81" t="s">
        <v>17</v>
      </c>
      <c r="E494" s="189"/>
      <c r="F494" s="181">
        <f t="shared" ref="F494" si="91">ROUNDUP(E494*C494,2)</f>
        <v>0</v>
      </c>
      <c r="G494" s="74"/>
    </row>
    <row r="495" spans="1:7" s="10" customFormat="1" ht="17.25" customHeight="1">
      <c r="A495" s="75"/>
      <c r="B495" s="76" t="s">
        <v>39</v>
      </c>
      <c r="C495" s="77"/>
      <c r="D495" s="78"/>
      <c r="E495" s="190"/>
      <c r="F495" s="182"/>
      <c r="G495" s="80">
        <f>SUM(F494:F495)</f>
        <v>0</v>
      </c>
    </row>
    <row r="496" spans="1:7" ht="16.5" customHeight="1">
      <c r="A496" s="5"/>
      <c r="B496" s="6"/>
      <c r="C496" s="44"/>
      <c r="D496" s="34"/>
      <c r="E496" s="191"/>
      <c r="F496" s="183"/>
      <c r="G496" s="7"/>
    </row>
    <row r="497" spans="1:7" s="10" customFormat="1" ht="15.75" customHeight="1">
      <c r="A497" s="120">
        <f>+A493+1</f>
        <v>47</v>
      </c>
      <c r="B497" s="8" t="s">
        <v>98</v>
      </c>
      <c r="C497" s="45"/>
      <c r="D497" s="35"/>
      <c r="E497" s="192"/>
      <c r="F497" s="184"/>
      <c r="G497" s="9"/>
    </row>
    <row r="498" spans="1:7" s="10" customFormat="1" ht="29.25" customHeight="1">
      <c r="A498" s="72">
        <f>A497+0.01</f>
        <v>47.01</v>
      </c>
      <c r="B498" s="86" t="s">
        <v>272</v>
      </c>
      <c r="C498" s="138">
        <v>83.41</v>
      </c>
      <c r="D498" s="81" t="s">
        <v>64</v>
      </c>
      <c r="E498" s="189"/>
      <c r="F498" s="181">
        <f t="shared" ref="F498:F500" si="92">ROUNDUP(E498*C498,2)</f>
        <v>0</v>
      </c>
      <c r="G498" s="74"/>
    </row>
    <row r="499" spans="1:7" s="10" customFormat="1" ht="30.75" customHeight="1">
      <c r="A499" s="72">
        <f>A498+0.01</f>
        <v>47.019999999999996</v>
      </c>
      <c r="B499" s="86" t="s">
        <v>273</v>
      </c>
      <c r="C499" s="138">
        <v>1</v>
      </c>
      <c r="D499" s="81" t="s">
        <v>17</v>
      </c>
      <c r="E499" s="189"/>
      <c r="F499" s="181">
        <f t="shared" si="92"/>
        <v>0</v>
      </c>
      <c r="G499" s="74"/>
    </row>
    <row r="500" spans="1:7" s="10" customFormat="1" ht="30.75" customHeight="1">
      <c r="A500" s="72">
        <f>A499+0.01</f>
        <v>47.029999999999994</v>
      </c>
      <c r="B500" s="86" t="s">
        <v>274</v>
      </c>
      <c r="C500" s="138">
        <v>1</v>
      </c>
      <c r="D500" s="81" t="s">
        <v>17</v>
      </c>
      <c r="E500" s="189"/>
      <c r="F500" s="181">
        <f t="shared" si="92"/>
        <v>0</v>
      </c>
      <c r="G500" s="74"/>
    </row>
    <row r="501" spans="1:7" s="10" customFormat="1" ht="17.25" customHeight="1">
      <c r="A501" s="75"/>
      <c r="B501" s="76" t="s">
        <v>39</v>
      </c>
      <c r="C501" s="77"/>
      <c r="D501" s="78"/>
      <c r="E501" s="190"/>
      <c r="F501" s="182"/>
      <c r="G501" s="80">
        <f>SUM(F498:F501)</f>
        <v>0</v>
      </c>
    </row>
    <row r="502" spans="1:7" ht="16.5" customHeight="1">
      <c r="A502" s="5"/>
      <c r="B502" s="6"/>
      <c r="C502" s="44"/>
      <c r="D502" s="34"/>
      <c r="E502" s="191"/>
      <c r="F502" s="183"/>
      <c r="G502" s="7"/>
    </row>
    <row r="503" spans="1:7" s="10" customFormat="1" ht="15.75" customHeight="1">
      <c r="A503" s="120">
        <f>+A497+1</f>
        <v>48</v>
      </c>
      <c r="B503" s="8" t="s">
        <v>61</v>
      </c>
      <c r="C503" s="45"/>
      <c r="D503" s="35"/>
      <c r="E503" s="192"/>
      <c r="F503" s="184"/>
      <c r="G503" s="9"/>
    </row>
    <row r="504" spans="1:7" s="10" customFormat="1" ht="21" customHeight="1">
      <c r="A504" s="72">
        <f>A503+0.01</f>
        <v>48.01</v>
      </c>
      <c r="B504" s="86" t="s">
        <v>68</v>
      </c>
      <c r="C504" s="138">
        <v>1</v>
      </c>
      <c r="D504" s="81" t="s">
        <v>99</v>
      </c>
      <c r="E504" s="189"/>
      <c r="F504" s="181">
        <f t="shared" ref="F504:F506" si="93">ROUNDUP(E504*C504,2)</f>
        <v>0</v>
      </c>
      <c r="G504" s="74"/>
    </row>
    <row r="505" spans="1:7" s="10" customFormat="1" ht="21" customHeight="1">
      <c r="A505" s="72">
        <f>A504+0.01</f>
        <v>48.019999999999996</v>
      </c>
      <c r="B505" s="86" t="s">
        <v>275</v>
      </c>
      <c r="C505" s="138">
        <v>1</v>
      </c>
      <c r="D505" s="81" t="s">
        <v>17</v>
      </c>
      <c r="E505" s="189"/>
      <c r="F505" s="181">
        <f t="shared" si="93"/>
        <v>0</v>
      </c>
      <c r="G505" s="74"/>
    </row>
    <row r="506" spans="1:7" s="10" customFormat="1" ht="21" customHeight="1">
      <c r="A506" s="72">
        <f>A505+0.01</f>
        <v>48.029999999999994</v>
      </c>
      <c r="B506" s="86" t="s">
        <v>276</v>
      </c>
      <c r="C506" s="138">
        <v>3.81</v>
      </c>
      <c r="D506" s="81" t="s">
        <v>17</v>
      </c>
      <c r="E506" s="189"/>
      <c r="F506" s="181">
        <f t="shared" si="93"/>
        <v>0</v>
      </c>
      <c r="G506" s="74"/>
    </row>
    <row r="507" spans="1:7" s="10" customFormat="1" ht="17.25" customHeight="1">
      <c r="A507" s="75"/>
      <c r="B507" s="76" t="s">
        <v>39</v>
      </c>
      <c r="C507" s="77"/>
      <c r="D507" s="78"/>
      <c r="E507" s="190"/>
      <c r="F507" s="182"/>
      <c r="G507" s="80">
        <f>SUM(F504:F507)</f>
        <v>0</v>
      </c>
    </row>
    <row r="508" spans="1:7" ht="6.75" customHeight="1">
      <c r="A508" s="5"/>
      <c r="B508" s="6"/>
      <c r="C508" s="44"/>
      <c r="D508" s="34"/>
      <c r="E508" s="191"/>
      <c r="F508" s="183"/>
      <c r="G508" s="7"/>
    </row>
    <row r="509" spans="1:7" s="10" customFormat="1" ht="30.75" customHeight="1">
      <c r="A509" s="131"/>
      <c r="B509" s="132" t="s">
        <v>250</v>
      </c>
      <c r="C509" s="133"/>
      <c r="D509" s="134"/>
      <c r="E509" s="194"/>
      <c r="F509" s="186"/>
      <c r="G509" s="137"/>
    </row>
    <row r="510" spans="1:7" ht="6.75" customHeight="1">
      <c r="A510" s="149"/>
      <c r="B510" s="150"/>
      <c r="C510" s="151"/>
      <c r="D510" s="152"/>
      <c r="E510" s="194"/>
      <c r="F510" s="188"/>
      <c r="G510" s="153"/>
    </row>
    <row r="511" spans="1:7" s="10" customFormat="1" ht="15.75" customHeight="1">
      <c r="A511" s="131">
        <f>+A503+1</f>
        <v>49</v>
      </c>
      <c r="B511" s="132" t="s">
        <v>13</v>
      </c>
      <c r="C511" s="133"/>
      <c r="D511" s="134"/>
      <c r="E511" s="194"/>
      <c r="F511" s="186"/>
      <c r="G511" s="137"/>
    </row>
    <row r="512" spans="1:7" s="10" customFormat="1" ht="18" customHeight="1">
      <c r="A512" s="72">
        <f>A511+0.01</f>
        <v>49.01</v>
      </c>
      <c r="B512" s="86" t="s">
        <v>277</v>
      </c>
      <c r="C512" s="138">
        <v>155</v>
      </c>
      <c r="D512" s="81" t="s">
        <v>33</v>
      </c>
      <c r="E512" s="189"/>
      <c r="F512" s="181">
        <f t="shared" ref="F512:F517" si="94">ROUNDUP(E512*C512,2)</f>
        <v>0</v>
      </c>
      <c r="G512" s="74"/>
    </row>
    <row r="513" spans="1:7" s="10" customFormat="1" ht="18" customHeight="1">
      <c r="A513" s="72">
        <f>A512+0.01</f>
        <v>49.019999999999996</v>
      </c>
      <c r="B513" s="86" t="s">
        <v>278</v>
      </c>
      <c r="C513" s="138">
        <v>1</v>
      </c>
      <c r="D513" s="81" t="s">
        <v>17</v>
      </c>
      <c r="E513" s="189"/>
      <c r="F513" s="181">
        <f t="shared" si="94"/>
        <v>0</v>
      </c>
      <c r="G513" s="74"/>
    </row>
    <row r="514" spans="1:7" s="10" customFormat="1" ht="18" customHeight="1">
      <c r="A514" s="72">
        <f t="shared" ref="A514:A517" si="95">A513+0.01</f>
        <v>49.029999999999994</v>
      </c>
      <c r="B514" s="86" t="s">
        <v>279</v>
      </c>
      <c r="C514" s="138">
        <v>1</v>
      </c>
      <c r="D514" s="81" t="s">
        <v>17</v>
      </c>
      <c r="E514" s="189"/>
      <c r="F514" s="181">
        <f t="shared" si="94"/>
        <v>0</v>
      </c>
      <c r="G514" s="74"/>
    </row>
    <row r="515" spans="1:7" s="10" customFormat="1" ht="18" customHeight="1">
      <c r="A515" s="72">
        <f t="shared" si="95"/>
        <v>49.039999999999992</v>
      </c>
      <c r="B515" s="86" t="s">
        <v>280</v>
      </c>
      <c r="C515" s="138">
        <v>1</v>
      </c>
      <c r="D515" s="81" t="s">
        <v>17</v>
      </c>
      <c r="E515" s="189"/>
      <c r="F515" s="181">
        <f t="shared" si="94"/>
        <v>0</v>
      </c>
      <c r="G515" s="74"/>
    </row>
    <row r="516" spans="1:7" s="10" customFormat="1" ht="18" customHeight="1">
      <c r="A516" s="72">
        <f t="shared" si="95"/>
        <v>49.04999999999999</v>
      </c>
      <c r="B516" s="86" t="s">
        <v>100</v>
      </c>
      <c r="C516" s="138">
        <v>1</v>
      </c>
      <c r="D516" s="81" t="s">
        <v>17</v>
      </c>
      <c r="E516" s="189"/>
      <c r="F516" s="181">
        <f t="shared" si="94"/>
        <v>0</v>
      </c>
      <c r="G516" s="74"/>
    </row>
    <row r="517" spans="1:7" s="10" customFormat="1" ht="18" customHeight="1">
      <c r="A517" s="72">
        <f t="shared" si="95"/>
        <v>49.059999999999988</v>
      </c>
      <c r="B517" s="86" t="s">
        <v>281</v>
      </c>
      <c r="C517" s="138">
        <v>1</v>
      </c>
      <c r="D517" s="81" t="s">
        <v>17</v>
      </c>
      <c r="E517" s="189"/>
      <c r="F517" s="181">
        <f t="shared" si="94"/>
        <v>0</v>
      </c>
      <c r="G517" s="74"/>
    </row>
    <row r="518" spans="1:7" s="10" customFormat="1" ht="17.25" customHeight="1">
      <c r="A518" s="75"/>
      <c r="B518" s="76" t="s">
        <v>39</v>
      </c>
      <c r="C518" s="77"/>
      <c r="D518" s="78"/>
      <c r="E518" s="190"/>
      <c r="F518" s="182"/>
      <c r="G518" s="80">
        <f>SUM(F512:F518)</f>
        <v>0</v>
      </c>
    </row>
    <row r="519" spans="1:7" ht="16.5" customHeight="1">
      <c r="A519" s="5"/>
      <c r="B519" s="6"/>
      <c r="C519" s="44"/>
      <c r="D519" s="34"/>
      <c r="E519" s="191"/>
      <c r="F519" s="183"/>
      <c r="G519" s="7"/>
    </row>
    <row r="520" spans="1:7" s="10" customFormat="1" ht="15.75" customHeight="1">
      <c r="A520" s="120">
        <f>+A511+1</f>
        <v>50</v>
      </c>
      <c r="B520" s="8" t="s">
        <v>236</v>
      </c>
      <c r="C520" s="45"/>
      <c r="D520" s="35"/>
      <c r="E520" s="192"/>
      <c r="F520" s="184"/>
      <c r="G520" s="9"/>
    </row>
    <row r="521" spans="1:7" s="10" customFormat="1" ht="30" customHeight="1">
      <c r="A521" s="72">
        <f>A520+0.01</f>
        <v>50.01</v>
      </c>
      <c r="B521" s="86" t="s">
        <v>258</v>
      </c>
      <c r="C521" s="138">
        <v>0.25</v>
      </c>
      <c r="D521" s="81" t="s">
        <v>101</v>
      </c>
      <c r="E521" s="189"/>
      <c r="F521" s="181">
        <f t="shared" ref="F521:F522" si="96">ROUNDUP(E521*C521,2)</f>
        <v>0</v>
      </c>
      <c r="G521" s="74"/>
    </row>
    <row r="522" spans="1:7" s="10" customFormat="1" ht="26.25" customHeight="1">
      <c r="A522" s="72">
        <f>A521+0.01</f>
        <v>50.019999999999996</v>
      </c>
      <c r="B522" s="86" t="s">
        <v>259</v>
      </c>
      <c r="C522" s="138">
        <v>0.2</v>
      </c>
      <c r="D522" s="81" t="s">
        <v>101</v>
      </c>
      <c r="E522" s="189"/>
      <c r="F522" s="181">
        <f t="shared" si="96"/>
        <v>0</v>
      </c>
      <c r="G522" s="74"/>
    </row>
    <row r="523" spans="1:7" s="10" customFormat="1" ht="17.25" customHeight="1">
      <c r="A523" s="75"/>
      <c r="B523" s="76" t="s">
        <v>39</v>
      </c>
      <c r="C523" s="77"/>
      <c r="D523" s="78"/>
      <c r="E523" s="190"/>
      <c r="F523" s="182"/>
      <c r="G523" s="80">
        <f>SUM(F521:F523)</f>
        <v>0</v>
      </c>
    </row>
    <row r="524" spans="1:7" ht="15.75" customHeight="1">
      <c r="A524" s="5"/>
      <c r="B524" s="6"/>
      <c r="C524" s="44"/>
      <c r="D524" s="34"/>
      <c r="E524" s="191"/>
      <c r="F524" s="183"/>
      <c r="G524" s="7"/>
    </row>
    <row r="525" spans="1:7" s="10" customFormat="1" ht="15.75" customHeight="1">
      <c r="A525" s="120">
        <f>+A520+1</f>
        <v>51</v>
      </c>
      <c r="B525" s="8" t="s">
        <v>94</v>
      </c>
      <c r="C525" s="45"/>
      <c r="D525" s="35"/>
      <c r="E525" s="192"/>
      <c r="F525" s="184"/>
      <c r="G525" s="9"/>
    </row>
    <row r="526" spans="1:7" s="10" customFormat="1" ht="20.25" customHeight="1">
      <c r="A526" s="72">
        <f>A525+0.01</f>
        <v>51.01</v>
      </c>
      <c r="B526" s="86" t="s">
        <v>102</v>
      </c>
      <c r="C526" s="138">
        <v>19.59</v>
      </c>
      <c r="D526" s="81" t="s">
        <v>15</v>
      </c>
      <c r="E526" s="189"/>
      <c r="F526" s="181">
        <f t="shared" ref="F526" si="97">ROUNDUP(E526*C526,2)</f>
        <v>0</v>
      </c>
      <c r="G526" s="74"/>
    </row>
    <row r="527" spans="1:7" s="10" customFormat="1" ht="17.25" customHeight="1">
      <c r="A527" s="75"/>
      <c r="B527" s="76" t="s">
        <v>39</v>
      </c>
      <c r="C527" s="77"/>
      <c r="D527" s="78"/>
      <c r="E527" s="190"/>
      <c r="F527" s="182"/>
      <c r="G527" s="80">
        <f>SUM(F526:F527)</f>
        <v>0</v>
      </c>
    </row>
    <row r="528" spans="1:7" ht="13.5" customHeight="1">
      <c r="A528" s="5"/>
      <c r="B528" s="6"/>
      <c r="C528" s="44"/>
      <c r="D528" s="34"/>
      <c r="E528" s="191"/>
      <c r="F528" s="183"/>
      <c r="G528" s="7"/>
    </row>
    <row r="529" spans="1:10" s="10" customFormat="1" ht="15.75" customHeight="1">
      <c r="A529" s="120">
        <f>+A525+1</f>
        <v>52</v>
      </c>
      <c r="B529" s="8" t="s">
        <v>95</v>
      </c>
      <c r="C529" s="45"/>
      <c r="D529" s="35"/>
      <c r="E529" s="192"/>
      <c r="F529" s="184"/>
      <c r="G529" s="9"/>
    </row>
    <row r="530" spans="1:10" s="10" customFormat="1" ht="20.25" customHeight="1">
      <c r="A530" s="72">
        <f>A529+0.01</f>
        <v>52.01</v>
      </c>
      <c r="B530" s="86" t="s">
        <v>282</v>
      </c>
      <c r="C530" s="138">
        <v>39.18</v>
      </c>
      <c r="D530" s="81" t="s">
        <v>15</v>
      </c>
      <c r="E530" s="189"/>
      <c r="F530" s="181">
        <f t="shared" ref="F530:F532" si="98">ROUNDUP(E530*C530,2)</f>
        <v>0</v>
      </c>
      <c r="G530" s="74"/>
    </row>
    <row r="531" spans="1:10" s="10" customFormat="1" ht="20.25" customHeight="1">
      <c r="A531" s="72">
        <f t="shared" ref="A531:A532" si="99">A530+0.01</f>
        <v>52.019999999999996</v>
      </c>
      <c r="B531" s="86" t="s">
        <v>103</v>
      </c>
      <c r="C531" s="138">
        <v>39.18</v>
      </c>
      <c r="D531" s="81" t="s">
        <v>15</v>
      </c>
      <c r="E531" s="189"/>
      <c r="F531" s="181">
        <f t="shared" si="98"/>
        <v>0</v>
      </c>
      <c r="G531" s="74"/>
    </row>
    <row r="532" spans="1:10" s="10" customFormat="1" ht="20.25" customHeight="1">
      <c r="A532" s="72">
        <f t="shared" si="99"/>
        <v>52.029999999999994</v>
      </c>
      <c r="B532" s="86" t="s">
        <v>333</v>
      </c>
      <c r="C532" s="138">
        <v>129.15000000000003</v>
      </c>
      <c r="D532" s="81" t="s">
        <v>15</v>
      </c>
      <c r="E532" s="189"/>
      <c r="F532" s="181">
        <f t="shared" si="98"/>
        <v>0</v>
      </c>
      <c r="G532" s="74"/>
    </row>
    <row r="533" spans="1:10" s="10" customFormat="1" ht="17.25" customHeight="1">
      <c r="A533" s="75"/>
      <c r="B533" s="76" t="s">
        <v>39</v>
      </c>
      <c r="C533" s="77"/>
      <c r="D533" s="78"/>
      <c r="E533" s="190"/>
      <c r="F533" s="182"/>
      <c r="G533" s="80">
        <f>SUM(F530:F533)</f>
        <v>0</v>
      </c>
    </row>
    <row r="534" spans="1:10" ht="18" customHeight="1">
      <c r="A534" s="5"/>
      <c r="B534" s="6"/>
      <c r="C534" s="44"/>
      <c r="D534" s="34"/>
      <c r="E534" s="191"/>
      <c r="F534" s="183"/>
      <c r="G534" s="7"/>
    </row>
    <row r="535" spans="1:10" s="10" customFormat="1" ht="15.75" customHeight="1">
      <c r="A535" s="120">
        <f>+A529+1</f>
        <v>53</v>
      </c>
      <c r="B535" s="8" t="s">
        <v>57</v>
      </c>
      <c r="C535" s="45"/>
      <c r="D535" s="35"/>
      <c r="E535" s="192"/>
      <c r="F535" s="184"/>
      <c r="G535" s="9"/>
    </row>
    <row r="536" spans="1:10" s="10" customFormat="1" ht="31.5" customHeight="1">
      <c r="A536" s="72">
        <f>A535+0.01</f>
        <v>53.01</v>
      </c>
      <c r="B536" s="86" t="s">
        <v>283</v>
      </c>
      <c r="C536" s="138">
        <v>155</v>
      </c>
      <c r="D536" s="81" t="s">
        <v>33</v>
      </c>
      <c r="E536" s="189"/>
      <c r="F536" s="181">
        <f t="shared" ref="F536:F538" si="100">ROUNDUP(E536*C536,2)</f>
        <v>0</v>
      </c>
      <c r="G536" s="74"/>
      <c r="H536" s="10">
        <v>540</v>
      </c>
      <c r="I536" s="10">
        <f>H536/3</f>
        <v>180</v>
      </c>
      <c r="J536" s="10">
        <f>30*C536</f>
        <v>4650</v>
      </c>
    </row>
    <row r="537" spans="1:10" s="10" customFormat="1" ht="20.25" customHeight="1">
      <c r="A537" s="72">
        <f t="shared" ref="A537" si="101">A536+0.01</f>
        <v>53.019999999999996</v>
      </c>
      <c r="B537" s="86" t="s">
        <v>284</v>
      </c>
      <c r="C537" s="138">
        <v>2</v>
      </c>
      <c r="D537" s="81" t="s">
        <v>17</v>
      </c>
      <c r="E537" s="189"/>
      <c r="F537" s="181">
        <f t="shared" si="100"/>
        <v>0</v>
      </c>
      <c r="G537" s="74"/>
    </row>
    <row r="538" spans="1:10" s="10" customFormat="1" ht="18" customHeight="1">
      <c r="A538" s="72">
        <f>A537+0.01</f>
        <v>53.029999999999994</v>
      </c>
      <c r="B538" s="86" t="s">
        <v>265</v>
      </c>
      <c r="C538" s="138">
        <v>2</v>
      </c>
      <c r="D538" s="81" t="s">
        <v>17</v>
      </c>
      <c r="E538" s="189"/>
      <c r="F538" s="181">
        <f t="shared" si="100"/>
        <v>0</v>
      </c>
      <c r="G538" s="74"/>
    </row>
    <row r="539" spans="1:10" s="10" customFormat="1" ht="17.25" customHeight="1">
      <c r="A539" s="75"/>
      <c r="B539" s="76" t="s">
        <v>39</v>
      </c>
      <c r="C539" s="77"/>
      <c r="D539" s="78"/>
      <c r="E539" s="190"/>
      <c r="F539" s="182"/>
      <c r="G539" s="80">
        <f>SUM(F536:F539)</f>
        <v>0</v>
      </c>
    </row>
    <row r="540" spans="1:10" ht="18.75" customHeight="1">
      <c r="A540" s="5"/>
      <c r="B540" s="6"/>
      <c r="C540" s="44"/>
      <c r="D540" s="34"/>
      <c r="E540" s="191"/>
      <c r="F540" s="183"/>
      <c r="G540" s="7"/>
    </row>
    <row r="541" spans="1:10" s="10" customFormat="1" ht="15.75" customHeight="1">
      <c r="A541" s="120">
        <f>+A535+1</f>
        <v>54</v>
      </c>
      <c r="B541" s="8" t="s">
        <v>61</v>
      </c>
      <c r="C541" s="45"/>
      <c r="D541" s="35"/>
      <c r="E541" s="192"/>
      <c r="F541" s="184"/>
      <c r="G541" s="9"/>
    </row>
    <row r="542" spans="1:10" s="10" customFormat="1" ht="32.25" customHeight="1">
      <c r="A542" s="72">
        <f>A541+0.01</f>
        <v>54.01</v>
      </c>
      <c r="B542" s="86" t="s">
        <v>285</v>
      </c>
      <c r="C542" s="138">
        <v>1</v>
      </c>
      <c r="D542" s="81" t="s">
        <v>17</v>
      </c>
      <c r="E542" s="189"/>
      <c r="F542" s="181">
        <f t="shared" ref="F542:F543" si="102">ROUNDUP(E542*C542,2)</f>
        <v>0</v>
      </c>
      <c r="G542" s="74"/>
    </row>
    <row r="543" spans="1:10" s="10" customFormat="1" ht="20.25" customHeight="1">
      <c r="A543" s="72">
        <f t="shared" ref="A543" si="103">A542+0.01</f>
        <v>54.019999999999996</v>
      </c>
      <c r="B543" s="86" t="s">
        <v>68</v>
      </c>
      <c r="C543" s="138">
        <v>1</v>
      </c>
      <c r="D543" s="81" t="s">
        <v>168</v>
      </c>
      <c r="E543" s="189"/>
      <c r="F543" s="181">
        <f t="shared" si="102"/>
        <v>0</v>
      </c>
      <c r="G543" s="74"/>
    </row>
    <row r="544" spans="1:10" s="10" customFormat="1" ht="17.25" customHeight="1">
      <c r="A544" s="75"/>
      <c r="B544" s="76" t="s">
        <v>39</v>
      </c>
      <c r="C544" s="77"/>
      <c r="D544" s="78"/>
      <c r="E544" s="190"/>
      <c r="F544" s="182"/>
      <c r="G544" s="80">
        <f>SUM(F542:F544)</f>
        <v>0</v>
      </c>
    </row>
    <row r="545" spans="1:7" ht="6.75" customHeight="1">
      <c r="A545" s="5"/>
      <c r="B545" s="6"/>
      <c r="C545" s="44"/>
      <c r="D545" s="34"/>
      <c r="E545" s="191"/>
      <c r="F545" s="183"/>
      <c r="G545" s="7"/>
    </row>
    <row r="546" spans="1:7" s="10" customFormat="1" ht="30.75" customHeight="1">
      <c r="A546" s="131"/>
      <c r="B546" s="132" t="s">
        <v>237</v>
      </c>
      <c r="C546" s="133"/>
      <c r="D546" s="134"/>
      <c r="E546" s="194"/>
      <c r="F546" s="186"/>
      <c r="G546" s="137"/>
    </row>
    <row r="547" spans="1:7" ht="15.75" customHeight="1">
      <c r="A547" s="149"/>
      <c r="B547" s="150"/>
      <c r="C547" s="151"/>
      <c r="D547" s="152"/>
      <c r="E547" s="194"/>
      <c r="F547" s="188"/>
      <c r="G547" s="153"/>
    </row>
    <row r="548" spans="1:7" s="10" customFormat="1" ht="15.75" customHeight="1">
      <c r="A548" s="131">
        <f>+A541+1</f>
        <v>55</v>
      </c>
      <c r="B548" s="132" t="s">
        <v>13</v>
      </c>
      <c r="C548" s="133"/>
      <c r="D548" s="134"/>
      <c r="E548" s="194"/>
      <c r="F548" s="186"/>
      <c r="G548" s="137"/>
    </row>
    <row r="549" spans="1:7" s="10" customFormat="1" ht="18" customHeight="1">
      <c r="A549" s="72">
        <f>A548+0.01</f>
        <v>55.01</v>
      </c>
      <c r="B549" s="86" t="s">
        <v>286</v>
      </c>
      <c r="C549" s="138">
        <v>12.450000000000001</v>
      </c>
      <c r="D549" s="81" t="s">
        <v>15</v>
      </c>
      <c r="E549" s="189"/>
      <c r="F549" s="181">
        <f t="shared" ref="F549:F566" si="104">ROUNDUP(E549*C549,2)</f>
        <v>0</v>
      </c>
      <c r="G549" s="74"/>
    </row>
    <row r="550" spans="1:7" s="10" customFormat="1" ht="18" customHeight="1">
      <c r="A550" s="72">
        <f>A549+0.01</f>
        <v>55.019999999999996</v>
      </c>
      <c r="B550" s="86" t="s">
        <v>287</v>
      </c>
      <c r="C550" s="138">
        <v>43.899999999999991</v>
      </c>
      <c r="D550" s="81" t="s">
        <v>15</v>
      </c>
      <c r="E550" s="189"/>
      <c r="F550" s="181">
        <f t="shared" si="104"/>
        <v>0</v>
      </c>
      <c r="G550" s="74"/>
    </row>
    <row r="551" spans="1:7" s="10" customFormat="1" ht="18" customHeight="1">
      <c r="A551" s="72">
        <f>A550+0.01</f>
        <v>55.029999999999994</v>
      </c>
      <c r="B551" s="86" t="s">
        <v>288</v>
      </c>
      <c r="C551" s="138">
        <v>64.859999999999985</v>
      </c>
      <c r="D551" s="81" t="s">
        <v>15</v>
      </c>
      <c r="E551" s="189"/>
      <c r="F551" s="181">
        <f t="shared" si="104"/>
        <v>0</v>
      </c>
      <c r="G551" s="74"/>
    </row>
    <row r="552" spans="1:7" s="10" customFormat="1" ht="18" customHeight="1">
      <c r="A552" s="72">
        <f t="shared" ref="A552:A566" si="105">A551+0.01</f>
        <v>55.039999999999992</v>
      </c>
      <c r="B552" s="86" t="s">
        <v>289</v>
      </c>
      <c r="C552" s="138">
        <v>4</v>
      </c>
      <c r="D552" s="81" t="s">
        <v>17</v>
      </c>
      <c r="E552" s="189"/>
      <c r="F552" s="181">
        <f t="shared" si="104"/>
        <v>0</v>
      </c>
      <c r="G552" s="74"/>
    </row>
    <row r="553" spans="1:7" s="10" customFormat="1" ht="18" customHeight="1">
      <c r="A553" s="72">
        <f t="shared" si="105"/>
        <v>55.04999999999999</v>
      </c>
      <c r="B553" s="86" t="s">
        <v>290</v>
      </c>
      <c r="C553" s="138">
        <v>8</v>
      </c>
      <c r="D553" s="81" t="s">
        <v>17</v>
      </c>
      <c r="E553" s="189"/>
      <c r="F553" s="181">
        <f t="shared" si="104"/>
        <v>0</v>
      </c>
      <c r="G553" s="74"/>
    </row>
    <row r="554" spans="1:7" s="10" customFormat="1" ht="18" customHeight="1">
      <c r="A554" s="72">
        <f t="shared" si="105"/>
        <v>55.059999999999988</v>
      </c>
      <c r="B554" s="86" t="s">
        <v>291</v>
      </c>
      <c r="C554" s="138">
        <v>1</v>
      </c>
      <c r="D554" s="81" t="s">
        <v>17</v>
      </c>
      <c r="E554" s="189"/>
      <c r="F554" s="181">
        <f t="shared" si="104"/>
        <v>0</v>
      </c>
      <c r="G554" s="74"/>
    </row>
    <row r="555" spans="1:7" s="10" customFormat="1" ht="18" customHeight="1">
      <c r="A555" s="72">
        <f t="shared" si="105"/>
        <v>55.069999999999986</v>
      </c>
      <c r="B555" s="86" t="s">
        <v>292</v>
      </c>
      <c r="C555" s="138">
        <v>1</v>
      </c>
      <c r="D555" s="81" t="s">
        <v>17</v>
      </c>
      <c r="E555" s="189"/>
      <c r="F555" s="181">
        <f t="shared" si="104"/>
        <v>0</v>
      </c>
      <c r="G555" s="74"/>
    </row>
    <row r="556" spans="1:7" s="10" customFormat="1" ht="18" customHeight="1">
      <c r="A556" s="72">
        <f t="shared" si="105"/>
        <v>55.079999999999984</v>
      </c>
      <c r="B556" s="86" t="s">
        <v>293</v>
      </c>
      <c r="C556" s="138">
        <v>1</v>
      </c>
      <c r="D556" s="81" t="s">
        <v>168</v>
      </c>
      <c r="E556" s="189"/>
      <c r="F556" s="181">
        <f t="shared" si="104"/>
        <v>0</v>
      </c>
      <c r="G556" s="74"/>
    </row>
    <row r="557" spans="1:7" s="10" customFormat="1" ht="18" customHeight="1">
      <c r="A557" s="72">
        <f t="shared" si="105"/>
        <v>55.089999999999982</v>
      </c>
      <c r="B557" s="86" t="s">
        <v>294</v>
      </c>
      <c r="C557" s="138">
        <v>46.930000000000007</v>
      </c>
      <c r="D557" s="81" t="s">
        <v>15</v>
      </c>
      <c r="E557" s="189"/>
      <c r="F557" s="181">
        <f t="shared" si="104"/>
        <v>0</v>
      </c>
      <c r="G557" s="74"/>
    </row>
    <row r="558" spans="1:7" s="10" customFormat="1" ht="18" customHeight="1">
      <c r="A558" s="72">
        <f t="shared" si="105"/>
        <v>55.09999999999998</v>
      </c>
      <c r="B558" s="86" t="s">
        <v>295</v>
      </c>
      <c r="C558" s="138">
        <v>3</v>
      </c>
      <c r="D558" s="81" t="s">
        <v>17</v>
      </c>
      <c r="E558" s="189"/>
      <c r="F558" s="181">
        <f t="shared" si="104"/>
        <v>0</v>
      </c>
      <c r="G558" s="74"/>
    </row>
    <row r="559" spans="1:7" s="10" customFormat="1" ht="18" customHeight="1">
      <c r="A559" s="72">
        <f t="shared" si="105"/>
        <v>55.109999999999978</v>
      </c>
      <c r="B559" s="86" t="s">
        <v>296</v>
      </c>
      <c r="C559" s="138">
        <v>1</v>
      </c>
      <c r="D559" s="81" t="s">
        <v>17</v>
      </c>
      <c r="E559" s="189"/>
      <c r="F559" s="181">
        <f t="shared" si="104"/>
        <v>0</v>
      </c>
      <c r="G559" s="74"/>
    </row>
    <row r="560" spans="1:7" s="10" customFormat="1" ht="18" customHeight="1">
      <c r="A560" s="72">
        <f t="shared" si="105"/>
        <v>55.119999999999976</v>
      </c>
      <c r="B560" s="86" t="s">
        <v>297</v>
      </c>
      <c r="C560" s="138">
        <v>1</v>
      </c>
      <c r="D560" s="81" t="s">
        <v>17</v>
      </c>
      <c r="E560" s="189"/>
      <c r="F560" s="181">
        <f t="shared" si="104"/>
        <v>0</v>
      </c>
      <c r="G560" s="74"/>
    </row>
    <row r="561" spans="1:13" s="10" customFormat="1" ht="18" customHeight="1">
      <c r="A561" s="72">
        <f t="shared" si="105"/>
        <v>55.129999999999974</v>
      </c>
      <c r="B561" s="86" t="s">
        <v>20</v>
      </c>
      <c r="C561" s="138">
        <v>1</v>
      </c>
      <c r="D561" s="81" t="s">
        <v>17</v>
      </c>
      <c r="E561" s="189"/>
      <c r="F561" s="181">
        <f t="shared" si="104"/>
        <v>0</v>
      </c>
      <c r="G561" s="74"/>
    </row>
    <row r="562" spans="1:13" s="10" customFormat="1" ht="18" customHeight="1">
      <c r="A562" s="72">
        <f t="shared" si="105"/>
        <v>55.139999999999972</v>
      </c>
      <c r="B562" s="86" t="s">
        <v>22</v>
      </c>
      <c r="C562" s="138">
        <v>1</v>
      </c>
      <c r="D562" s="81" t="s">
        <v>17</v>
      </c>
      <c r="E562" s="189"/>
      <c r="F562" s="181">
        <f t="shared" si="104"/>
        <v>0</v>
      </c>
      <c r="G562" s="74"/>
    </row>
    <row r="563" spans="1:13" s="10" customFormat="1" ht="18" customHeight="1">
      <c r="A563" s="72">
        <f t="shared" si="105"/>
        <v>55.14999999999997</v>
      </c>
      <c r="B563" s="86" t="s">
        <v>298</v>
      </c>
      <c r="C563" s="138">
        <v>1</v>
      </c>
      <c r="D563" s="81" t="s">
        <v>17</v>
      </c>
      <c r="E563" s="189"/>
      <c r="F563" s="181">
        <f t="shared" si="104"/>
        <v>0</v>
      </c>
      <c r="G563" s="74"/>
    </row>
    <row r="564" spans="1:13" s="10" customFormat="1" ht="18" customHeight="1">
      <c r="A564" s="72">
        <f t="shared" si="105"/>
        <v>55.159999999999968</v>
      </c>
      <c r="B564" s="86" t="s">
        <v>299</v>
      </c>
      <c r="C564" s="138">
        <v>1</v>
      </c>
      <c r="D564" s="81" t="s">
        <v>17</v>
      </c>
      <c r="E564" s="189"/>
      <c r="F564" s="181">
        <f t="shared" si="104"/>
        <v>0</v>
      </c>
      <c r="G564" s="74"/>
    </row>
    <row r="565" spans="1:13" s="10" customFormat="1" ht="18" customHeight="1">
      <c r="A565" s="72">
        <f t="shared" si="105"/>
        <v>55.169999999999966</v>
      </c>
      <c r="B565" s="86" t="s">
        <v>300</v>
      </c>
      <c r="C565" s="138">
        <v>12</v>
      </c>
      <c r="D565" s="81" t="s">
        <v>17</v>
      </c>
      <c r="E565" s="189"/>
      <c r="F565" s="181">
        <f t="shared" si="104"/>
        <v>0</v>
      </c>
      <c r="G565" s="74"/>
    </row>
    <row r="566" spans="1:13" s="10" customFormat="1" ht="18" customHeight="1">
      <c r="A566" s="72">
        <f t="shared" si="105"/>
        <v>55.179999999999964</v>
      </c>
      <c r="B566" s="86" t="s">
        <v>301</v>
      </c>
      <c r="C566" s="138">
        <v>33.119999999999997</v>
      </c>
      <c r="D566" s="81" t="s">
        <v>15</v>
      </c>
      <c r="E566" s="189"/>
      <c r="F566" s="181">
        <f t="shared" si="104"/>
        <v>0</v>
      </c>
      <c r="G566" s="74"/>
    </row>
    <row r="567" spans="1:13" s="10" customFormat="1" ht="17.25" customHeight="1">
      <c r="A567" s="75"/>
      <c r="B567" s="76" t="s">
        <v>39</v>
      </c>
      <c r="C567" s="77"/>
      <c r="D567" s="78"/>
      <c r="E567" s="190"/>
      <c r="F567" s="182"/>
      <c r="G567" s="80">
        <f>SUM(F549:F567)</f>
        <v>0</v>
      </c>
    </row>
    <row r="568" spans="1:13" ht="12.75" customHeight="1">
      <c r="A568" s="5"/>
      <c r="B568" s="6"/>
      <c r="C568" s="44"/>
      <c r="D568" s="34"/>
      <c r="E568" s="191"/>
      <c r="F568" s="183"/>
      <c r="G568" s="7"/>
    </row>
    <row r="569" spans="1:13" s="10" customFormat="1" ht="15.75" customHeight="1">
      <c r="A569" s="120">
        <f>+A548+1</f>
        <v>56</v>
      </c>
      <c r="B569" s="8" t="s">
        <v>104</v>
      </c>
      <c r="C569" s="45"/>
      <c r="D569" s="35"/>
      <c r="E569" s="192"/>
      <c r="F569" s="184"/>
      <c r="G569" s="9"/>
    </row>
    <row r="570" spans="1:13" s="10" customFormat="1" ht="32.25" customHeight="1">
      <c r="A570" s="72">
        <f>A569+0.01</f>
        <v>56.01</v>
      </c>
      <c r="B570" s="86" t="s">
        <v>263</v>
      </c>
      <c r="C570" s="138">
        <v>108.75999999999998</v>
      </c>
      <c r="D570" s="81" t="s">
        <v>15</v>
      </c>
      <c r="E570" s="189"/>
      <c r="F570" s="181">
        <f t="shared" ref="F570:F571" si="106">ROUNDUP(E570*C570,2)</f>
        <v>0</v>
      </c>
      <c r="G570" s="74"/>
      <c r="I570" s="10">
        <f>2335</f>
        <v>2335</v>
      </c>
    </row>
    <row r="571" spans="1:13" s="10" customFormat="1" ht="30.75" customHeight="1">
      <c r="A571" s="72">
        <f>A570+0.01</f>
        <v>56.019999999999996</v>
      </c>
      <c r="B571" s="86" t="s">
        <v>302</v>
      </c>
      <c r="C571" s="138">
        <v>9.8000000000000007</v>
      </c>
      <c r="D571" s="81" t="s">
        <v>33</v>
      </c>
      <c r="E571" s="189"/>
      <c r="F571" s="181">
        <f t="shared" si="106"/>
        <v>0</v>
      </c>
      <c r="G571" s="74"/>
      <c r="I571" s="10">
        <v>1239.6099999999999</v>
      </c>
      <c r="M571" s="10">
        <f>36*3.28</f>
        <v>118.08</v>
      </c>
    </row>
    <row r="572" spans="1:13" s="10" customFormat="1" ht="17.25" customHeight="1">
      <c r="A572" s="75"/>
      <c r="B572" s="76" t="s">
        <v>39</v>
      </c>
      <c r="C572" s="77"/>
      <c r="D572" s="78"/>
      <c r="E572" s="190"/>
      <c r="F572" s="182"/>
      <c r="G572" s="80">
        <f>SUM(F570:F572)</f>
        <v>0</v>
      </c>
    </row>
    <row r="573" spans="1:13" ht="17.25" customHeight="1">
      <c r="A573" s="5"/>
      <c r="B573" s="6"/>
      <c r="C573" s="44"/>
      <c r="D573" s="34"/>
      <c r="E573" s="191"/>
      <c r="F573" s="183"/>
      <c r="G573" s="7"/>
    </row>
    <row r="574" spans="1:13" s="10" customFormat="1" ht="15.75" customHeight="1">
      <c r="A574" s="120">
        <f>+A569+1</f>
        <v>57</v>
      </c>
      <c r="B574" s="8" t="s">
        <v>95</v>
      </c>
      <c r="C574" s="45"/>
      <c r="D574" s="35"/>
      <c r="E574" s="192"/>
      <c r="F574" s="184"/>
      <c r="G574" s="9"/>
    </row>
    <row r="575" spans="1:13" s="10" customFormat="1" ht="21" customHeight="1">
      <c r="A575" s="72">
        <f>A574+0.01</f>
        <v>57.01</v>
      </c>
      <c r="B575" s="86" t="s">
        <v>303</v>
      </c>
      <c r="C575" s="138">
        <v>12.450000000000001</v>
      </c>
      <c r="D575" s="81" t="s">
        <v>15</v>
      </c>
      <c r="E575" s="189"/>
      <c r="F575" s="181">
        <f t="shared" ref="F575:F577" si="107">ROUNDUP(E575*C575,2)</f>
        <v>0</v>
      </c>
      <c r="G575" s="74"/>
      <c r="I575" s="10">
        <f>2335</f>
        <v>2335</v>
      </c>
    </row>
    <row r="576" spans="1:13" s="10" customFormat="1" ht="28.5" customHeight="1">
      <c r="A576" s="72">
        <f>A575+0.01</f>
        <v>57.019999999999996</v>
      </c>
      <c r="B576" s="86" t="s">
        <v>105</v>
      </c>
      <c r="C576" s="138">
        <v>116.71000000000001</v>
      </c>
      <c r="D576" s="81" t="s">
        <v>15</v>
      </c>
      <c r="E576" s="189"/>
      <c r="F576" s="181">
        <f t="shared" si="107"/>
        <v>0</v>
      </c>
      <c r="G576" s="74"/>
      <c r="I576" s="10">
        <v>1239.6099999999999</v>
      </c>
      <c r="M576" s="10">
        <f>36*3.28</f>
        <v>118.08</v>
      </c>
    </row>
    <row r="577" spans="1:13" s="10" customFormat="1" ht="15.75" customHeight="1">
      <c r="A577" s="72">
        <f>A576+0.01</f>
        <v>57.029999999999994</v>
      </c>
      <c r="B577" s="86" t="s">
        <v>304</v>
      </c>
      <c r="C577" s="138">
        <v>1</v>
      </c>
      <c r="D577" s="81" t="s">
        <v>168</v>
      </c>
      <c r="E577" s="189"/>
      <c r="F577" s="181">
        <f t="shared" si="107"/>
        <v>0</v>
      </c>
      <c r="G577" s="74"/>
      <c r="I577" s="10">
        <v>1239.6099999999999</v>
      </c>
      <c r="M577" s="10">
        <f>36*3.28</f>
        <v>118.08</v>
      </c>
    </row>
    <row r="578" spans="1:13" s="10" customFormat="1" ht="17.25" customHeight="1">
      <c r="A578" s="75"/>
      <c r="B578" s="76" t="s">
        <v>39</v>
      </c>
      <c r="C578" s="77"/>
      <c r="D578" s="78"/>
      <c r="E578" s="190"/>
      <c r="F578" s="182"/>
      <c r="G578" s="80">
        <f>SUM(F575:F578)</f>
        <v>0</v>
      </c>
    </row>
    <row r="579" spans="1:13" ht="15.75" customHeight="1">
      <c r="A579" s="5"/>
      <c r="B579" s="6"/>
      <c r="C579" s="44"/>
      <c r="D579" s="34"/>
      <c r="E579" s="191"/>
      <c r="F579" s="183"/>
      <c r="G579" s="7"/>
    </row>
    <row r="580" spans="1:13" s="10" customFormat="1" ht="15.75" customHeight="1">
      <c r="A580" s="120">
        <f>+A574+1</f>
        <v>58</v>
      </c>
      <c r="B580" s="8" t="s">
        <v>96</v>
      </c>
      <c r="C580" s="45"/>
      <c r="D580" s="35"/>
      <c r="E580" s="192"/>
      <c r="F580" s="184"/>
      <c r="G580" s="9"/>
    </row>
    <row r="581" spans="1:13" s="10" customFormat="1" ht="33" customHeight="1">
      <c r="A581" s="72">
        <f>A580+0.01</f>
        <v>58.01</v>
      </c>
      <c r="B581" s="86" t="s">
        <v>106</v>
      </c>
      <c r="C581" s="138">
        <v>33.119999999999997</v>
      </c>
      <c r="D581" s="81" t="s">
        <v>15</v>
      </c>
      <c r="E581" s="189"/>
      <c r="F581" s="181">
        <f t="shared" ref="F581:F583" si="108">ROUNDUP(E581*C581,2)</f>
        <v>0</v>
      </c>
      <c r="G581" s="74"/>
      <c r="I581" s="10">
        <f>2335</f>
        <v>2335</v>
      </c>
    </row>
    <row r="582" spans="1:13" s="10" customFormat="1" ht="33" customHeight="1">
      <c r="A582" s="72">
        <f>A581+0.01</f>
        <v>58.019999999999996</v>
      </c>
      <c r="B582" s="86" t="s">
        <v>305</v>
      </c>
      <c r="C582" s="138">
        <v>16.7</v>
      </c>
      <c r="D582" s="81" t="s">
        <v>33</v>
      </c>
      <c r="E582" s="189"/>
      <c r="F582" s="181">
        <f t="shared" si="108"/>
        <v>0</v>
      </c>
      <c r="G582" s="74"/>
      <c r="I582" s="10">
        <v>1239.6099999999999</v>
      </c>
      <c r="M582" s="10">
        <f>36*3.28</f>
        <v>118.08</v>
      </c>
    </row>
    <row r="583" spans="1:13" s="10" customFormat="1" ht="18.75" customHeight="1">
      <c r="A583" s="72">
        <f>A582+0.01</f>
        <v>58.029999999999994</v>
      </c>
      <c r="B583" s="86" t="s">
        <v>107</v>
      </c>
      <c r="C583" s="138">
        <v>36.239999999999995</v>
      </c>
      <c r="D583" s="81" t="s">
        <v>15</v>
      </c>
      <c r="E583" s="189"/>
      <c r="F583" s="181">
        <f t="shared" si="108"/>
        <v>0</v>
      </c>
      <c r="G583" s="74"/>
      <c r="I583" s="10">
        <v>1239.6099999999999</v>
      </c>
      <c r="M583" s="10">
        <f>36*3.28</f>
        <v>118.08</v>
      </c>
    </row>
    <row r="584" spans="1:13" s="10" customFormat="1" ht="17.25" customHeight="1">
      <c r="A584" s="75"/>
      <c r="B584" s="76" t="s">
        <v>39</v>
      </c>
      <c r="C584" s="77"/>
      <c r="D584" s="78"/>
      <c r="E584" s="190"/>
      <c r="F584" s="182"/>
      <c r="G584" s="80">
        <f>SUM(F581:F584)</f>
        <v>0</v>
      </c>
    </row>
    <row r="585" spans="1:13" ht="22.5" customHeight="1">
      <c r="A585" s="5"/>
      <c r="B585" s="6"/>
      <c r="C585" s="44"/>
      <c r="D585" s="34"/>
      <c r="E585" s="191"/>
      <c r="F585" s="183"/>
      <c r="G585" s="7"/>
    </row>
    <row r="586" spans="1:13" s="10" customFormat="1" ht="15.75" customHeight="1">
      <c r="A586" s="120">
        <f>+A580+1</f>
        <v>59</v>
      </c>
      <c r="B586" s="8" t="s">
        <v>238</v>
      </c>
      <c r="C586" s="45"/>
      <c r="D586" s="35"/>
      <c r="E586" s="192"/>
      <c r="F586" s="184"/>
      <c r="G586" s="9"/>
    </row>
    <row r="587" spans="1:13" s="10" customFormat="1" ht="18" customHeight="1">
      <c r="A587" s="72">
        <f>A586+0.01</f>
        <v>59.01</v>
      </c>
      <c r="B587" s="86" t="s">
        <v>239</v>
      </c>
      <c r="C587" s="138">
        <v>4</v>
      </c>
      <c r="D587" s="81" t="s">
        <v>17</v>
      </c>
      <c r="E587" s="189"/>
      <c r="F587" s="181">
        <f t="shared" ref="F587:F592" si="109">ROUNDUP(E587*C587,2)</f>
        <v>0</v>
      </c>
      <c r="G587" s="74"/>
    </row>
    <row r="588" spans="1:13" s="10" customFormat="1" ht="33.75" customHeight="1">
      <c r="A588" s="72">
        <f>A587+0.01</f>
        <v>59.019999999999996</v>
      </c>
      <c r="B588" s="86" t="s">
        <v>306</v>
      </c>
      <c r="C588" s="138">
        <v>30</v>
      </c>
      <c r="D588" s="81" t="s">
        <v>17</v>
      </c>
      <c r="E588" s="189"/>
      <c r="F588" s="181">
        <f t="shared" si="109"/>
        <v>0</v>
      </c>
      <c r="G588" s="74"/>
    </row>
    <row r="589" spans="1:13" s="10" customFormat="1" ht="31.5" customHeight="1">
      <c r="A589" s="72">
        <f>A588+0.01</f>
        <v>59.029999999999994</v>
      </c>
      <c r="B589" s="86" t="s">
        <v>307</v>
      </c>
      <c r="C589" s="138">
        <v>16.100000000000001</v>
      </c>
      <c r="D589" s="81" t="s">
        <v>33</v>
      </c>
      <c r="E589" s="189"/>
      <c r="F589" s="181">
        <f t="shared" si="109"/>
        <v>0</v>
      </c>
      <c r="G589" s="74"/>
      <c r="H589" s="10">
        <v>540</v>
      </c>
      <c r="I589" s="10">
        <f>H589/3</f>
        <v>180</v>
      </c>
      <c r="J589" s="10">
        <f>30*C589</f>
        <v>483.00000000000006</v>
      </c>
    </row>
    <row r="590" spans="1:13" s="10" customFormat="1" ht="31.5" customHeight="1">
      <c r="A590" s="72">
        <f>A589+0.01</f>
        <v>59.039999999999992</v>
      </c>
      <c r="B590" s="86" t="s">
        <v>308</v>
      </c>
      <c r="C590" s="138">
        <v>10</v>
      </c>
      <c r="D590" s="81" t="s">
        <v>33</v>
      </c>
      <c r="E590" s="189"/>
      <c r="F590" s="181">
        <f t="shared" si="109"/>
        <v>0</v>
      </c>
      <c r="G590" s="74"/>
      <c r="H590" s="10">
        <v>540</v>
      </c>
      <c r="I590" s="10">
        <f>H590/3</f>
        <v>180</v>
      </c>
      <c r="J590" s="10">
        <f>30*C590</f>
        <v>300</v>
      </c>
    </row>
    <row r="591" spans="1:13" s="10" customFormat="1" ht="24.75" customHeight="1">
      <c r="A591" s="72">
        <f t="shared" ref="A591:A592" si="110">A590+0.01</f>
        <v>59.04999999999999</v>
      </c>
      <c r="B591" s="86" t="s">
        <v>309</v>
      </c>
      <c r="C591" s="138">
        <v>10</v>
      </c>
      <c r="D591" s="81" t="s">
        <v>17</v>
      </c>
      <c r="E591" s="189"/>
      <c r="F591" s="181">
        <f t="shared" si="109"/>
        <v>0</v>
      </c>
      <c r="G591" s="74"/>
    </row>
    <row r="592" spans="1:13" s="10" customFormat="1" ht="18.75" customHeight="1">
      <c r="A592" s="72">
        <f t="shared" si="110"/>
        <v>59.059999999999988</v>
      </c>
      <c r="B592" s="86" t="s">
        <v>310</v>
      </c>
      <c r="C592" s="138">
        <v>2</v>
      </c>
      <c r="D592" s="81" t="s">
        <v>17</v>
      </c>
      <c r="E592" s="189"/>
      <c r="F592" s="181">
        <f t="shared" si="109"/>
        <v>0</v>
      </c>
      <c r="G592" s="74"/>
    </row>
    <row r="593" spans="1:7" s="10" customFormat="1" ht="17.25" customHeight="1">
      <c r="A593" s="75"/>
      <c r="B593" s="76" t="s">
        <v>39</v>
      </c>
      <c r="C593" s="77"/>
      <c r="D593" s="78"/>
      <c r="E593" s="190"/>
      <c r="F593" s="182"/>
      <c r="G593" s="80">
        <f>SUM(F587:F593)</f>
        <v>0</v>
      </c>
    </row>
    <row r="594" spans="1:7" ht="15.75" customHeight="1">
      <c r="A594" s="5"/>
      <c r="B594" s="6"/>
      <c r="C594" s="44"/>
      <c r="D594" s="34"/>
      <c r="E594" s="191"/>
      <c r="F594" s="183"/>
      <c r="G594" s="7"/>
    </row>
    <row r="595" spans="1:7" s="10" customFormat="1" ht="15.75" customHeight="1">
      <c r="A595" s="120">
        <f>+A586+1</f>
        <v>60</v>
      </c>
      <c r="B595" s="8" t="s">
        <v>61</v>
      </c>
      <c r="C595" s="45"/>
      <c r="D595" s="35"/>
      <c r="E595" s="192"/>
      <c r="F595" s="184"/>
      <c r="G595" s="9"/>
    </row>
    <row r="596" spans="1:7" s="10" customFormat="1" ht="20.25" customHeight="1">
      <c r="A596" s="72">
        <f>A595+0.01</f>
        <v>60.01</v>
      </c>
      <c r="B596" s="86" t="s">
        <v>311</v>
      </c>
      <c r="C596" s="138">
        <v>1</v>
      </c>
      <c r="D596" s="81" t="s">
        <v>17</v>
      </c>
      <c r="E596" s="189"/>
      <c r="F596" s="181">
        <f t="shared" ref="F596:F598" si="111">ROUNDUP(E596*C596,2)</f>
        <v>0</v>
      </c>
      <c r="G596" s="74"/>
    </row>
    <row r="597" spans="1:7" s="10" customFormat="1" ht="20.25" customHeight="1">
      <c r="A597" s="72">
        <f>A596+0.01</f>
        <v>60.019999999999996</v>
      </c>
      <c r="B597" s="86" t="s">
        <v>312</v>
      </c>
      <c r="C597" s="138">
        <v>1</v>
      </c>
      <c r="D597" s="81" t="s">
        <v>17</v>
      </c>
      <c r="E597" s="189"/>
      <c r="F597" s="181">
        <f t="shared" si="111"/>
        <v>0</v>
      </c>
      <c r="G597" s="74"/>
    </row>
    <row r="598" spans="1:7" s="10" customFormat="1" ht="20.25" customHeight="1">
      <c r="A598" s="72">
        <f>A596+0.01</f>
        <v>60.019999999999996</v>
      </c>
      <c r="B598" s="86" t="s">
        <v>68</v>
      </c>
      <c r="C598" s="138">
        <v>1</v>
      </c>
      <c r="D598" s="81" t="s">
        <v>168</v>
      </c>
      <c r="E598" s="189"/>
      <c r="F598" s="181">
        <f t="shared" si="111"/>
        <v>0</v>
      </c>
      <c r="G598" s="74"/>
    </row>
    <row r="599" spans="1:7" s="10" customFormat="1" ht="17.25" customHeight="1">
      <c r="A599" s="75"/>
      <c r="B599" s="76" t="s">
        <v>39</v>
      </c>
      <c r="C599" s="77"/>
      <c r="D599" s="78"/>
      <c r="E599" s="190"/>
      <c r="F599" s="182"/>
      <c r="G599" s="80">
        <f>SUM(F596:F599)</f>
        <v>0</v>
      </c>
    </row>
    <row r="600" spans="1:7" ht="6.75" customHeight="1">
      <c r="A600" s="5"/>
      <c r="B600" s="6"/>
      <c r="C600" s="44"/>
      <c r="D600" s="34"/>
      <c r="E600" s="191"/>
      <c r="F600" s="183"/>
      <c r="G600" s="7"/>
    </row>
    <row r="601" spans="1:7" s="10" customFormat="1" ht="16.5" customHeight="1">
      <c r="A601" s="131"/>
      <c r="B601" s="132" t="s">
        <v>240</v>
      </c>
      <c r="C601" s="133"/>
      <c r="D601" s="134"/>
      <c r="E601" s="194"/>
      <c r="F601" s="186"/>
      <c r="G601" s="137"/>
    </row>
    <row r="602" spans="1:7" ht="6.75" customHeight="1">
      <c r="A602" s="149"/>
      <c r="B602" s="150"/>
      <c r="C602" s="151"/>
      <c r="D602" s="152"/>
      <c r="E602" s="194"/>
      <c r="F602" s="188"/>
      <c r="G602" s="153"/>
    </row>
    <row r="603" spans="1:7" s="10" customFormat="1" ht="15.75" customHeight="1">
      <c r="A603" s="131">
        <f>+A595+1</f>
        <v>61</v>
      </c>
      <c r="B603" s="132" t="s">
        <v>13</v>
      </c>
      <c r="C603" s="133"/>
      <c r="D603" s="134"/>
      <c r="E603" s="194"/>
      <c r="F603" s="186"/>
      <c r="G603" s="137"/>
    </row>
    <row r="604" spans="1:7" s="10" customFormat="1" ht="18" customHeight="1">
      <c r="A604" s="72">
        <f>A603+0.01</f>
        <v>61.01</v>
      </c>
      <c r="B604" s="123" t="s">
        <v>313</v>
      </c>
      <c r="C604" s="154">
        <v>7</v>
      </c>
      <c r="D604" s="124" t="s">
        <v>17</v>
      </c>
      <c r="E604" s="196"/>
      <c r="F604" s="181">
        <f t="shared" ref="F604:F607" si="112">ROUNDUP(E604*C604,2)</f>
        <v>0</v>
      </c>
      <c r="G604" s="74"/>
    </row>
    <row r="605" spans="1:7" s="10" customFormat="1" ht="18" customHeight="1">
      <c r="A605" s="72">
        <f>A604+0.01</f>
        <v>61.019999999999996</v>
      </c>
      <c r="B605" s="125" t="s">
        <v>241</v>
      </c>
      <c r="C605" s="154">
        <v>10.66</v>
      </c>
      <c r="D605" s="124" t="s">
        <v>15</v>
      </c>
      <c r="E605" s="196"/>
      <c r="F605" s="181">
        <f t="shared" si="112"/>
        <v>0</v>
      </c>
      <c r="G605" s="74"/>
    </row>
    <row r="606" spans="1:7" s="10" customFormat="1" ht="18" customHeight="1">
      <c r="A606" s="72">
        <f>A605+0.01</f>
        <v>61.029999999999994</v>
      </c>
      <c r="B606" s="123" t="s">
        <v>314</v>
      </c>
      <c r="C606" s="154">
        <v>1</v>
      </c>
      <c r="D606" s="124" t="s">
        <v>35</v>
      </c>
      <c r="E606" s="196"/>
      <c r="F606" s="181">
        <f t="shared" si="112"/>
        <v>0</v>
      </c>
      <c r="G606" s="74"/>
    </row>
    <row r="607" spans="1:7" s="10" customFormat="1" ht="18" customHeight="1">
      <c r="A607" s="72">
        <f t="shared" ref="A607" si="113">A606+0.01</f>
        <v>61.039999999999992</v>
      </c>
      <c r="B607" s="123" t="s">
        <v>315</v>
      </c>
      <c r="C607" s="154">
        <v>7</v>
      </c>
      <c r="D607" s="124" t="s">
        <v>17</v>
      </c>
      <c r="E607" s="196"/>
      <c r="F607" s="181">
        <f t="shared" si="112"/>
        <v>0</v>
      </c>
      <c r="G607" s="74"/>
    </row>
    <row r="608" spans="1:7" s="10" customFormat="1" ht="17.25" customHeight="1">
      <c r="A608" s="75"/>
      <c r="B608" s="76" t="s">
        <v>39</v>
      </c>
      <c r="C608" s="77"/>
      <c r="D608" s="78"/>
      <c r="E608" s="190"/>
      <c r="F608" s="182"/>
      <c r="G608" s="80">
        <f>SUM(F604:F608)</f>
        <v>0</v>
      </c>
    </row>
    <row r="609" spans="1:32" ht="14.25" customHeight="1">
      <c r="A609" s="5"/>
      <c r="B609" s="6"/>
      <c r="C609" s="44"/>
      <c r="D609" s="34"/>
      <c r="E609" s="191"/>
      <c r="F609" s="183"/>
      <c r="G609" s="7"/>
    </row>
    <row r="610" spans="1:32" s="10" customFormat="1" ht="15.75" customHeight="1">
      <c r="A610" s="120">
        <f>+A603+1</f>
        <v>62</v>
      </c>
      <c r="B610" s="8" t="s">
        <v>94</v>
      </c>
      <c r="C610" s="45"/>
      <c r="D610" s="35"/>
      <c r="E610" s="192"/>
      <c r="F610" s="184"/>
      <c r="G610" s="9"/>
    </row>
    <row r="611" spans="1:32" s="10" customFormat="1" ht="18" customHeight="1">
      <c r="A611" s="72">
        <f>A610+0.01</f>
        <v>62.01</v>
      </c>
      <c r="B611" s="123" t="s">
        <v>316</v>
      </c>
      <c r="C611" s="154">
        <v>34.909999999999997</v>
      </c>
      <c r="D611" s="124" t="s">
        <v>15</v>
      </c>
      <c r="E611" s="196"/>
      <c r="F611" s="181">
        <f t="shared" ref="F611" si="114">ROUNDUP(E611*C611,2)</f>
        <v>0</v>
      </c>
      <c r="G611" s="74"/>
    </row>
    <row r="612" spans="1:32" s="10" customFormat="1" ht="17.25" customHeight="1">
      <c r="A612" s="75"/>
      <c r="B612" s="76" t="s">
        <v>39</v>
      </c>
      <c r="C612" s="77"/>
      <c r="D612" s="78"/>
      <c r="E612" s="190"/>
      <c r="F612" s="182"/>
      <c r="G612" s="80">
        <f>SUM(F611:F612)</f>
        <v>0</v>
      </c>
    </row>
    <row r="613" spans="1:32" ht="13.5" customHeight="1">
      <c r="A613" s="5"/>
      <c r="B613" s="6"/>
      <c r="C613" s="44"/>
      <c r="D613" s="34"/>
      <c r="E613" s="191"/>
      <c r="F613" s="183"/>
      <c r="G613" s="7"/>
    </row>
    <row r="614" spans="1:32" s="10" customFormat="1" ht="15.75" customHeight="1">
      <c r="A614" s="120">
        <f>+A610+1</f>
        <v>63</v>
      </c>
      <c r="B614" s="8" t="s">
        <v>236</v>
      </c>
      <c r="C614" s="45"/>
      <c r="D614" s="35"/>
      <c r="E614" s="192"/>
      <c r="F614" s="184"/>
      <c r="G614" s="9"/>
    </row>
    <row r="615" spans="1:32" s="10" customFormat="1" ht="33" customHeight="1">
      <c r="A615" s="72">
        <f>A614+0.01</f>
        <v>63.01</v>
      </c>
      <c r="B615" s="123" t="s">
        <v>317</v>
      </c>
      <c r="C615" s="155">
        <v>6</v>
      </c>
      <c r="D615" s="156" t="s">
        <v>101</v>
      </c>
      <c r="E615" s="197"/>
      <c r="F615" s="181">
        <f t="shared" ref="F615" si="115">ROUNDUP(E615*C615,2)</f>
        <v>0</v>
      </c>
      <c r="G615" s="74"/>
      <c r="AF615" s="172"/>
    </row>
    <row r="616" spans="1:32" s="10" customFormat="1" ht="17.25" customHeight="1">
      <c r="A616" s="75"/>
      <c r="B616" s="76" t="s">
        <v>39</v>
      </c>
      <c r="C616" s="77"/>
      <c r="D616" s="78"/>
      <c r="E616" s="190"/>
      <c r="F616" s="182"/>
      <c r="G616" s="80">
        <f>SUM(F615:F616)</f>
        <v>0</v>
      </c>
    </row>
    <row r="617" spans="1:32" ht="15.75" customHeight="1">
      <c r="A617" s="5"/>
      <c r="B617" s="6"/>
      <c r="C617" s="44"/>
      <c r="D617" s="34"/>
      <c r="E617" s="191"/>
      <c r="F617" s="183"/>
      <c r="G617" s="7"/>
    </row>
    <row r="618" spans="1:32" s="10" customFormat="1" ht="15.75" customHeight="1">
      <c r="A618" s="120">
        <f>+A614+1</f>
        <v>64</v>
      </c>
      <c r="B618" s="8" t="s">
        <v>260</v>
      </c>
      <c r="C618" s="45"/>
      <c r="D618" s="35"/>
      <c r="E618" s="192"/>
      <c r="F618" s="184"/>
      <c r="G618" s="9"/>
    </row>
    <row r="619" spans="1:32" s="10" customFormat="1" ht="18" customHeight="1">
      <c r="A619" s="72">
        <f>A618+0.01</f>
        <v>64.010000000000005</v>
      </c>
      <c r="B619" s="123" t="s">
        <v>318</v>
      </c>
      <c r="C619" s="154">
        <v>169.82</v>
      </c>
      <c r="D619" s="124" t="s">
        <v>15</v>
      </c>
      <c r="E619" s="196"/>
      <c r="F619" s="181">
        <f t="shared" ref="F619:F622" si="116">ROUNDUP(E619*C619,2)</f>
        <v>0</v>
      </c>
      <c r="G619" s="74"/>
    </row>
    <row r="620" spans="1:32" s="10" customFormat="1" ht="18" customHeight="1">
      <c r="A620" s="72">
        <f t="shared" ref="A620:A621" si="117">A619+0.01</f>
        <v>64.02000000000001</v>
      </c>
      <c r="B620" s="123" t="s">
        <v>103</v>
      </c>
      <c r="C620" s="154">
        <v>69.819999999999993</v>
      </c>
      <c r="D620" s="124" t="s">
        <v>15</v>
      </c>
      <c r="E620" s="196"/>
      <c r="F620" s="181">
        <f t="shared" si="116"/>
        <v>0</v>
      </c>
      <c r="G620" s="74"/>
    </row>
    <row r="621" spans="1:32" s="10" customFormat="1" ht="18" customHeight="1">
      <c r="A621" s="72">
        <f t="shared" si="117"/>
        <v>64.030000000000015</v>
      </c>
      <c r="B621" s="123" t="s">
        <v>108</v>
      </c>
      <c r="C621" s="154">
        <v>100</v>
      </c>
      <c r="D621" s="124" t="s">
        <v>15</v>
      </c>
      <c r="E621" s="196"/>
      <c r="F621" s="181">
        <f t="shared" si="116"/>
        <v>0</v>
      </c>
      <c r="G621" s="74"/>
    </row>
    <row r="622" spans="1:32" s="10" customFormat="1" ht="18" customHeight="1">
      <c r="A622" s="72">
        <f>A620+0.01</f>
        <v>64.030000000000015</v>
      </c>
      <c r="B622" s="123" t="s">
        <v>319</v>
      </c>
      <c r="C622" s="154">
        <v>259.79000000000002</v>
      </c>
      <c r="D622" s="124" t="s">
        <v>15</v>
      </c>
      <c r="E622" s="196"/>
      <c r="F622" s="181">
        <f t="shared" si="116"/>
        <v>0</v>
      </c>
      <c r="G622" s="74"/>
    </row>
    <row r="623" spans="1:32" s="10" customFormat="1" ht="17.25" customHeight="1">
      <c r="A623" s="75"/>
      <c r="B623" s="76" t="s">
        <v>39</v>
      </c>
      <c r="C623" s="77"/>
      <c r="D623" s="78"/>
      <c r="E623" s="190"/>
      <c r="F623" s="182"/>
      <c r="G623" s="80">
        <f>SUM(F619:F623)</f>
        <v>0</v>
      </c>
    </row>
    <row r="624" spans="1:32" ht="20.25" customHeight="1">
      <c r="A624" s="5"/>
      <c r="B624" s="6"/>
      <c r="C624" s="44"/>
      <c r="D624" s="34"/>
      <c r="E624" s="191"/>
      <c r="F624" s="183"/>
      <c r="G624" s="7"/>
    </row>
    <row r="625" spans="1:10" s="10" customFormat="1" ht="15.75" customHeight="1">
      <c r="A625" s="120">
        <f>+A618+1</f>
        <v>65</v>
      </c>
      <c r="B625" s="8" t="s">
        <v>61</v>
      </c>
      <c r="C625" s="45"/>
      <c r="D625" s="35"/>
      <c r="E625" s="192"/>
      <c r="F625" s="184"/>
      <c r="G625" s="9"/>
    </row>
    <row r="626" spans="1:10" s="10" customFormat="1" ht="20.25" customHeight="1">
      <c r="A626" s="72">
        <f>A625+0.01</f>
        <v>65.010000000000005</v>
      </c>
      <c r="B626" s="86" t="s">
        <v>242</v>
      </c>
      <c r="C626" s="138">
        <v>7</v>
      </c>
      <c r="D626" s="81" t="s">
        <v>17</v>
      </c>
      <c r="E626" s="189"/>
      <c r="F626" s="181">
        <f t="shared" ref="F626:F627" si="118">ROUNDUP(E626*C626,2)</f>
        <v>0</v>
      </c>
      <c r="G626" s="74"/>
    </row>
    <row r="627" spans="1:10" s="10" customFormat="1" ht="20.25" customHeight="1">
      <c r="A627" s="72">
        <f>A626+0.01</f>
        <v>65.02000000000001</v>
      </c>
      <c r="B627" s="86" t="s">
        <v>68</v>
      </c>
      <c r="C627" s="138">
        <v>1</v>
      </c>
      <c r="D627" s="81" t="s">
        <v>168</v>
      </c>
      <c r="E627" s="189"/>
      <c r="F627" s="181">
        <f t="shared" si="118"/>
        <v>0</v>
      </c>
      <c r="G627" s="74"/>
    </row>
    <row r="628" spans="1:10" s="10" customFormat="1" ht="17.25" customHeight="1">
      <c r="A628" s="75"/>
      <c r="B628" s="76" t="s">
        <v>39</v>
      </c>
      <c r="C628" s="77"/>
      <c r="D628" s="78"/>
      <c r="E628" s="190"/>
      <c r="F628" s="182"/>
      <c r="G628" s="80">
        <f>SUM(F626:F628)</f>
        <v>0</v>
      </c>
    </row>
    <row r="629" spans="1:10" ht="6.75" customHeight="1">
      <c r="A629" s="5"/>
      <c r="B629" s="6"/>
      <c r="C629" s="44"/>
      <c r="D629" s="34"/>
      <c r="E629" s="191"/>
      <c r="F629" s="183"/>
      <c r="G629" s="7"/>
    </row>
    <row r="630" spans="1:10" s="10" customFormat="1" ht="16.5" customHeight="1">
      <c r="A630" s="131"/>
      <c r="B630" s="132" t="s">
        <v>251</v>
      </c>
      <c r="C630" s="133"/>
      <c r="D630" s="134"/>
      <c r="E630" s="194"/>
      <c r="F630" s="186"/>
      <c r="G630" s="137"/>
    </row>
    <row r="631" spans="1:10" ht="14.25" customHeight="1">
      <c r="A631" s="149"/>
      <c r="B631" s="150"/>
      <c r="C631" s="151"/>
      <c r="D631" s="152"/>
      <c r="E631" s="194"/>
      <c r="F631" s="188"/>
      <c r="G631" s="153"/>
    </row>
    <row r="632" spans="1:10" s="10" customFormat="1" ht="15.75" customHeight="1">
      <c r="A632" s="131"/>
      <c r="B632" s="132" t="s">
        <v>252</v>
      </c>
      <c r="C632" s="133"/>
      <c r="D632" s="134"/>
      <c r="E632" s="194"/>
      <c r="F632" s="186"/>
      <c r="G632" s="137"/>
    </row>
    <row r="633" spans="1:10" s="10" customFormat="1" ht="15.75" customHeight="1">
      <c r="A633" s="120">
        <f>+A625+1</f>
        <v>66</v>
      </c>
      <c r="B633" s="8" t="s">
        <v>13</v>
      </c>
      <c r="C633" s="45"/>
      <c r="D633" s="35"/>
      <c r="E633" s="192"/>
      <c r="F633" s="184"/>
      <c r="G633" s="9"/>
    </row>
    <row r="634" spans="1:10" s="10" customFormat="1" ht="19.5" customHeight="1">
      <c r="A634" s="72">
        <f t="shared" ref="A634:A639" si="119">A633+0.01</f>
        <v>66.010000000000005</v>
      </c>
      <c r="B634" s="123" t="s">
        <v>320</v>
      </c>
      <c r="C634" s="155">
        <v>27.63</v>
      </c>
      <c r="D634" s="156" t="s">
        <v>15</v>
      </c>
      <c r="E634" s="196"/>
      <c r="F634" s="181">
        <f t="shared" ref="F634:F639" si="120">ROUNDUP(E634*C634,2)</f>
        <v>0</v>
      </c>
      <c r="G634" s="74"/>
    </row>
    <row r="635" spans="1:10" s="10" customFormat="1" ht="29.25" customHeight="1">
      <c r="A635" s="72">
        <f t="shared" si="119"/>
        <v>66.02000000000001</v>
      </c>
      <c r="B635" s="123" t="s">
        <v>321</v>
      </c>
      <c r="C635" s="155">
        <v>31.86</v>
      </c>
      <c r="D635" s="156" t="s">
        <v>15</v>
      </c>
      <c r="E635" s="196"/>
      <c r="F635" s="181">
        <f t="shared" si="120"/>
        <v>0</v>
      </c>
      <c r="G635" s="74"/>
    </row>
    <row r="636" spans="1:10" s="10" customFormat="1" ht="29.25" customHeight="1">
      <c r="A636" s="72">
        <f t="shared" si="119"/>
        <v>66.030000000000015</v>
      </c>
      <c r="B636" s="123" t="s">
        <v>322</v>
      </c>
      <c r="C636" s="155">
        <v>3.25</v>
      </c>
      <c r="D636" s="156" t="s">
        <v>15</v>
      </c>
      <c r="E636" s="196"/>
      <c r="F636" s="181">
        <f t="shared" si="120"/>
        <v>0</v>
      </c>
      <c r="G636" s="74"/>
    </row>
    <row r="637" spans="1:10" s="10" customFormat="1" ht="29.25" customHeight="1">
      <c r="A637" s="72">
        <f t="shared" si="119"/>
        <v>66.04000000000002</v>
      </c>
      <c r="B637" s="123" t="s">
        <v>323</v>
      </c>
      <c r="C637" s="155">
        <v>0.26</v>
      </c>
      <c r="D637" s="156" t="s">
        <v>15</v>
      </c>
      <c r="E637" s="196"/>
      <c r="F637" s="181">
        <f t="shared" si="120"/>
        <v>0</v>
      </c>
      <c r="G637" s="74"/>
      <c r="I637" s="10">
        <f>50*50</f>
        <v>2500</v>
      </c>
    </row>
    <row r="638" spans="1:10" s="10" customFormat="1" ht="19.5" customHeight="1">
      <c r="A638" s="72">
        <f t="shared" si="119"/>
        <v>66.050000000000026</v>
      </c>
      <c r="B638" s="123" t="s">
        <v>324</v>
      </c>
      <c r="C638" s="155">
        <v>49.16</v>
      </c>
      <c r="D638" s="156" t="s">
        <v>15</v>
      </c>
      <c r="E638" s="196"/>
      <c r="F638" s="181">
        <f t="shared" si="120"/>
        <v>0</v>
      </c>
      <c r="G638" s="74"/>
      <c r="I638" s="10">
        <f>6+6+16+16+6+9+4+4</f>
        <v>67</v>
      </c>
      <c r="J638" s="10">
        <f>I638*20</f>
        <v>1340</v>
      </c>
    </row>
    <row r="639" spans="1:10" s="10" customFormat="1" ht="19.5" customHeight="1">
      <c r="A639" s="72">
        <f t="shared" si="119"/>
        <v>66.060000000000031</v>
      </c>
      <c r="B639" s="123" t="s">
        <v>109</v>
      </c>
      <c r="C639" s="155">
        <v>8.1300000000000008</v>
      </c>
      <c r="D639" s="156" t="s">
        <v>37</v>
      </c>
      <c r="E639" s="196"/>
      <c r="F639" s="181">
        <f t="shared" si="120"/>
        <v>0</v>
      </c>
      <c r="G639" s="74"/>
      <c r="I639" s="10">
        <f>3000/6</f>
        <v>500</v>
      </c>
    </row>
    <row r="640" spans="1:10" s="10" customFormat="1" ht="17.25" customHeight="1">
      <c r="A640" s="75"/>
      <c r="B640" s="76" t="s">
        <v>39</v>
      </c>
      <c r="C640" s="77"/>
      <c r="D640" s="78"/>
      <c r="E640" s="190"/>
      <c r="F640" s="182"/>
      <c r="G640" s="80">
        <f>SUM(F634:F640)</f>
        <v>0</v>
      </c>
    </row>
    <row r="641" spans="1:7" ht="17.25" customHeight="1">
      <c r="A641" s="5"/>
      <c r="B641" s="6"/>
      <c r="C641" s="44"/>
      <c r="D641" s="34"/>
      <c r="E641" s="191"/>
      <c r="F641" s="183"/>
      <c r="G641" s="7"/>
    </row>
    <row r="642" spans="1:7" s="10" customFormat="1" ht="15.75" customHeight="1">
      <c r="A642" s="120">
        <f>+A633+1</f>
        <v>67</v>
      </c>
      <c r="B642" s="8" t="s">
        <v>244</v>
      </c>
      <c r="C642" s="45"/>
      <c r="D642" s="35"/>
      <c r="E642" s="192"/>
      <c r="F642" s="184"/>
      <c r="G642" s="9"/>
    </row>
    <row r="643" spans="1:7" s="10" customFormat="1" ht="29.25" customHeight="1">
      <c r="A643" s="72">
        <f>A642+0.01</f>
        <v>67.010000000000005</v>
      </c>
      <c r="B643" s="123" t="s">
        <v>325</v>
      </c>
      <c r="C643" s="158">
        <v>27.63</v>
      </c>
      <c r="D643" s="156" t="s">
        <v>15</v>
      </c>
      <c r="E643" s="198"/>
      <c r="F643" s="181">
        <f t="shared" ref="F643:F655" si="121">ROUNDUP(E643*C643,2)</f>
        <v>0</v>
      </c>
      <c r="G643" s="74"/>
    </row>
    <row r="644" spans="1:7" s="10" customFormat="1" ht="33" customHeight="1">
      <c r="A644" s="72">
        <f>A643+0.01</f>
        <v>67.02000000000001</v>
      </c>
      <c r="B644" s="123" t="s">
        <v>326</v>
      </c>
      <c r="C644" s="158">
        <v>4.16</v>
      </c>
      <c r="D644" s="156" t="s">
        <v>15</v>
      </c>
      <c r="E644" s="198"/>
      <c r="F644" s="181">
        <f t="shared" si="121"/>
        <v>0</v>
      </c>
      <c r="G644" s="74"/>
    </row>
    <row r="645" spans="1:7" s="10" customFormat="1" ht="30" customHeight="1">
      <c r="A645" s="72">
        <f t="shared" ref="A645:A655" si="122">A644+0.01</f>
        <v>67.030000000000015</v>
      </c>
      <c r="B645" s="123" t="s">
        <v>327</v>
      </c>
      <c r="C645" s="158">
        <v>1.64</v>
      </c>
      <c r="D645" s="156" t="s">
        <v>15</v>
      </c>
      <c r="E645" s="198"/>
      <c r="F645" s="181">
        <f t="shared" si="121"/>
        <v>0</v>
      </c>
      <c r="G645" s="74"/>
    </row>
    <row r="646" spans="1:7" s="10" customFormat="1" ht="33.75" customHeight="1">
      <c r="A646" s="72">
        <f t="shared" si="122"/>
        <v>67.04000000000002</v>
      </c>
      <c r="B646" s="123" t="s">
        <v>328</v>
      </c>
      <c r="C646" s="158">
        <v>0.32000000000000006</v>
      </c>
      <c r="D646" s="156" t="s">
        <v>15</v>
      </c>
      <c r="E646" s="198"/>
      <c r="F646" s="181">
        <f t="shared" si="121"/>
        <v>0</v>
      </c>
      <c r="G646" s="74"/>
    </row>
    <row r="647" spans="1:7" s="10" customFormat="1" ht="29.25" customHeight="1">
      <c r="A647" s="72">
        <f t="shared" si="122"/>
        <v>67.050000000000026</v>
      </c>
      <c r="B647" s="123" t="s">
        <v>329</v>
      </c>
      <c r="C647" s="158">
        <v>0.12</v>
      </c>
      <c r="D647" s="156" t="s">
        <v>15</v>
      </c>
      <c r="E647" s="198"/>
      <c r="F647" s="181">
        <f t="shared" si="121"/>
        <v>0</v>
      </c>
      <c r="G647" s="74"/>
    </row>
    <row r="648" spans="1:7" s="10" customFormat="1" ht="30" customHeight="1">
      <c r="A648" s="72">
        <f t="shared" si="122"/>
        <v>67.060000000000031</v>
      </c>
      <c r="B648" s="123" t="s">
        <v>330</v>
      </c>
      <c r="C648" s="158">
        <v>0.63</v>
      </c>
      <c r="D648" s="156" t="s">
        <v>15</v>
      </c>
      <c r="E648" s="198"/>
      <c r="F648" s="181">
        <f t="shared" si="121"/>
        <v>0</v>
      </c>
      <c r="G648" s="74"/>
    </row>
    <row r="649" spans="1:7" s="10" customFormat="1" ht="32.25" customHeight="1">
      <c r="A649" s="72">
        <f t="shared" si="122"/>
        <v>67.070000000000036</v>
      </c>
      <c r="B649" s="123" t="s">
        <v>331</v>
      </c>
      <c r="C649" s="158">
        <v>3.25</v>
      </c>
      <c r="D649" s="156" t="s">
        <v>15</v>
      </c>
      <c r="E649" s="198"/>
      <c r="F649" s="181">
        <f t="shared" si="121"/>
        <v>0</v>
      </c>
      <c r="G649" s="74"/>
    </row>
    <row r="650" spans="1:7" s="10" customFormat="1" ht="32.25" customHeight="1">
      <c r="A650" s="72">
        <f t="shared" si="122"/>
        <v>67.080000000000041</v>
      </c>
      <c r="B650" s="123" t="s">
        <v>332</v>
      </c>
      <c r="C650" s="158">
        <v>0.26</v>
      </c>
      <c r="D650" s="156" t="s">
        <v>15</v>
      </c>
      <c r="E650" s="198"/>
      <c r="F650" s="181">
        <f t="shared" si="121"/>
        <v>0</v>
      </c>
      <c r="G650" s="74"/>
    </row>
    <row r="651" spans="1:7" s="10" customFormat="1" ht="31.5" customHeight="1">
      <c r="A651" s="72">
        <f t="shared" si="122"/>
        <v>67.090000000000046</v>
      </c>
      <c r="B651" s="123" t="s">
        <v>144</v>
      </c>
      <c r="C651" s="158">
        <v>75</v>
      </c>
      <c r="D651" s="156" t="s">
        <v>33</v>
      </c>
      <c r="E651" s="198"/>
      <c r="F651" s="181">
        <f t="shared" si="121"/>
        <v>0</v>
      </c>
      <c r="G651" s="74"/>
    </row>
    <row r="652" spans="1:7" s="10" customFormat="1" ht="42" customHeight="1">
      <c r="A652" s="72">
        <f t="shared" si="122"/>
        <v>67.100000000000051</v>
      </c>
      <c r="B652" s="123" t="s">
        <v>145</v>
      </c>
      <c r="C652" s="158">
        <v>32.25</v>
      </c>
      <c r="D652" s="156" t="s">
        <v>33</v>
      </c>
      <c r="E652" s="198"/>
      <c r="F652" s="181">
        <f t="shared" si="121"/>
        <v>0</v>
      </c>
      <c r="G652" s="74"/>
    </row>
    <row r="653" spans="1:7" s="10" customFormat="1" ht="46.5" customHeight="1">
      <c r="A653" s="72">
        <f t="shared" si="122"/>
        <v>67.110000000000056</v>
      </c>
      <c r="B653" s="123" t="s">
        <v>146</v>
      </c>
      <c r="C653" s="158">
        <v>117.05</v>
      </c>
      <c r="D653" s="156" t="s">
        <v>33</v>
      </c>
      <c r="E653" s="198"/>
      <c r="F653" s="181">
        <f t="shared" si="121"/>
        <v>0</v>
      </c>
      <c r="G653" s="74"/>
    </row>
    <row r="654" spans="1:7" s="10" customFormat="1" ht="31.5" customHeight="1">
      <c r="A654" s="72">
        <f t="shared" si="122"/>
        <v>67.120000000000061</v>
      </c>
      <c r="B654" s="123" t="s">
        <v>147</v>
      </c>
      <c r="C654" s="158">
        <v>859.52</v>
      </c>
      <c r="D654" s="156" t="s">
        <v>15</v>
      </c>
      <c r="E654" s="198"/>
      <c r="F654" s="181">
        <f t="shared" si="121"/>
        <v>0</v>
      </c>
      <c r="G654" s="74"/>
    </row>
    <row r="655" spans="1:7" s="10" customFormat="1" ht="30" customHeight="1">
      <c r="A655" s="72">
        <f t="shared" si="122"/>
        <v>67.130000000000067</v>
      </c>
      <c r="B655" s="125" t="s">
        <v>148</v>
      </c>
      <c r="C655" s="158">
        <v>1568.59</v>
      </c>
      <c r="D655" s="156" t="s">
        <v>15</v>
      </c>
      <c r="E655" s="198"/>
      <c r="F655" s="181">
        <f t="shared" si="121"/>
        <v>0</v>
      </c>
      <c r="G655" s="74"/>
    </row>
    <row r="656" spans="1:7" s="10" customFormat="1" ht="17.25" customHeight="1">
      <c r="A656" s="75"/>
      <c r="B656" s="76" t="s">
        <v>39</v>
      </c>
      <c r="C656" s="77"/>
      <c r="D656" s="78"/>
      <c r="E656" s="190"/>
      <c r="F656" s="182"/>
      <c r="G656" s="80">
        <f>SUM(F643:F656)</f>
        <v>0</v>
      </c>
    </row>
    <row r="657" spans="1:7" ht="15.75" customHeight="1">
      <c r="A657" s="5"/>
      <c r="B657" s="6"/>
      <c r="C657" s="44"/>
      <c r="D657" s="34"/>
      <c r="E657" s="191"/>
      <c r="F657" s="183"/>
      <c r="G657" s="7"/>
    </row>
    <row r="658" spans="1:7" s="10" customFormat="1" ht="15.75" customHeight="1">
      <c r="A658" s="120"/>
      <c r="B658" s="8" t="s">
        <v>243</v>
      </c>
      <c r="C658" s="45"/>
      <c r="D658" s="35"/>
      <c r="E658" s="192"/>
      <c r="F658" s="184"/>
      <c r="G658" s="9"/>
    </row>
    <row r="659" spans="1:7" s="10" customFormat="1" ht="15.75" customHeight="1">
      <c r="A659" s="120">
        <f>+A642+1</f>
        <v>68</v>
      </c>
      <c r="B659" s="8" t="s">
        <v>13</v>
      </c>
      <c r="C659" s="45"/>
      <c r="D659" s="35"/>
      <c r="E659" s="192"/>
      <c r="F659" s="184"/>
      <c r="G659" s="9"/>
    </row>
    <row r="660" spans="1:7" s="10" customFormat="1" ht="30" customHeight="1">
      <c r="A660" s="72">
        <f>A659+0.01</f>
        <v>68.010000000000005</v>
      </c>
      <c r="B660" s="123" t="s">
        <v>149</v>
      </c>
      <c r="C660" s="155">
        <v>42.96</v>
      </c>
      <c r="D660" s="156" t="s">
        <v>15</v>
      </c>
      <c r="E660" s="198"/>
      <c r="F660" s="181">
        <f t="shared" ref="F660:F661" si="123">ROUNDUP(E660*C660,2)</f>
        <v>0</v>
      </c>
      <c r="G660" s="74"/>
    </row>
    <row r="661" spans="1:7" s="10" customFormat="1" ht="19.5" customHeight="1">
      <c r="A661" s="72">
        <f>A660+0.01</f>
        <v>68.02000000000001</v>
      </c>
      <c r="B661" s="123" t="s">
        <v>109</v>
      </c>
      <c r="C661" s="155">
        <v>3.11</v>
      </c>
      <c r="D661" s="156" t="s">
        <v>37</v>
      </c>
      <c r="E661" s="198"/>
      <c r="F661" s="181">
        <f t="shared" si="123"/>
        <v>0</v>
      </c>
      <c r="G661" s="74"/>
    </row>
    <row r="662" spans="1:7" s="10" customFormat="1" ht="17.25" customHeight="1">
      <c r="A662" s="75"/>
      <c r="B662" s="76" t="s">
        <v>39</v>
      </c>
      <c r="C662" s="77"/>
      <c r="D662" s="78"/>
      <c r="E662" s="190"/>
      <c r="F662" s="182"/>
      <c r="G662" s="80">
        <f>SUM(F660:F662)</f>
        <v>0</v>
      </c>
    </row>
    <row r="663" spans="1:7" s="10" customFormat="1" ht="15.75" customHeight="1">
      <c r="A663" s="120"/>
      <c r="B663" s="8"/>
      <c r="C663" s="45"/>
      <c r="D663" s="35"/>
      <c r="E663" s="192"/>
      <c r="F663" s="184"/>
      <c r="G663" s="9"/>
    </row>
    <row r="664" spans="1:7" s="10" customFormat="1" ht="15.75" customHeight="1">
      <c r="A664" s="120">
        <f>+A659+1</f>
        <v>69</v>
      </c>
      <c r="B664" s="8" t="s">
        <v>245</v>
      </c>
      <c r="C664" s="45"/>
      <c r="D664" s="35"/>
      <c r="E664" s="192"/>
      <c r="F664" s="184"/>
      <c r="G664" s="9"/>
    </row>
    <row r="665" spans="1:7" s="10" customFormat="1" ht="30.75" customHeight="1">
      <c r="A665" s="72">
        <f>A664+0.01</f>
        <v>69.010000000000005</v>
      </c>
      <c r="B665" s="123" t="s">
        <v>150</v>
      </c>
      <c r="C665" s="155">
        <v>34.380000000000003</v>
      </c>
      <c r="D665" s="156" t="s">
        <v>15</v>
      </c>
      <c r="E665" s="198"/>
      <c r="F665" s="181">
        <f t="shared" ref="F665:F667" si="124">ROUNDUP(E665*C665,2)</f>
        <v>0</v>
      </c>
      <c r="G665" s="74"/>
    </row>
    <row r="666" spans="1:7" s="10" customFormat="1" ht="33" customHeight="1">
      <c r="A666" s="72">
        <f>A665+0.01</f>
        <v>69.02000000000001</v>
      </c>
      <c r="B666" s="125" t="s">
        <v>151</v>
      </c>
      <c r="C666" s="155">
        <v>8.5</v>
      </c>
      <c r="D666" s="156" t="s">
        <v>15</v>
      </c>
      <c r="E666" s="198"/>
      <c r="F666" s="181">
        <f t="shared" si="124"/>
        <v>0</v>
      </c>
      <c r="G666" s="74"/>
    </row>
    <row r="667" spans="1:7" s="10" customFormat="1" ht="30.75" customHeight="1">
      <c r="A667" s="72">
        <f>A666+0.01</f>
        <v>69.030000000000015</v>
      </c>
      <c r="B667" s="123" t="s">
        <v>152</v>
      </c>
      <c r="C667" s="155">
        <v>0.53</v>
      </c>
      <c r="D667" s="156" t="s">
        <v>15</v>
      </c>
      <c r="E667" s="198"/>
      <c r="F667" s="181">
        <f t="shared" si="124"/>
        <v>0</v>
      </c>
      <c r="G667" s="74"/>
    </row>
    <row r="668" spans="1:7" s="10" customFormat="1" ht="17.25" customHeight="1">
      <c r="A668" s="75"/>
      <c r="B668" s="76" t="s">
        <v>39</v>
      </c>
      <c r="C668" s="77"/>
      <c r="D668" s="78"/>
      <c r="E668" s="190"/>
      <c r="F668" s="182"/>
      <c r="G668" s="80">
        <f>SUM(F665:F668)</f>
        <v>0</v>
      </c>
    </row>
    <row r="669" spans="1:7" ht="6.75" customHeight="1">
      <c r="A669" s="5"/>
      <c r="B669" s="6"/>
      <c r="C669" s="44"/>
      <c r="D669" s="34"/>
      <c r="E669" s="191"/>
      <c r="F669" s="183"/>
      <c r="G669" s="7"/>
    </row>
    <row r="670" spans="1:7" s="10" customFormat="1" ht="23.25" customHeight="1">
      <c r="A670" s="120"/>
      <c r="B670" s="8" t="s">
        <v>246</v>
      </c>
      <c r="C670" s="45"/>
      <c r="D670" s="35"/>
      <c r="E670" s="192"/>
      <c r="F670" s="184"/>
      <c r="G670" s="9"/>
    </row>
    <row r="671" spans="1:7" s="10" customFormat="1" ht="15.75" customHeight="1">
      <c r="A671" s="120">
        <f>+A664+1</f>
        <v>70</v>
      </c>
      <c r="B671" s="8" t="s">
        <v>13</v>
      </c>
      <c r="C671" s="45"/>
      <c r="D671" s="35"/>
      <c r="E671" s="192"/>
      <c r="F671" s="184"/>
      <c r="G671" s="9"/>
    </row>
    <row r="672" spans="1:7" s="10" customFormat="1" ht="30" customHeight="1">
      <c r="A672" s="72">
        <f>A671+0.01</f>
        <v>70.010000000000005</v>
      </c>
      <c r="B672" s="123" t="s">
        <v>149</v>
      </c>
      <c r="C672" s="155">
        <v>26.88</v>
      </c>
      <c r="D672" s="156" t="s">
        <v>15</v>
      </c>
      <c r="E672" s="198"/>
      <c r="F672" s="181">
        <f t="shared" ref="F672:F673" si="125">ROUNDUP(E672*C672,2)</f>
        <v>0</v>
      </c>
      <c r="G672" s="74"/>
    </row>
    <row r="673" spans="1:7" s="10" customFormat="1" ht="19.5" customHeight="1">
      <c r="A673" s="72">
        <f>A672+0.01</f>
        <v>70.02000000000001</v>
      </c>
      <c r="B673" s="123" t="s">
        <v>109</v>
      </c>
      <c r="C673" s="155">
        <v>1.95</v>
      </c>
      <c r="D673" s="156" t="s">
        <v>37</v>
      </c>
      <c r="E673" s="198"/>
      <c r="F673" s="181">
        <f t="shared" si="125"/>
        <v>0</v>
      </c>
      <c r="G673" s="74"/>
    </row>
    <row r="674" spans="1:7" s="10" customFormat="1" ht="17.25" customHeight="1">
      <c r="A674" s="75"/>
      <c r="B674" s="76" t="s">
        <v>39</v>
      </c>
      <c r="C674" s="77"/>
      <c r="D674" s="78"/>
      <c r="E674" s="190"/>
      <c r="F674" s="182"/>
      <c r="G674" s="80">
        <f>SUM(F672:F674)</f>
        <v>0</v>
      </c>
    </row>
    <row r="675" spans="1:7" ht="6.75" customHeight="1">
      <c r="A675" s="5"/>
      <c r="B675" s="6"/>
      <c r="C675" s="44"/>
      <c r="D675" s="34"/>
      <c r="E675" s="191"/>
      <c r="F675" s="183"/>
      <c r="G675" s="7"/>
    </row>
    <row r="676" spans="1:7" s="10" customFormat="1" ht="20.25" customHeight="1">
      <c r="A676" s="120">
        <f>+A671+1</f>
        <v>71</v>
      </c>
      <c r="B676" s="8" t="s">
        <v>253</v>
      </c>
      <c r="C676" s="45"/>
      <c r="D676" s="35"/>
      <c r="E676" s="192"/>
      <c r="F676" s="184"/>
      <c r="G676" s="9"/>
    </row>
    <row r="677" spans="1:7" s="10" customFormat="1" ht="30.75" customHeight="1">
      <c r="A677" s="72">
        <f>A676+0.01</f>
        <v>71.010000000000005</v>
      </c>
      <c r="B677" s="123" t="s">
        <v>153</v>
      </c>
      <c r="C677" s="155">
        <v>9.6</v>
      </c>
      <c r="D677" s="156" t="s">
        <v>15</v>
      </c>
      <c r="E677" s="198"/>
      <c r="F677" s="181">
        <f t="shared" ref="F677:F680" si="126">ROUNDUP(E677*C677,2)</f>
        <v>0</v>
      </c>
      <c r="G677" s="74"/>
    </row>
    <row r="678" spans="1:7" s="10" customFormat="1" ht="33" customHeight="1">
      <c r="A678" s="72">
        <f>A677+0.01</f>
        <v>71.02000000000001</v>
      </c>
      <c r="B678" s="125" t="s">
        <v>154</v>
      </c>
      <c r="C678" s="155">
        <v>6.88</v>
      </c>
      <c r="D678" s="156" t="s">
        <v>15</v>
      </c>
      <c r="E678" s="198"/>
      <c r="F678" s="181">
        <f t="shared" si="126"/>
        <v>0</v>
      </c>
      <c r="G678" s="74"/>
    </row>
    <row r="679" spans="1:7" s="10" customFormat="1" ht="30.75" customHeight="1">
      <c r="A679" s="72">
        <f>A678+0.01</f>
        <v>71.030000000000015</v>
      </c>
      <c r="B679" s="123" t="s">
        <v>155</v>
      </c>
      <c r="C679" s="155">
        <v>7.25</v>
      </c>
      <c r="D679" s="156" t="s">
        <v>15</v>
      </c>
      <c r="E679" s="198"/>
      <c r="F679" s="181">
        <f t="shared" si="126"/>
        <v>0</v>
      </c>
      <c r="G679" s="74"/>
    </row>
    <row r="680" spans="1:7" s="10" customFormat="1" ht="30.75" customHeight="1">
      <c r="A680" s="72">
        <f>A679+0.01</f>
        <v>71.04000000000002</v>
      </c>
      <c r="B680" s="123" t="s">
        <v>156</v>
      </c>
      <c r="C680" s="155">
        <v>3.15</v>
      </c>
      <c r="D680" s="156" t="s">
        <v>15</v>
      </c>
      <c r="E680" s="198"/>
      <c r="F680" s="181">
        <f t="shared" si="126"/>
        <v>0</v>
      </c>
      <c r="G680" s="74"/>
    </row>
    <row r="681" spans="1:7" s="10" customFormat="1" ht="17.25" customHeight="1">
      <c r="A681" s="75"/>
      <c r="B681" s="76" t="s">
        <v>39</v>
      </c>
      <c r="C681" s="77"/>
      <c r="D681" s="78"/>
      <c r="E681" s="190"/>
      <c r="F681" s="182"/>
      <c r="G681" s="80">
        <f>SUM(F677:F681)</f>
        <v>0</v>
      </c>
    </row>
    <row r="682" spans="1:7" ht="6.75" customHeight="1">
      <c r="A682" s="5"/>
      <c r="B682" s="6"/>
      <c r="C682" s="44"/>
      <c r="D682" s="34"/>
      <c r="E682" s="191"/>
      <c r="F682" s="183"/>
      <c r="G682" s="7"/>
    </row>
    <row r="683" spans="1:7" s="10" customFormat="1" ht="24.75" customHeight="1">
      <c r="A683" s="120"/>
      <c r="B683" s="8" t="s">
        <v>254</v>
      </c>
      <c r="C683" s="45"/>
      <c r="D683" s="35"/>
      <c r="E683" s="192"/>
      <c r="F683" s="184"/>
      <c r="G683" s="9"/>
    </row>
    <row r="684" spans="1:7" s="10" customFormat="1" ht="15.75" customHeight="1">
      <c r="A684" s="120">
        <f>+A676+1</f>
        <v>72</v>
      </c>
      <c r="B684" s="8" t="s">
        <v>13</v>
      </c>
      <c r="C684" s="45"/>
      <c r="D684" s="35"/>
      <c r="E684" s="192"/>
      <c r="F684" s="184"/>
      <c r="G684" s="9"/>
    </row>
    <row r="685" spans="1:7" s="10" customFormat="1" ht="26.25" customHeight="1">
      <c r="A685" s="72">
        <f>A684+0.01</f>
        <v>72.010000000000005</v>
      </c>
      <c r="B685" s="123" t="s">
        <v>157</v>
      </c>
      <c r="C685" s="155">
        <v>5.5</v>
      </c>
      <c r="D685" s="156" t="s">
        <v>15</v>
      </c>
      <c r="E685" s="198"/>
      <c r="F685" s="181">
        <f t="shared" ref="F685:F686" si="127">ROUNDUP(E685*C685,2)</f>
        <v>0</v>
      </c>
      <c r="G685" s="74"/>
    </row>
    <row r="686" spans="1:7" s="10" customFormat="1" ht="26.25" customHeight="1">
      <c r="A686" s="72">
        <f>A685+0.01</f>
        <v>72.02000000000001</v>
      </c>
      <c r="B686" s="123" t="s">
        <v>109</v>
      </c>
      <c r="C686" s="155">
        <v>0.4</v>
      </c>
      <c r="D686" s="156" t="s">
        <v>37</v>
      </c>
      <c r="E686" s="198"/>
      <c r="F686" s="181">
        <f t="shared" si="127"/>
        <v>0</v>
      </c>
      <c r="G686" s="74"/>
    </row>
    <row r="687" spans="1:7" s="10" customFormat="1" ht="17.25" customHeight="1">
      <c r="A687" s="75"/>
      <c r="B687" s="76" t="s">
        <v>39</v>
      </c>
      <c r="C687" s="77"/>
      <c r="D687" s="78"/>
      <c r="E687" s="190"/>
      <c r="F687" s="182"/>
      <c r="G687" s="80">
        <f>SUM(F685:F687)</f>
        <v>0</v>
      </c>
    </row>
    <row r="688" spans="1:7" ht="16.5" customHeight="1">
      <c r="A688" s="5"/>
      <c r="B688" s="6"/>
      <c r="C688" s="44"/>
      <c r="D688" s="34"/>
      <c r="E688" s="191"/>
      <c r="F688" s="183"/>
      <c r="G688" s="7"/>
    </row>
    <row r="689" spans="1:7" s="10" customFormat="1" ht="15.75" customHeight="1">
      <c r="A689" s="120">
        <f>+A684+1</f>
        <v>73</v>
      </c>
      <c r="B689" s="8" t="s">
        <v>110</v>
      </c>
      <c r="C689" s="45"/>
      <c r="D689" s="35"/>
      <c r="E689" s="192"/>
      <c r="F689" s="184"/>
      <c r="G689" s="9"/>
    </row>
    <row r="690" spans="1:7" s="10" customFormat="1" ht="30.75" customHeight="1">
      <c r="A690" s="72">
        <f>A689+0.01</f>
        <v>73.010000000000005</v>
      </c>
      <c r="B690" s="123" t="s">
        <v>155</v>
      </c>
      <c r="C690" s="155">
        <v>5.5</v>
      </c>
      <c r="D690" s="156" t="s">
        <v>15</v>
      </c>
      <c r="E690" s="198"/>
      <c r="F690" s="181">
        <f t="shared" ref="F690" si="128">ROUNDUP(E690*C690,2)</f>
        <v>0</v>
      </c>
      <c r="G690" s="74"/>
    </row>
    <row r="691" spans="1:7" s="10" customFormat="1" ht="17.25" customHeight="1">
      <c r="A691" s="75"/>
      <c r="B691" s="76"/>
      <c r="C691" s="77"/>
      <c r="D691" s="78"/>
      <c r="E691" s="190"/>
      <c r="F691" s="182"/>
      <c r="G691" s="80">
        <f>SUM(F690:F691)</f>
        <v>0</v>
      </c>
    </row>
    <row r="692" spans="1:7" ht="6.75" customHeight="1">
      <c r="A692" s="5"/>
      <c r="B692" s="6"/>
      <c r="C692" s="44"/>
      <c r="D692" s="34"/>
      <c r="E692" s="191"/>
      <c r="F692" s="183"/>
      <c r="G692" s="7"/>
    </row>
    <row r="693" spans="1:7" s="10" customFormat="1" ht="15.75" customHeight="1">
      <c r="A693" s="120"/>
      <c r="B693" s="8" t="s">
        <v>255</v>
      </c>
      <c r="C693" s="45"/>
      <c r="D693" s="35"/>
      <c r="E693" s="192"/>
      <c r="F693" s="184"/>
      <c r="G693" s="9"/>
    </row>
    <row r="694" spans="1:7" s="10" customFormat="1" ht="15.75" customHeight="1">
      <c r="A694" s="120">
        <f>+A689+1</f>
        <v>74</v>
      </c>
      <c r="B694" s="8" t="s">
        <v>13</v>
      </c>
      <c r="C694" s="45"/>
      <c r="D694" s="35"/>
      <c r="E694" s="192"/>
      <c r="F694" s="184"/>
      <c r="G694" s="9"/>
    </row>
    <row r="695" spans="1:7" s="10" customFormat="1" ht="27.75" customHeight="1">
      <c r="A695" s="72">
        <f>A694+0.01</f>
        <v>74.010000000000005</v>
      </c>
      <c r="B695" s="123" t="s">
        <v>149</v>
      </c>
      <c r="C695" s="157">
        <v>20.45</v>
      </c>
      <c r="D695" s="156" t="s">
        <v>15</v>
      </c>
      <c r="E695" s="198"/>
      <c r="F695" s="181">
        <f t="shared" ref="F695:F696" si="129">ROUNDUP(E695*C695,2)</f>
        <v>0</v>
      </c>
      <c r="G695" s="74"/>
    </row>
    <row r="696" spans="1:7" s="10" customFormat="1" ht="19.5" customHeight="1">
      <c r="A696" s="72">
        <f>A695+0.01</f>
        <v>74.02000000000001</v>
      </c>
      <c r="B696" s="123" t="s">
        <v>109</v>
      </c>
      <c r="C696" s="157">
        <v>1.48</v>
      </c>
      <c r="D696" s="156" t="s">
        <v>37</v>
      </c>
      <c r="E696" s="198"/>
      <c r="F696" s="181">
        <f t="shared" si="129"/>
        <v>0</v>
      </c>
      <c r="G696" s="74"/>
    </row>
    <row r="697" spans="1:7" s="10" customFormat="1" ht="17.25" customHeight="1">
      <c r="A697" s="75"/>
      <c r="B697" s="76" t="s">
        <v>39</v>
      </c>
      <c r="C697" s="77"/>
      <c r="D697" s="78"/>
      <c r="E697" s="190"/>
      <c r="F697" s="182"/>
      <c r="G697" s="80">
        <f>SUM(F695:F697)</f>
        <v>0</v>
      </c>
    </row>
    <row r="698" spans="1:7" ht="18.75" customHeight="1">
      <c r="A698" s="5"/>
      <c r="B698" s="6"/>
      <c r="C698" s="44"/>
      <c r="D698" s="34"/>
      <c r="E698" s="191"/>
      <c r="F698" s="183"/>
      <c r="G698" s="7"/>
    </row>
    <row r="699" spans="1:7" s="10" customFormat="1" ht="15.75" customHeight="1">
      <c r="A699" s="120">
        <f>+A694+1</f>
        <v>75</v>
      </c>
      <c r="B699" s="8" t="s">
        <v>110</v>
      </c>
      <c r="C699" s="45"/>
      <c r="D699" s="35"/>
      <c r="E699" s="192"/>
      <c r="F699" s="184"/>
      <c r="G699" s="9"/>
    </row>
    <row r="700" spans="1:7" s="10" customFormat="1" ht="30.75" customHeight="1">
      <c r="A700" s="72">
        <f>A699+0.01</f>
        <v>75.010000000000005</v>
      </c>
      <c r="B700" s="123" t="s">
        <v>155</v>
      </c>
      <c r="C700" s="157">
        <v>16</v>
      </c>
      <c r="D700" s="156" t="s">
        <v>15</v>
      </c>
      <c r="E700" s="198"/>
      <c r="F700" s="181">
        <f t="shared" ref="F700:F702" si="130">ROUNDUP(E700*C700,2)</f>
        <v>0</v>
      </c>
      <c r="G700" s="74"/>
    </row>
    <row r="701" spans="1:7" s="10" customFormat="1" ht="33" customHeight="1">
      <c r="A701" s="72">
        <f>A700+0.01</f>
        <v>75.02000000000001</v>
      </c>
      <c r="B701" s="125" t="s">
        <v>158</v>
      </c>
      <c r="C701" s="157">
        <v>3.75</v>
      </c>
      <c r="D701" s="156" t="s">
        <v>15</v>
      </c>
      <c r="E701" s="198"/>
      <c r="F701" s="181">
        <f t="shared" si="130"/>
        <v>0</v>
      </c>
      <c r="G701" s="74"/>
    </row>
    <row r="702" spans="1:7" s="10" customFormat="1" ht="30.75" customHeight="1">
      <c r="A702" s="72">
        <f>A701+0.01</f>
        <v>75.030000000000015</v>
      </c>
      <c r="B702" s="123" t="s">
        <v>156</v>
      </c>
      <c r="C702" s="157">
        <v>0.7</v>
      </c>
      <c r="D702" s="156" t="s">
        <v>15</v>
      </c>
      <c r="E702" s="198"/>
      <c r="F702" s="181">
        <f t="shared" si="130"/>
        <v>0</v>
      </c>
      <c r="G702" s="74"/>
    </row>
    <row r="703" spans="1:7" s="10" customFormat="1" ht="17.25" customHeight="1">
      <c r="A703" s="75"/>
      <c r="B703" s="76"/>
      <c r="C703" s="77"/>
      <c r="D703" s="78"/>
      <c r="E703" s="190"/>
      <c r="F703" s="182"/>
      <c r="G703" s="80">
        <f>SUM(F700:F703)</f>
        <v>0</v>
      </c>
    </row>
    <row r="704" spans="1:7" ht="6.75" customHeight="1">
      <c r="A704" s="5"/>
      <c r="B704" s="6"/>
      <c r="C704" s="44"/>
      <c r="D704" s="34"/>
      <c r="E704" s="191"/>
      <c r="F704" s="183"/>
      <c r="G704" s="7"/>
    </row>
    <row r="705" spans="1:7" s="10" customFormat="1" ht="15.75" customHeight="1">
      <c r="A705" s="120"/>
      <c r="B705" s="8" t="s">
        <v>256</v>
      </c>
      <c r="C705" s="45"/>
      <c r="D705" s="35"/>
      <c r="E705" s="192"/>
      <c r="F705" s="184"/>
      <c r="G705" s="9"/>
    </row>
    <row r="706" spans="1:7" s="10" customFormat="1" ht="15.75" customHeight="1">
      <c r="A706" s="120">
        <f>+A699+1</f>
        <v>76</v>
      </c>
      <c r="B706" s="8" t="s">
        <v>13</v>
      </c>
      <c r="C706" s="45"/>
      <c r="D706" s="35"/>
      <c r="E706" s="192"/>
      <c r="F706" s="184"/>
      <c r="G706" s="9"/>
    </row>
    <row r="707" spans="1:7" s="10" customFormat="1" ht="27.75" customHeight="1">
      <c r="A707" s="72">
        <f>A706+0.01</f>
        <v>76.010000000000005</v>
      </c>
      <c r="B707" s="123" t="s">
        <v>149</v>
      </c>
      <c r="C707" s="155">
        <v>34.130000000000003</v>
      </c>
      <c r="D707" s="156" t="s">
        <v>15</v>
      </c>
      <c r="E707" s="198"/>
      <c r="F707" s="181">
        <f t="shared" ref="F707" si="131">ROUNDUP(E707*C707,2)</f>
        <v>0</v>
      </c>
      <c r="G707" s="74"/>
    </row>
    <row r="708" spans="1:7" s="10" customFormat="1" ht="23.25" customHeight="1">
      <c r="A708" s="72">
        <f>A707+0.01</f>
        <v>76.02000000000001</v>
      </c>
      <c r="B708" s="123" t="s">
        <v>261</v>
      </c>
      <c r="C708" s="179">
        <v>28</v>
      </c>
      <c r="D708" s="180" t="s">
        <v>15</v>
      </c>
      <c r="E708" s="199"/>
      <c r="F708" s="185">
        <f t="shared" ref="F708" si="132">ROUNDUP(E708*C708,2)</f>
        <v>0</v>
      </c>
      <c r="G708" s="142"/>
    </row>
    <row r="709" spans="1:7" s="10" customFormat="1" ht="19.5" customHeight="1">
      <c r="A709" s="72">
        <f>A708+0.01</f>
        <v>76.030000000000015</v>
      </c>
      <c r="B709" s="123" t="s">
        <v>109</v>
      </c>
      <c r="C709" s="155">
        <v>3</v>
      </c>
      <c r="D709" s="156" t="s">
        <v>37</v>
      </c>
      <c r="E709" s="198"/>
      <c r="F709" s="181">
        <f>ROUNDUP(E709*C709,2)</f>
        <v>0</v>
      </c>
      <c r="G709" s="74"/>
    </row>
    <row r="710" spans="1:7" s="10" customFormat="1" ht="17.25" customHeight="1">
      <c r="A710" s="75"/>
      <c r="B710" s="76" t="s">
        <v>39</v>
      </c>
      <c r="C710" s="77"/>
      <c r="D710" s="78"/>
      <c r="E710" s="190"/>
      <c r="F710" s="182"/>
      <c r="G710" s="80">
        <f>SUM(F707:F710)</f>
        <v>0</v>
      </c>
    </row>
    <row r="711" spans="1:7" ht="6.75" customHeight="1">
      <c r="A711" s="5"/>
      <c r="B711" s="6"/>
      <c r="C711" s="44"/>
      <c r="D711" s="34"/>
      <c r="E711" s="191"/>
      <c r="F711" s="183"/>
      <c r="G711" s="7"/>
    </row>
    <row r="712" spans="1:7" s="10" customFormat="1" ht="27" customHeight="1">
      <c r="A712" s="160">
        <f>+A706+1</f>
        <v>77</v>
      </c>
      <c r="B712" s="161" t="s">
        <v>110</v>
      </c>
      <c r="C712" s="45"/>
      <c r="D712" s="35"/>
      <c r="E712" s="192"/>
      <c r="F712" s="184"/>
      <c r="G712" s="59"/>
    </row>
    <row r="713" spans="1:7" s="10" customFormat="1" ht="33" customHeight="1">
      <c r="A713" s="72">
        <f>A712+0.01</f>
        <v>77.010000000000005</v>
      </c>
      <c r="B713" s="123" t="s">
        <v>159</v>
      </c>
      <c r="C713" s="155">
        <v>25</v>
      </c>
      <c r="D713" s="156" t="s">
        <v>15</v>
      </c>
      <c r="E713" s="198"/>
      <c r="F713" s="181">
        <f t="shared" ref="F713:F717" si="133">ROUNDUP(E713*C713,2)</f>
        <v>0</v>
      </c>
      <c r="G713" s="74"/>
    </row>
    <row r="714" spans="1:7" s="10" customFormat="1" ht="33" customHeight="1">
      <c r="A714" s="72">
        <f>A713+0.01</f>
        <v>77.02000000000001</v>
      </c>
      <c r="B714" s="125" t="s">
        <v>160</v>
      </c>
      <c r="C714" s="155">
        <v>6.5</v>
      </c>
      <c r="D714" s="156" t="s">
        <v>15</v>
      </c>
      <c r="E714" s="198"/>
      <c r="F714" s="181">
        <f t="shared" si="133"/>
        <v>0</v>
      </c>
      <c r="G714" s="74"/>
    </row>
    <row r="715" spans="1:7" s="10" customFormat="1" ht="30.75" customHeight="1">
      <c r="A715" s="72">
        <f>A714+0.01</f>
        <v>77.030000000000015</v>
      </c>
      <c r="B715" s="123" t="s">
        <v>161</v>
      </c>
      <c r="C715" s="155">
        <v>2.63</v>
      </c>
      <c r="D715" s="156" t="s">
        <v>15</v>
      </c>
      <c r="E715" s="198"/>
      <c r="F715" s="181">
        <f t="shared" si="133"/>
        <v>0</v>
      </c>
      <c r="G715" s="74"/>
    </row>
    <row r="716" spans="1:7" s="10" customFormat="1" ht="30.75" customHeight="1">
      <c r="A716" s="72">
        <f>A715+0.01</f>
        <v>77.04000000000002</v>
      </c>
      <c r="B716" s="123" t="s">
        <v>159</v>
      </c>
      <c r="C716" s="179">
        <v>28</v>
      </c>
      <c r="D716" s="180" t="s">
        <v>15</v>
      </c>
      <c r="E716" s="199"/>
      <c r="F716" s="185">
        <f t="shared" ref="F716" si="134">ROUNDUP(E716*C716,2)</f>
        <v>0</v>
      </c>
      <c r="G716" s="142"/>
    </row>
    <row r="717" spans="1:7" s="10" customFormat="1" ht="30.75" customHeight="1">
      <c r="A717" s="72">
        <f>A716+0.01</f>
        <v>77.050000000000026</v>
      </c>
      <c r="B717" s="123" t="s">
        <v>162</v>
      </c>
      <c r="C717" s="155">
        <v>434.33</v>
      </c>
      <c r="D717" s="156" t="s">
        <v>15</v>
      </c>
      <c r="E717" s="198"/>
      <c r="F717" s="181">
        <f t="shared" si="133"/>
        <v>0</v>
      </c>
      <c r="G717" s="74"/>
    </row>
    <row r="718" spans="1:7" s="10" customFormat="1" ht="17.25" customHeight="1">
      <c r="A718" s="75"/>
      <c r="B718" s="76"/>
      <c r="C718" s="77"/>
      <c r="D718" s="78"/>
      <c r="E718" s="190"/>
      <c r="F718" s="182"/>
      <c r="G718" s="80">
        <f>SUM(F713:F718)</f>
        <v>0</v>
      </c>
    </row>
    <row r="719" spans="1:7" ht="6.75" customHeight="1">
      <c r="A719" s="5"/>
      <c r="B719" s="6"/>
      <c r="C719" s="44"/>
      <c r="D719" s="34"/>
      <c r="E719" s="191"/>
      <c r="F719" s="183"/>
      <c r="G719" s="7"/>
    </row>
    <row r="720" spans="1:7" s="10" customFormat="1" ht="15.75" customHeight="1">
      <c r="A720" s="120">
        <f>+A712+1</f>
        <v>78</v>
      </c>
      <c r="B720" s="8" t="s">
        <v>257</v>
      </c>
      <c r="C720" s="45"/>
      <c r="D720" s="35"/>
      <c r="E720" s="192"/>
      <c r="F720" s="184"/>
      <c r="G720" s="9"/>
    </row>
    <row r="721" spans="1:9" s="10" customFormat="1" ht="30" customHeight="1">
      <c r="A721" s="72">
        <f>A720+0.01</f>
        <v>78.010000000000005</v>
      </c>
      <c r="B721" s="123" t="s">
        <v>162</v>
      </c>
      <c r="C721" s="157">
        <v>414.52</v>
      </c>
      <c r="D721" s="156" t="s">
        <v>15</v>
      </c>
      <c r="E721" s="198"/>
      <c r="F721" s="181">
        <f t="shared" ref="F721" si="135">ROUNDUP(E721*C721,2)</f>
        <v>0</v>
      </c>
      <c r="G721" s="74"/>
    </row>
    <row r="722" spans="1:9" s="10" customFormat="1" ht="17.25" customHeight="1">
      <c r="A722" s="75"/>
      <c r="B722" s="76"/>
      <c r="C722" s="77"/>
      <c r="D722" s="78"/>
      <c r="E722" s="190"/>
      <c r="F722" s="182"/>
      <c r="G722" s="80">
        <f>SUM(F721:F722)</f>
        <v>0</v>
      </c>
    </row>
    <row r="723" spans="1:9" ht="6.75" customHeight="1">
      <c r="A723" s="5"/>
      <c r="B723" s="6"/>
      <c r="C723" s="44"/>
      <c r="D723" s="34"/>
      <c r="E723" s="191"/>
      <c r="F723" s="183"/>
      <c r="G723" s="7"/>
    </row>
    <row r="724" spans="1:9" s="10" customFormat="1" ht="16.5" customHeight="1">
      <c r="A724" s="131"/>
      <c r="B724" s="132" t="s">
        <v>111</v>
      </c>
      <c r="C724" s="133"/>
      <c r="D724" s="134"/>
      <c r="E724" s="194"/>
      <c r="F724" s="186"/>
      <c r="G724" s="137"/>
    </row>
    <row r="725" spans="1:9" s="10" customFormat="1" ht="15.75" customHeight="1">
      <c r="A725" s="131">
        <f>+A720+1</f>
        <v>79</v>
      </c>
      <c r="B725" s="132" t="s">
        <v>13</v>
      </c>
      <c r="C725" s="133"/>
      <c r="D725" s="134"/>
      <c r="E725" s="194"/>
      <c r="F725" s="186"/>
      <c r="G725" s="137"/>
    </row>
    <row r="726" spans="1:9" s="10" customFormat="1" ht="21" customHeight="1">
      <c r="A726" s="72">
        <f>A725+0.01</f>
        <v>79.010000000000005</v>
      </c>
      <c r="B726" s="123" t="s">
        <v>163</v>
      </c>
      <c r="C726" s="154">
        <v>215.98</v>
      </c>
      <c r="D726" s="124" t="s">
        <v>33</v>
      </c>
      <c r="E726" s="196"/>
      <c r="F726" s="181">
        <f t="shared" ref="F726:F727" si="136">ROUNDUP(E726*C726,2)</f>
        <v>0</v>
      </c>
      <c r="G726" s="74"/>
    </row>
    <row r="727" spans="1:9" s="10" customFormat="1" ht="21" customHeight="1">
      <c r="A727" s="72">
        <f t="shared" ref="A727" si="137">A726+0.01</f>
        <v>79.02000000000001</v>
      </c>
      <c r="B727" s="123" t="s">
        <v>164</v>
      </c>
      <c r="C727" s="154">
        <v>30</v>
      </c>
      <c r="D727" s="124" t="s">
        <v>17</v>
      </c>
      <c r="E727" s="196"/>
      <c r="F727" s="181">
        <f t="shared" si="136"/>
        <v>0</v>
      </c>
      <c r="G727" s="74"/>
    </row>
    <row r="728" spans="1:9" s="10" customFormat="1" ht="17.25" customHeight="1">
      <c r="A728" s="75"/>
      <c r="B728" s="76"/>
      <c r="C728" s="77"/>
      <c r="D728" s="78"/>
      <c r="E728" s="190"/>
      <c r="F728" s="182"/>
      <c r="G728" s="80">
        <f>SUM(F726:F728)</f>
        <v>0</v>
      </c>
    </row>
    <row r="729" spans="1:9" ht="17.25" customHeight="1">
      <c r="A729" s="5"/>
      <c r="B729" s="6"/>
      <c r="C729" s="44"/>
      <c r="D729" s="34"/>
      <c r="E729" s="191"/>
      <c r="F729" s="183"/>
      <c r="G729" s="7"/>
    </row>
    <row r="730" spans="1:9" s="10" customFormat="1" ht="15.75" customHeight="1">
      <c r="A730" s="120">
        <f>+A725+1</f>
        <v>80</v>
      </c>
      <c r="B730" s="8" t="s">
        <v>112</v>
      </c>
      <c r="C730" s="45"/>
      <c r="D730" s="35"/>
      <c r="E730" s="192"/>
      <c r="F730" s="184"/>
      <c r="G730" s="9"/>
    </row>
    <row r="731" spans="1:9" s="10" customFormat="1" ht="34.5" customHeight="1">
      <c r="A731" s="72">
        <f>A730+0.01</f>
        <v>80.010000000000005</v>
      </c>
      <c r="B731" s="123" t="s">
        <v>113</v>
      </c>
      <c r="C731" s="155">
        <v>215.98</v>
      </c>
      <c r="D731" s="156" t="s">
        <v>33</v>
      </c>
      <c r="E731" s="198"/>
      <c r="F731" s="181">
        <f t="shared" ref="F731:F732" si="138">ROUNDUP(E731*C731,2)</f>
        <v>0</v>
      </c>
      <c r="G731" s="74"/>
    </row>
    <row r="732" spans="1:9" s="10" customFormat="1" ht="34.5" customHeight="1">
      <c r="A732" s="72">
        <f>A731+0.01</f>
        <v>80.02000000000001</v>
      </c>
      <c r="B732" s="123" t="s">
        <v>114</v>
      </c>
      <c r="C732" s="155">
        <v>4.8</v>
      </c>
      <c r="D732" s="156" t="s">
        <v>15</v>
      </c>
      <c r="E732" s="198"/>
      <c r="F732" s="181">
        <f t="shared" si="138"/>
        <v>0</v>
      </c>
      <c r="G732" s="74"/>
    </row>
    <row r="733" spans="1:9" s="10" customFormat="1" ht="17.25" customHeight="1">
      <c r="A733" s="75"/>
      <c r="B733" s="76"/>
      <c r="C733" s="77"/>
      <c r="D733" s="78"/>
      <c r="E733" s="190"/>
      <c r="F733" s="182"/>
      <c r="G733" s="80">
        <f>SUM(F731:F733)</f>
        <v>0</v>
      </c>
    </row>
    <row r="734" spans="1:9" ht="14.25" customHeight="1">
      <c r="A734" s="5"/>
      <c r="B734" s="6"/>
      <c r="C734" s="44"/>
      <c r="D734" s="34"/>
      <c r="E734" s="191"/>
      <c r="F734" s="183"/>
      <c r="G734" s="7"/>
    </row>
    <row r="735" spans="1:9" s="10" customFormat="1" ht="22.5" customHeight="1">
      <c r="A735" s="120">
        <f>+A730+1</f>
        <v>81</v>
      </c>
      <c r="B735" s="8" t="s">
        <v>57</v>
      </c>
      <c r="C735" s="45"/>
      <c r="D735" s="35"/>
      <c r="E735" s="192"/>
      <c r="F735" s="184"/>
      <c r="G735" s="9"/>
    </row>
    <row r="736" spans="1:9" s="10" customFormat="1" ht="34.5" customHeight="1">
      <c r="A736" s="72">
        <f>A735+0.01</f>
        <v>81.010000000000005</v>
      </c>
      <c r="B736" s="123" t="s">
        <v>165</v>
      </c>
      <c r="C736" s="155">
        <v>112.4</v>
      </c>
      <c r="D736" s="156" t="s">
        <v>33</v>
      </c>
      <c r="E736" s="200"/>
      <c r="F736" s="181">
        <f t="shared" ref="F736" si="139">ROUNDUP(E736*C736,2)</f>
        <v>0</v>
      </c>
      <c r="G736" s="159"/>
      <c r="H736" s="10">
        <f>8/0.4+1</f>
        <v>21</v>
      </c>
      <c r="I736" s="10">
        <f>3.1416*4.35</f>
        <v>13.665959999999998</v>
      </c>
    </row>
    <row r="737" spans="1:9" s="10" customFormat="1" ht="17.25" customHeight="1">
      <c r="A737" s="75"/>
      <c r="B737" s="76"/>
      <c r="C737" s="77"/>
      <c r="D737" s="78"/>
      <c r="E737" s="190"/>
      <c r="F737" s="182"/>
      <c r="G737" s="80">
        <f>SUM(F736:F737)</f>
        <v>0</v>
      </c>
      <c r="I737" s="10">
        <f>3.1416*5.05</f>
        <v>15.865079999999999</v>
      </c>
    </row>
    <row r="738" spans="1:9" ht="13.5" customHeight="1">
      <c r="A738" s="149"/>
      <c r="B738" s="150"/>
      <c r="C738" s="151"/>
      <c r="D738" s="152"/>
      <c r="E738" s="194"/>
      <c r="F738" s="188"/>
      <c r="G738" s="153"/>
    </row>
    <row r="739" spans="1:9" s="10" customFormat="1" ht="16.5" customHeight="1">
      <c r="A739" s="131"/>
      <c r="B739" s="132" t="s">
        <v>115</v>
      </c>
      <c r="C739" s="133"/>
      <c r="D739" s="134"/>
      <c r="E739" s="194"/>
      <c r="F739" s="186"/>
      <c r="G739" s="137"/>
      <c r="I739" s="10">
        <f>3.1416*5.8</f>
        <v>18.22128</v>
      </c>
    </row>
    <row r="740" spans="1:9" s="10" customFormat="1" ht="15.75" customHeight="1">
      <c r="A740" s="131">
        <f>+A735+1</f>
        <v>82</v>
      </c>
      <c r="B740" s="132" t="s">
        <v>13</v>
      </c>
      <c r="C740" s="133"/>
      <c r="D740" s="134"/>
      <c r="E740" s="194"/>
      <c r="F740" s="186"/>
      <c r="G740" s="137"/>
      <c r="I740" s="10">
        <f>SUM(I736:I739)</f>
        <v>47.752319999999997</v>
      </c>
    </row>
    <row r="741" spans="1:9" s="10" customFormat="1" ht="16.5" customHeight="1">
      <c r="A741" s="72">
        <f>A740+0.01</f>
        <v>82.01</v>
      </c>
      <c r="B741" s="123" t="s">
        <v>166</v>
      </c>
      <c r="C741" s="154">
        <v>0.39</v>
      </c>
      <c r="D741" s="124" t="s">
        <v>101</v>
      </c>
      <c r="E741" s="197"/>
      <c r="F741" s="181">
        <f t="shared" ref="F741:F742" si="140">ROUNDUP(E741*C741,2)</f>
        <v>0</v>
      </c>
      <c r="G741" s="74"/>
    </row>
    <row r="742" spans="1:9" s="10" customFormat="1" ht="21" customHeight="1">
      <c r="A742" s="72">
        <f t="shared" ref="A742" si="141">A741+0.01</f>
        <v>82.02000000000001</v>
      </c>
      <c r="B742" s="123" t="s">
        <v>167</v>
      </c>
      <c r="C742" s="154">
        <v>1</v>
      </c>
      <c r="D742" s="124" t="s">
        <v>168</v>
      </c>
      <c r="E742" s="197"/>
      <c r="F742" s="181">
        <f t="shared" si="140"/>
        <v>0</v>
      </c>
      <c r="G742" s="74"/>
    </row>
    <row r="743" spans="1:9" s="10" customFormat="1" ht="17.25" customHeight="1">
      <c r="A743" s="75"/>
      <c r="B743" s="76"/>
      <c r="C743" s="77"/>
      <c r="D743" s="78"/>
      <c r="E743" s="190"/>
      <c r="F743" s="182"/>
      <c r="G743" s="80">
        <f>SUM(F741:F743)</f>
        <v>0</v>
      </c>
    </row>
    <row r="744" spans="1:9" ht="12" customHeight="1">
      <c r="A744" s="5"/>
      <c r="B744" s="6"/>
      <c r="C744" s="44"/>
      <c r="D744" s="34"/>
      <c r="E744" s="191"/>
      <c r="F744" s="183"/>
      <c r="G744" s="7"/>
    </row>
    <row r="745" spans="1:9" s="10" customFormat="1" ht="15.75" customHeight="1">
      <c r="A745" s="120">
        <f>+A740+1</f>
        <v>83</v>
      </c>
      <c r="B745" s="8" t="s">
        <v>236</v>
      </c>
      <c r="C745" s="45"/>
      <c r="D745" s="35"/>
      <c r="E745" s="192"/>
      <c r="F745" s="184"/>
      <c r="G745" s="9"/>
    </row>
    <row r="746" spans="1:9" s="10" customFormat="1" ht="30" customHeight="1">
      <c r="A746" s="72">
        <f>A745+0.01</f>
        <v>83.01</v>
      </c>
      <c r="B746" s="123" t="s">
        <v>169</v>
      </c>
      <c r="C746" s="155">
        <v>0.39</v>
      </c>
      <c r="D746" s="156" t="s">
        <v>101</v>
      </c>
      <c r="E746" s="197"/>
      <c r="F746" s="181">
        <f t="shared" ref="F746" si="142">ROUNDUP(E746*C746,2)</f>
        <v>0</v>
      </c>
      <c r="G746" s="74"/>
    </row>
    <row r="747" spans="1:9" s="10" customFormat="1" ht="17.25" customHeight="1">
      <c r="A747" s="75"/>
      <c r="B747" s="76"/>
      <c r="C747" s="77"/>
      <c r="D747" s="78"/>
      <c r="E747" s="190"/>
      <c r="F747" s="182"/>
      <c r="G747" s="80">
        <f>SUM(F746:F747)</f>
        <v>0</v>
      </c>
    </row>
    <row r="748" spans="1:9" ht="6.75" customHeight="1">
      <c r="A748" s="5"/>
      <c r="B748" s="6"/>
      <c r="C748" s="44"/>
      <c r="D748" s="34"/>
      <c r="E748" s="191"/>
      <c r="F748" s="183"/>
      <c r="G748" s="7"/>
    </row>
    <row r="749" spans="1:9" s="10" customFormat="1" ht="15.75" customHeight="1">
      <c r="A749" s="120">
        <f>+A745+1</f>
        <v>84</v>
      </c>
      <c r="B749" s="8" t="s">
        <v>61</v>
      </c>
      <c r="C749" s="45"/>
      <c r="D749" s="35"/>
      <c r="E749" s="192"/>
      <c r="F749" s="184"/>
      <c r="G749" s="9"/>
    </row>
    <row r="750" spans="1:9" s="10" customFormat="1" ht="20.25" customHeight="1">
      <c r="A750" s="72">
        <f>A749+0.01</f>
        <v>84.01</v>
      </c>
      <c r="B750" s="123" t="s">
        <v>170</v>
      </c>
      <c r="C750" s="155">
        <v>1</v>
      </c>
      <c r="D750" s="156" t="s">
        <v>17</v>
      </c>
      <c r="E750" s="196"/>
      <c r="F750" s="181">
        <f t="shared" ref="F750:F751" si="143">ROUNDUP(E750*C750,2)</f>
        <v>0</v>
      </c>
      <c r="G750" s="74"/>
      <c r="H750" s="10">
        <f>8/0.4+1</f>
        <v>21</v>
      </c>
    </row>
    <row r="751" spans="1:9" s="10" customFormat="1" ht="20.25" customHeight="1">
      <c r="A751" s="72">
        <f>A750+0.01</f>
        <v>84.02000000000001</v>
      </c>
      <c r="B751" s="123" t="s">
        <v>171</v>
      </c>
      <c r="C751" s="155">
        <v>1</v>
      </c>
      <c r="D751" s="156" t="s">
        <v>168</v>
      </c>
      <c r="E751" s="196"/>
      <c r="F751" s="181">
        <f t="shared" si="143"/>
        <v>0</v>
      </c>
      <c r="G751" s="74"/>
      <c r="H751" s="10">
        <f>8/0.4+1</f>
        <v>21</v>
      </c>
    </row>
    <row r="752" spans="1:9" s="10" customFormat="1" ht="17.25" customHeight="1">
      <c r="A752" s="75"/>
      <c r="B752" s="76"/>
      <c r="C752" s="77"/>
      <c r="D752" s="78"/>
      <c r="E752" s="190"/>
      <c r="F752" s="182"/>
      <c r="G752" s="80">
        <f>SUM(F750:F752)</f>
        <v>0</v>
      </c>
    </row>
    <row r="753" spans="1:7" ht="6.75" customHeight="1">
      <c r="A753" s="5"/>
      <c r="B753" s="6"/>
      <c r="C753" s="44"/>
      <c r="D753" s="34"/>
      <c r="E753" s="191"/>
      <c r="F753" s="183"/>
      <c r="G753" s="7"/>
    </row>
    <row r="754" spans="1:7" s="10" customFormat="1" ht="16.5" customHeight="1">
      <c r="A754" s="131"/>
      <c r="B754" s="132" t="s">
        <v>116</v>
      </c>
      <c r="C754" s="133"/>
      <c r="D754" s="134"/>
      <c r="E754" s="194"/>
      <c r="F754" s="186"/>
      <c r="G754" s="137"/>
    </row>
    <row r="755" spans="1:7" s="10" customFormat="1" ht="15.75" customHeight="1">
      <c r="A755" s="131">
        <f>+A750+1</f>
        <v>85.01</v>
      </c>
      <c r="B755" s="132" t="s">
        <v>13</v>
      </c>
      <c r="C755" s="133"/>
      <c r="D755" s="134"/>
      <c r="E755" s="194"/>
      <c r="F755" s="186"/>
      <c r="G755" s="137"/>
    </row>
    <row r="756" spans="1:7" s="10" customFormat="1" ht="20.100000000000001" customHeight="1">
      <c r="A756" s="72">
        <f>A755+0.01</f>
        <v>85.02000000000001</v>
      </c>
      <c r="B756" s="123" t="s">
        <v>247</v>
      </c>
      <c r="C756" s="154">
        <v>4</v>
      </c>
      <c r="D756" s="124" t="s">
        <v>17</v>
      </c>
      <c r="E756" s="196"/>
      <c r="F756" s="181">
        <f t="shared" ref="F756:F762" si="144">ROUNDUP(E756*C756,2)</f>
        <v>0</v>
      </c>
      <c r="G756" s="74"/>
    </row>
    <row r="757" spans="1:7" s="10" customFormat="1" ht="20.100000000000001" customHeight="1">
      <c r="A757" s="72">
        <f>A756+0.01</f>
        <v>85.030000000000015</v>
      </c>
      <c r="B757" s="123" t="s">
        <v>172</v>
      </c>
      <c r="C757" s="154">
        <v>16</v>
      </c>
      <c r="D757" s="124" t="s">
        <v>17</v>
      </c>
      <c r="E757" s="196"/>
      <c r="F757" s="181">
        <f t="shared" si="144"/>
        <v>0</v>
      </c>
      <c r="G757" s="74"/>
    </row>
    <row r="758" spans="1:7" s="10" customFormat="1" ht="20.100000000000001" customHeight="1">
      <c r="A758" s="72">
        <f t="shared" ref="A758:A762" si="145">A757+0.01</f>
        <v>85.04000000000002</v>
      </c>
      <c r="B758" s="123" t="s">
        <v>248</v>
      </c>
      <c r="C758" s="154">
        <v>4</v>
      </c>
      <c r="D758" s="124" t="s">
        <v>17</v>
      </c>
      <c r="E758" s="196"/>
      <c r="F758" s="181">
        <f t="shared" si="144"/>
        <v>0</v>
      </c>
      <c r="G758" s="74"/>
    </row>
    <row r="759" spans="1:7" s="10" customFormat="1" ht="20.100000000000001" customHeight="1">
      <c r="A759" s="72">
        <f t="shared" si="145"/>
        <v>85.050000000000026</v>
      </c>
      <c r="B759" s="123" t="s">
        <v>173</v>
      </c>
      <c r="C759" s="154">
        <v>2</v>
      </c>
      <c r="D759" s="124" t="s">
        <v>17</v>
      </c>
      <c r="E759" s="196"/>
      <c r="F759" s="181">
        <f t="shared" si="144"/>
        <v>0</v>
      </c>
      <c r="G759" s="74"/>
    </row>
    <row r="760" spans="1:7" s="10" customFormat="1" ht="20.100000000000001" customHeight="1">
      <c r="A760" s="72">
        <f t="shared" si="145"/>
        <v>85.060000000000031</v>
      </c>
      <c r="B760" s="123" t="s">
        <v>174</v>
      </c>
      <c r="C760" s="154">
        <v>51.92</v>
      </c>
      <c r="D760" s="124" t="s">
        <v>15</v>
      </c>
      <c r="E760" s="196"/>
      <c r="F760" s="181">
        <f t="shared" si="144"/>
        <v>0</v>
      </c>
      <c r="G760" s="74"/>
    </row>
    <row r="761" spans="1:7" s="10" customFormat="1" ht="20.100000000000001" customHeight="1">
      <c r="A761" s="72">
        <f t="shared" si="145"/>
        <v>85.070000000000036</v>
      </c>
      <c r="B761" s="123" t="s">
        <v>117</v>
      </c>
      <c r="C761" s="154">
        <v>2</v>
      </c>
      <c r="D761" s="124" t="s">
        <v>35</v>
      </c>
      <c r="E761" s="196"/>
      <c r="F761" s="181">
        <f t="shared" si="144"/>
        <v>0</v>
      </c>
      <c r="G761" s="74"/>
    </row>
    <row r="762" spans="1:7" s="10" customFormat="1" ht="20.100000000000001" customHeight="1">
      <c r="A762" s="72">
        <f t="shared" si="145"/>
        <v>85.080000000000041</v>
      </c>
      <c r="B762" s="123" t="s">
        <v>118</v>
      </c>
      <c r="C762" s="154">
        <v>1</v>
      </c>
      <c r="D762" s="124" t="s">
        <v>168</v>
      </c>
      <c r="E762" s="196"/>
      <c r="F762" s="181">
        <f t="shared" si="144"/>
        <v>0</v>
      </c>
      <c r="G762" s="74"/>
    </row>
    <row r="763" spans="1:7" s="10" customFormat="1" ht="17.25" customHeight="1">
      <c r="A763" s="75"/>
      <c r="B763" s="76"/>
      <c r="C763" s="77"/>
      <c r="D763" s="78"/>
      <c r="E763" s="190"/>
      <c r="F763" s="182"/>
      <c r="G763" s="80">
        <f>SUM(F756:F763)</f>
        <v>0</v>
      </c>
    </row>
    <row r="764" spans="1:7" ht="6.75" customHeight="1">
      <c r="A764" s="5"/>
      <c r="B764" s="6"/>
      <c r="C764" s="44"/>
      <c r="D764" s="34"/>
      <c r="E764" s="191"/>
      <c r="F764" s="183"/>
      <c r="G764" s="7"/>
    </row>
    <row r="765" spans="1:7" s="10" customFormat="1" ht="15.75" customHeight="1">
      <c r="A765" s="120">
        <f>+A755+1</f>
        <v>86.01</v>
      </c>
      <c r="B765" s="8" t="s">
        <v>41</v>
      </c>
      <c r="C765" s="45"/>
      <c r="D765" s="35"/>
      <c r="E765" s="192"/>
      <c r="F765" s="184"/>
      <c r="G765" s="9"/>
    </row>
    <row r="766" spans="1:7" s="10" customFormat="1" ht="30" customHeight="1">
      <c r="A766" s="72">
        <f>A765+0.01</f>
        <v>86.02000000000001</v>
      </c>
      <c r="B766" s="86" t="s">
        <v>175</v>
      </c>
      <c r="C766" s="155">
        <v>51.92</v>
      </c>
      <c r="D766" s="156" t="s">
        <v>15</v>
      </c>
      <c r="E766" s="201"/>
      <c r="F766" s="181">
        <f t="shared" ref="F766" si="146">ROUNDUP(E766*C766,2)</f>
        <v>0</v>
      </c>
      <c r="G766" s="159"/>
    </row>
    <row r="767" spans="1:7" s="10" customFormat="1" ht="17.25" customHeight="1">
      <c r="A767" s="75"/>
      <c r="B767" s="76"/>
      <c r="C767" s="77"/>
      <c r="D767" s="78"/>
      <c r="E767" s="190"/>
      <c r="F767" s="182"/>
      <c r="G767" s="80">
        <f>SUM(F766:F767)</f>
        <v>0</v>
      </c>
    </row>
    <row r="768" spans="1:7" ht="10.5" customHeight="1">
      <c r="A768" s="5"/>
      <c r="B768" s="6"/>
      <c r="C768" s="44"/>
      <c r="D768" s="34"/>
      <c r="E768" s="191"/>
      <c r="F768" s="183"/>
      <c r="G768" s="7"/>
    </row>
    <row r="769" spans="1:8" s="10" customFormat="1" ht="27.75" customHeight="1">
      <c r="A769" s="120">
        <f>+A765+1</f>
        <v>87.01</v>
      </c>
      <c r="B769" s="8" t="s">
        <v>249</v>
      </c>
      <c r="C769" s="45"/>
      <c r="D769" s="35"/>
      <c r="E769" s="192"/>
      <c r="F769" s="184"/>
      <c r="G769" s="9"/>
    </row>
    <row r="770" spans="1:8" s="10" customFormat="1" ht="33" customHeight="1">
      <c r="A770" s="72">
        <f>A769+0.01</f>
        <v>87.02000000000001</v>
      </c>
      <c r="B770" s="86" t="s">
        <v>176</v>
      </c>
      <c r="C770" s="155">
        <v>8</v>
      </c>
      <c r="D770" s="156" t="s">
        <v>17</v>
      </c>
      <c r="E770" s="197"/>
      <c r="F770" s="181">
        <f t="shared" ref="F770:F772" si="147">ROUNDUP(E770*C770,2)</f>
        <v>0</v>
      </c>
      <c r="G770" s="74"/>
      <c r="H770" s="10">
        <f>8/0.4+1</f>
        <v>21</v>
      </c>
    </row>
    <row r="771" spans="1:8" s="10" customFormat="1" ht="35.25" customHeight="1">
      <c r="A771" s="72">
        <f>A770+0.01</f>
        <v>87.030000000000015</v>
      </c>
      <c r="B771" s="86" t="s">
        <v>119</v>
      </c>
      <c r="C771" s="155">
        <v>18</v>
      </c>
      <c r="D771" s="156" t="s">
        <v>17</v>
      </c>
      <c r="E771" s="197"/>
      <c r="F771" s="181">
        <f t="shared" si="147"/>
        <v>0</v>
      </c>
      <c r="G771" s="74"/>
      <c r="H771" s="10">
        <f>8/0.4+1</f>
        <v>21</v>
      </c>
    </row>
    <row r="772" spans="1:8" s="10" customFormat="1" ht="35.25" customHeight="1">
      <c r="A772" s="72">
        <f>A770+0.01</f>
        <v>87.030000000000015</v>
      </c>
      <c r="B772" s="86" t="s">
        <v>177</v>
      </c>
      <c r="C772" s="155">
        <v>4</v>
      </c>
      <c r="D772" s="156" t="s">
        <v>17</v>
      </c>
      <c r="E772" s="197"/>
      <c r="F772" s="181">
        <f t="shared" si="147"/>
        <v>0</v>
      </c>
      <c r="G772" s="74"/>
      <c r="H772" s="10">
        <f>8/0.4+1</f>
        <v>21</v>
      </c>
    </row>
    <row r="773" spans="1:8" s="10" customFormat="1" ht="17.25" customHeight="1">
      <c r="A773" s="75"/>
      <c r="B773" s="76"/>
      <c r="C773" s="77"/>
      <c r="D773" s="78"/>
      <c r="E773" s="79"/>
      <c r="F773" s="79"/>
      <c r="G773" s="80">
        <f>SUM(F770:F773)</f>
        <v>0</v>
      </c>
    </row>
    <row r="774" spans="1:8" ht="6.75" customHeight="1">
      <c r="A774" s="5"/>
      <c r="B774" s="6"/>
      <c r="C774" s="44"/>
      <c r="D774" s="34"/>
      <c r="E774" s="56"/>
      <c r="F774" s="57"/>
      <c r="G774" s="7"/>
    </row>
    <row r="775" spans="1:8" s="10" customFormat="1" ht="17.25" customHeight="1">
      <c r="A775" s="14"/>
      <c r="B775" s="13" t="s">
        <v>120</v>
      </c>
      <c r="C775" s="46"/>
      <c r="D775" s="36"/>
      <c r="E775" s="60"/>
      <c r="F775" s="60"/>
      <c r="G775" s="18">
        <f>SUM(G21:G774)</f>
        <v>0</v>
      </c>
    </row>
    <row r="776" spans="1:8" ht="6.75" customHeight="1">
      <c r="A776" s="5"/>
      <c r="B776" s="6"/>
      <c r="C776" s="44"/>
      <c r="D776" s="34"/>
      <c r="E776" s="56"/>
      <c r="F776" s="57"/>
      <c r="G776" s="7"/>
    </row>
    <row r="777" spans="1:8" ht="20.100000000000001" customHeight="1">
      <c r="A777" s="121">
        <v>88</v>
      </c>
      <c r="B777" s="8" t="s">
        <v>121</v>
      </c>
      <c r="C777" s="87"/>
      <c r="D777" s="88"/>
      <c r="E777" s="56"/>
      <c r="F777" s="89"/>
      <c r="G777" s="90"/>
    </row>
    <row r="778" spans="1:8" ht="20.100000000000001" customHeight="1">
      <c r="A778" s="162">
        <f>A777+0.01</f>
        <v>88.01</v>
      </c>
      <c r="B778" s="163" t="s">
        <v>122</v>
      </c>
      <c r="C778" s="82"/>
      <c r="D778" s="83"/>
      <c r="E778" s="84">
        <v>0.1</v>
      </c>
      <c r="F778" s="91"/>
      <c r="G778" s="85">
        <f>ROUND(E778*$G$775,2)</f>
        <v>0</v>
      </c>
    </row>
    <row r="779" spans="1:8" ht="20.100000000000001" customHeight="1">
      <c r="A779" s="162">
        <f t="shared" ref="A779:A780" si="148">A778+0.01</f>
        <v>88.02000000000001</v>
      </c>
      <c r="B779" s="163" t="s">
        <v>123</v>
      </c>
      <c r="C779" s="82"/>
      <c r="D779" s="83"/>
      <c r="E779" s="84">
        <v>0.03</v>
      </c>
      <c r="F779" s="91"/>
      <c r="G779" s="85">
        <f t="shared" ref="G779:G780" si="149">ROUND(E779*$G$775,2)</f>
        <v>0</v>
      </c>
    </row>
    <row r="780" spans="1:8" ht="20.100000000000001" customHeight="1">
      <c r="A780" s="162">
        <f t="shared" si="148"/>
        <v>88.030000000000015</v>
      </c>
      <c r="B780" s="163" t="s">
        <v>124</v>
      </c>
      <c r="C780" s="82"/>
      <c r="D780" s="83"/>
      <c r="E780" s="84">
        <v>2.5000000000000001E-2</v>
      </c>
      <c r="F780" s="91"/>
      <c r="G780" s="85">
        <f t="shared" si="149"/>
        <v>0</v>
      </c>
    </row>
    <row r="781" spans="1:8" ht="20.100000000000001" customHeight="1">
      <c r="A781" s="164"/>
      <c r="B781" s="165" t="s">
        <v>125</v>
      </c>
      <c r="C781" s="68"/>
      <c r="D781" s="69"/>
      <c r="E781" s="70"/>
      <c r="F781" s="70"/>
      <c r="G781" s="71">
        <f>SUM(G778:G780)</f>
        <v>0</v>
      </c>
    </row>
    <row r="782" spans="1:8" ht="20.100000000000001" customHeight="1">
      <c r="A782" s="166"/>
      <c r="B782" s="167"/>
      <c r="C782" s="92"/>
      <c r="D782" s="93"/>
      <c r="E782" s="94"/>
      <c r="F782" s="95"/>
      <c r="G782" s="96"/>
    </row>
    <row r="783" spans="1:8" ht="20.100000000000001" customHeight="1">
      <c r="A783" s="168"/>
      <c r="B783" s="169" t="s">
        <v>126</v>
      </c>
      <c r="C783" s="46"/>
      <c r="D783" s="36"/>
      <c r="E783" s="60"/>
      <c r="F783" s="60"/>
      <c r="G783" s="18">
        <f>G775+G781</f>
        <v>0</v>
      </c>
    </row>
    <row r="784" spans="1:8" ht="20.100000000000001" customHeight="1">
      <c r="A784" s="166"/>
      <c r="B784" s="167"/>
      <c r="C784" s="92"/>
      <c r="D784" s="93"/>
      <c r="E784" s="94"/>
      <c r="F784" s="95"/>
      <c r="G784" s="96"/>
    </row>
    <row r="785" spans="1:7" ht="20.100000000000001" customHeight="1">
      <c r="A785" s="168"/>
      <c r="B785" s="169" t="s">
        <v>127</v>
      </c>
      <c r="C785" s="46"/>
      <c r="D785" s="36"/>
      <c r="E785" s="97">
        <v>0.1</v>
      </c>
      <c r="F785" s="60"/>
      <c r="G785" s="18">
        <f>ROUND(G783*E785,2)</f>
        <v>0</v>
      </c>
    </row>
    <row r="786" spans="1:7" ht="20.100000000000001" customHeight="1">
      <c r="A786" s="170"/>
      <c r="B786" s="171"/>
      <c r="C786" s="98"/>
      <c r="D786" s="99"/>
      <c r="E786" s="100"/>
      <c r="F786" s="101"/>
      <c r="G786" s="102"/>
    </row>
    <row r="787" spans="1:7" ht="20.100000000000001" customHeight="1">
      <c r="A787" s="162">
        <f>A780+0.01</f>
        <v>88.04000000000002</v>
      </c>
      <c r="B787" s="163" t="s">
        <v>128</v>
      </c>
      <c r="C787" s="82"/>
      <c r="D787" s="83"/>
      <c r="E787" s="84">
        <v>0.18</v>
      </c>
      <c r="F787" s="91"/>
      <c r="G787" s="85">
        <f>ROUND(E787*(SUM(G785)),2)</f>
        <v>0</v>
      </c>
    </row>
    <row r="788" spans="1:7" ht="20.100000000000001" customHeight="1">
      <c r="A788" s="162">
        <f>A787+0.01</f>
        <v>88.050000000000026</v>
      </c>
      <c r="B788" s="163" t="s">
        <v>129</v>
      </c>
      <c r="C788" s="82"/>
      <c r="D788" s="83"/>
      <c r="E788" s="84">
        <v>4.4999999999999998E-2</v>
      </c>
      <c r="F788" s="91"/>
      <c r="G788" s="85">
        <f>ROUND(E788*$G$775,2)</f>
        <v>0</v>
      </c>
    </row>
    <row r="789" spans="1:7" ht="20.100000000000001" customHeight="1">
      <c r="A789" s="162">
        <f t="shared" ref="A789:A792" si="150">A788+0.01</f>
        <v>88.060000000000031</v>
      </c>
      <c r="B789" s="163" t="s">
        <v>130</v>
      </c>
      <c r="C789" s="82"/>
      <c r="D789" s="83"/>
      <c r="E789" s="84">
        <v>0.01</v>
      </c>
      <c r="F789" s="91"/>
      <c r="G789" s="85">
        <f t="shared" ref="G789:G792" si="151">ROUND(E789*$G$775,2)</f>
        <v>0</v>
      </c>
    </row>
    <row r="790" spans="1:7" ht="20.100000000000001" customHeight="1">
      <c r="A790" s="162">
        <f t="shared" si="150"/>
        <v>88.070000000000036</v>
      </c>
      <c r="B790" s="163" t="s">
        <v>131</v>
      </c>
      <c r="C790" s="82"/>
      <c r="D790" s="83"/>
      <c r="E790" s="84">
        <v>1E-3</v>
      </c>
      <c r="F790" s="91"/>
      <c r="G790" s="85">
        <f t="shared" si="151"/>
        <v>0</v>
      </c>
    </row>
    <row r="791" spans="1:7" ht="20.100000000000001" customHeight="1">
      <c r="A791" s="162">
        <f t="shared" si="150"/>
        <v>88.080000000000041</v>
      </c>
      <c r="B791" s="163" t="s">
        <v>132</v>
      </c>
      <c r="C791" s="82"/>
      <c r="D791" s="83"/>
      <c r="E791" s="84">
        <v>0.01</v>
      </c>
      <c r="F791" s="91"/>
      <c r="G791" s="85">
        <f t="shared" si="151"/>
        <v>0</v>
      </c>
    </row>
    <row r="792" spans="1:7" ht="20.100000000000001" customHeight="1">
      <c r="A792" s="162">
        <f t="shared" si="150"/>
        <v>88.090000000000046</v>
      </c>
      <c r="B792" s="163" t="s">
        <v>133</v>
      </c>
      <c r="C792" s="82"/>
      <c r="D792" s="83"/>
      <c r="E792" s="84">
        <v>0.02</v>
      </c>
      <c r="F792" s="91"/>
      <c r="G792" s="85">
        <f t="shared" si="151"/>
        <v>0</v>
      </c>
    </row>
    <row r="793" spans="1:7" ht="20.100000000000001" customHeight="1">
      <c r="A793" s="66"/>
      <c r="B793" s="67" t="s">
        <v>134</v>
      </c>
      <c r="C793" s="68"/>
      <c r="D793" s="69"/>
      <c r="E793" s="70"/>
      <c r="F793" s="70"/>
      <c r="G793" s="71">
        <f>SUM(G787:G792)</f>
        <v>0</v>
      </c>
    </row>
    <row r="794" spans="1:7" s="17" customFormat="1" ht="20.100000000000001" customHeight="1">
      <c r="A794" s="103"/>
      <c r="B794" s="104"/>
      <c r="C794" s="28"/>
      <c r="D794" s="103"/>
      <c r="E794" s="29"/>
      <c r="F794" s="105"/>
      <c r="G794" s="30"/>
    </row>
    <row r="795" spans="1:7" ht="20.100000000000001" customHeight="1">
      <c r="A795" s="14"/>
      <c r="B795" s="13" t="s">
        <v>135</v>
      </c>
      <c r="C795" s="46"/>
      <c r="D795" s="36"/>
      <c r="E795" s="60"/>
      <c r="F795" s="60"/>
      <c r="G795" s="106">
        <f>G793+G781</f>
        <v>0</v>
      </c>
    </row>
    <row r="796" spans="1:7" ht="20.100000000000001" customHeight="1">
      <c r="A796" s="107"/>
      <c r="C796" s="108"/>
      <c r="D796" s="109"/>
      <c r="E796" s="110"/>
      <c r="F796" s="111"/>
      <c r="G796" s="112"/>
    </row>
    <row r="797" spans="1:7" ht="20.100000000000001" customHeight="1">
      <c r="A797" s="162">
        <f>A792+0.01</f>
        <v>88.100000000000051</v>
      </c>
      <c r="B797" s="163" t="s">
        <v>136</v>
      </c>
      <c r="C797" s="82"/>
      <c r="D797" s="83"/>
      <c r="E797" s="113">
        <v>0.05</v>
      </c>
      <c r="F797" s="91"/>
      <c r="G797" s="114">
        <f>ROUND(G775*E797,2)</f>
        <v>0</v>
      </c>
    </row>
    <row r="798" spans="1:7" ht="20.100000000000001" customHeight="1">
      <c r="A798" s="115"/>
      <c r="C798" s="116"/>
      <c r="D798" s="109"/>
      <c r="E798" s="117"/>
      <c r="F798" s="118"/>
      <c r="G798" s="119"/>
    </row>
    <row r="799" spans="1:7" ht="20.100000000000001" customHeight="1">
      <c r="A799" s="173"/>
      <c r="B799" s="174" t="s">
        <v>137</v>
      </c>
      <c r="C799" s="175"/>
      <c r="D799" s="176"/>
      <c r="E799" s="177"/>
      <c r="F799" s="177"/>
      <c r="G799" s="178">
        <f>G797+G795+G775</f>
        <v>0</v>
      </c>
    </row>
    <row r="800" spans="1:7" ht="15.75" customHeight="1">
      <c r="A800" s="223"/>
      <c r="B800" s="223"/>
      <c r="C800" s="223"/>
      <c r="D800" s="223"/>
      <c r="E800" s="223"/>
      <c r="F800" s="223"/>
      <c r="G800" s="223"/>
    </row>
    <row r="801" spans="1:7" s="22" customFormat="1" ht="20.25" customHeight="1">
      <c r="A801" s="224" t="s">
        <v>138</v>
      </c>
      <c r="B801" s="224"/>
      <c r="C801" s="38"/>
      <c r="D801" s="38"/>
      <c r="E801" s="61"/>
      <c r="F801" s="51"/>
      <c r="G801" s="21"/>
    </row>
    <row r="802" spans="1:7" s="22" customFormat="1" ht="20.25" customHeight="1">
      <c r="A802" s="19"/>
      <c r="B802" s="20"/>
      <c r="C802" s="48" t="s">
        <v>139</v>
      </c>
      <c r="D802" s="39" t="s">
        <v>140</v>
      </c>
      <c r="E802" s="62" t="s">
        <v>141</v>
      </c>
      <c r="F802" s="62" t="s">
        <v>142</v>
      </c>
      <c r="G802" s="23" t="s">
        <v>141</v>
      </c>
    </row>
    <row r="803" spans="1:7" s="22" customFormat="1" ht="20.25" customHeight="1">
      <c r="A803" s="19"/>
      <c r="B803" s="24"/>
      <c r="C803" s="49"/>
      <c r="D803" s="40"/>
      <c r="E803" s="63"/>
      <c r="F803" s="63"/>
      <c r="G803" s="26"/>
    </row>
    <row r="804" spans="1:7" s="22" customFormat="1" ht="20.25" customHeight="1">
      <c r="A804" s="19"/>
      <c r="B804" s="24"/>
      <c r="C804" s="49"/>
      <c r="D804" s="40"/>
      <c r="E804" s="63"/>
      <c r="F804" s="63"/>
      <c r="G804" s="26"/>
    </row>
    <row r="805" spans="1:7" s="22" customFormat="1" ht="15.75" customHeight="1">
      <c r="A805" s="19"/>
      <c r="B805" s="24"/>
      <c r="C805" s="50"/>
      <c r="D805" s="41"/>
      <c r="E805" s="49"/>
      <c r="F805" s="50"/>
      <c r="G805" s="25"/>
    </row>
    <row r="806" spans="1:7" s="22" customFormat="1" ht="15.75" customHeight="1">
      <c r="A806" s="19"/>
      <c r="B806" s="24"/>
      <c r="C806" s="50"/>
      <c r="D806" s="41"/>
      <c r="E806" s="49"/>
      <c r="F806" s="50"/>
      <c r="G806" s="25"/>
    </row>
    <row r="807" spans="1:7" s="22" customFormat="1" ht="15.75" customHeight="1">
      <c r="A807" s="19" t="s">
        <v>140</v>
      </c>
      <c r="B807" s="19"/>
      <c r="C807" s="51"/>
      <c r="D807" s="41"/>
      <c r="E807" s="50"/>
      <c r="F807" s="64"/>
      <c r="G807" s="26"/>
    </row>
    <row r="808" spans="1:7" s="22" customFormat="1" ht="15.75" customHeight="1">
      <c r="A808" s="19"/>
      <c r="B808" s="24"/>
      <c r="C808" s="51"/>
      <c r="D808" s="41"/>
      <c r="E808" s="51"/>
      <c r="F808" s="38"/>
      <c r="G808" s="27"/>
    </row>
    <row r="809" spans="1:7" s="22" customFormat="1" ht="15.75" customHeight="1">
      <c r="A809" s="19"/>
      <c r="B809" s="19"/>
      <c r="C809" s="50"/>
      <c r="D809" s="42"/>
      <c r="E809" s="65"/>
      <c r="F809" s="38"/>
      <c r="G809" s="26"/>
    </row>
    <row r="810" spans="1:7" s="22" customFormat="1" ht="15.75" customHeight="1">
      <c r="A810" s="19"/>
      <c r="B810" s="19"/>
      <c r="C810" s="50"/>
      <c r="D810" s="40"/>
      <c r="E810" s="65"/>
      <c r="F810" s="38"/>
      <c r="G810" s="26"/>
    </row>
    <row r="811" spans="1:7">
      <c r="A811" s="11"/>
      <c r="B811" s="12"/>
      <c r="C811" s="47"/>
      <c r="D811" s="37"/>
      <c r="E811" s="52"/>
      <c r="F811" s="31"/>
      <c r="G811" s="2"/>
    </row>
    <row r="812" spans="1:7">
      <c r="A812" s="11"/>
      <c r="B812" s="12"/>
      <c r="C812" s="47"/>
      <c r="D812" s="37"/>
      <c r="E812" s="52"/>
      <c r="F812" s="31"/>
      <c r="G812" s="2"/>
    </row>
    <row r="813" spans="1:7">
      <c r="A813" s="11"/>
      <c r="B813" s="12"/>
      <c r="C813" s="47"/>
      <c r="D813" s="37"/>
      <c r="E813" s="52"/>
      <c r="F813" s="31"/>
      <c r="G813" s="2"/>
    </row>
    <row r="814" spans="1:7">
      <c r="A814" s="11"/>
      <c r="B814" s="12"/>
      <c r="C814" s="47"/>
      <c r="D814" s="37"/>
      <c r="E814" s="52"/>
      <c r="F814" s="31"/>
      <c r="G814" s="2"/>
    </row>
    <row r="815" spans="1:7">
      <c r="A815" s="11"/>
      <c r="B815" s="12"/>
      <c r="C815" s="47"/>
      <c r="D815" s="37"/>
      <c r="E815" s="52"/>
      <c r="F815" s="31"/>
      <c r="G815" s="2"/>
    </row>
    <row r="816" spans="1:7">
      <c r="A816" s="11"/>
      <c r="B816" s="12"/>
      <c r="C816" s="47"/>
      <c r="D816" s="37"/>
      <c r="E816" s="52"/>
      <c r="F816" s="31"/>
      <c r="G816" s="2"/>
    </row>
  </sheetData>
  <sheetProtection algorithmName="SHA-512" hashValue="6h32MqecszVLhmi/A1YlbRebMY06gPaKrB11ShN05LYRP1B25RE3XJT8VZCewaRY7k3m1bnqtKi/SdHKnByXrQ==" saltValue="aZAe+lUuzgCQd42wO8f7bQ==" spinCount="100000" sheet="1" objects="1" scenarios="1"/>
  <mergeCells count="9">
    <mergeCell ref="F16:G16"/>
    <mergeCell ref="A800:G800"/>
    <mergeCell ref="A801:B801"/>
    <mergeCell ref="A7:G7"/>
    <mergeCell ref="A8:G8"/>
    <mergeCell ref="A9:G9"/>
    <mergeCell ref="A10:G10"/>
    <mergeCell ref="B12:B13"/>
    <mergeCell ref="F15:G15"/>
  </mergeCells>
  <pageMargins left="0.70866141732283505" right="0.70866141732283505" top="0.74803149606299202" bottom="0.74803149606299202" header="0.31496062992126" footer="0.31496062992126"/>
  <pageSetup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Oscar E. Ozuna B.</DisplayName>
        <AccountId>13</AccountId>
        <AccountType/>
      </UserInfo>
    </SharedWithUsers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15" ma:contentTypeDescription="Create a new document." ma:contentTypeScope="" ma:versionID="a05f23690c2aef07d66bb652edeeb5d3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c1cb38f3bba414b7b6a0af73153e91ec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DBF272-A307-4FF7-A14E-95FAFB0786CD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7c2dde16-be45-4d8b-ad45-405530d814ce"/>
    <ds:schemaRef ds:uri="05b54953-3c8d-4842-a3b9-4b22db9cbd38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32F78FA-B31E-4674-8B73-4070FBB842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CB0419-4B50-4865-9047-CD33086BE4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Listado de Cantidades </vt:lpstr>
      <vt:lpstr>'Listado de Cantidades '!Print_Area</vt:lpstr>
      <vt:lpstr>'Listado de Cantidades '!Print_Titles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Mehernandez</dc:creator>
  <cp:keywords/>
  <dc:description/>
  <cp:lastModifiedBy>Oscar E. Ozuna B.</cp:lastModifiedBy>
  <cp:revision/>
  <cp:lastPrinted>2021-08-23T15:19:12Z</cp:lastPrinted>
  <dcterms:created xsi:type="dcterms:W3CDTF">2017-10-31T11:14:28Z</dcterms:created>
  <dcterms:modified xsi:type="dcterms:W3CDTF">2021-10-14T19:53:06Z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